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Novostavba RD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'01 - Novostavba RD'!$C$4:$Q$70,'01 - Novostavba RD'!$C$76:$Q$127,'01 - Novostavba RD'!$C$133:$Q$829</definedName>
    <definedName name="_xlnm.Print_Titles" localSheetId="1">'01 - Novostavba RD'!$143:$143</definedName>
  </definedNames>
  <calcPr/>
</workbook>
</file>

<file path=xl/calcChain.xml><?xml version="1.0" encoding="utf-8"?>
<calcChain xmlns="http://schemas.openxmlformats.org/spreadsheetml/2006/main">
  <c i="1" r="AY88"/>
  <c r="AX88"/>
  <c i="2" r="BI829"/>
  <c r="BH829"/>
  <c r="BG829"/>
  <c r="BE829"/>
  <c r="BK829"/>
  <c r="N829"/>
  <c r="BF829"/>
  <c r="BI828"/>
  <c r="BH828"/>
  <c r="BG828"/>
  <c r="BE828"/>
  <c r="BK828"/>
  <c r="N828"/>
  <c r="BF828"/>
  <c r="BI827"/>
  <c r="BH827"/>
  <c r="BG827"/>
  <c r="BE827"/>
  <c r="BK827"/>
  <c r="N827"/>
  <c r="BF827"/>
  <c r="BI826"/>
  <c r="BH826"/>
  <c r="BG826"/>
  <c r="BE826"/>
  <c r="BK826"/>
  <c r="N826"/>
  <c r="BF826"/>
  <c r="BI825"/>
  <c r="BH825"/>
  <c r="BG825"/>
  <c r="BE825"/>
  <c r="BK825"/>
  <c r="BK824"/>
  <c r="N824"/>
  <c r="N825"/>
  <c r="BF825"/>
  <c r="N117"/>
  <c r="BI803"/>
  <c r="BH803"/>
  <c r="BG803"/>
  <c r="BE803"/>
  <c r="AA803"/>
  <c r="AA802"/>
  <c r="Y803"/>
  <c r="Y802"/>
  <c r="W803"/>
  <c r="W802"/>
  <c r="BK803"/>
  <c r="BK802"/>
  <c r="N802"/>
  <c r="N803"/>
  <c r="BF803"/>
  <c r="N116"/>
  <c r="BI798"/>
  <c r="BH798"/>
  <c r="BG798"/>
  <c r="BE798"/>
  <c r="AA798"/>
  <c r="Y798"/>
  <c r="W798"/>
  <c r="BK798"/>
  <c r="N798"/>
  <c r="BF798"/>
  <c r="BI794"/>
  <c r="BH794"/>
  <c r="BG794"/>
  <c r="BE794"/>
  <c r="AA794"/>
  <c r="AA793"/>
  <c r="Y794"/>
  <c r="Y793"/>
  <c r="W794"/>
  <c r="W793"/>
  <c r="BK794"/>
  <c r="BK793"/>
  <c r="N793"/>
  <c r="N794"/>
  <c r="BF794"/>
  <c r="N115"/>
  <c r="BI792"/>
  <c r="BH792"/>
  <c r="BG792"/>
  <c r="BE792"/>
  <c r="AA792"/>
  <c r="Y792"/>
  <c r="W792"/>
  <c r="BK792"/>
  <c r="N792"/>
  <c r="BF792"/>
  <c r="BI791"/>
  <c r="BH791"/>
  <c r="BG791"/>
  <c r="BE791"/>
  <c r="AA791"/>
  <c r="Y791"/>
  <c r="W791"/>
  <c r="BK791"/>
  <c r="N791"/>
  <c r="BF791"/>
  <c r="BI781"/>
  <c r="BH781"/>
  <c r="BG781"/>
  <c r="BE781"/>
  <c r="AA781"/>
  <c r="Y781"/>
  <c r="W781"/>
  <c r="BK781"/>
  <c r="N781"/>
  <c r="BF781"/>
  <c r="BI777"/>
  <c r="BH777"/>
  <c r="BG777"/>
  <c r="BE777"/>
  <c r="AA777"/>
  <c r="Y777"/>
  <c r="W777"/>
  <c r="BK777"/>
  <c r="N777"/>
  <c r="BF777"/>
  <c r="BI776"/>
  <c r="BH776"/>
  <c r="BG776"/>
  <c r="BE776"/>
  <c r="AA776"/>
  <c r="Y776"/>
  <c r="W776"/>
  <c r="BK776"/>
  <c r="N776"/>
  <c r="BF776"/>
  <c r="BI772"/>
  <c r="BH772"/>
  <c r="BG772"/>
  <c r="BE772"/>
  <c r="AA772"/>
  <c r="Y772"/>
  <c r="W772"/>
  <c r="BK772"/>
  <c r="N772"/>
  <c r="BF772"/>
  <c r="BI771"/>
  <c r="BH771"/>
  <c r="BG771"/>
  <c r="BE771"/>
  <c r="AA771"/>
  <c r="Y771"/>
  <c r="W771"/>
  <c r="BK771"/>
  <c r="N771"/>
  <c r="BF771"/>
  <c r="BI768"/>
  <c r="BH768"/>
  <c r="BG768"/>
  <c r="BE768"/>
  <c r="AA768"/>
  <c r="AA767"/>
  <c r="Y768"/>
  <c r="Y767"/>
  <c r="W768"/>
  <c r="W767"/>
  <c r="BK768"/>
  <c r="BK767"/>
  <c r="N767"/>
  <c r="N768"/>
  <c r="BF768"/>
  <c r="N114"/>
  <c r="BI766"/>
  <c r="BH766"/>
  <c r="BG766"/>
  <c r="BE766"/>
  <c r="AA766"/>
  <c r="Y766"/>
  <c r="W766"/>
  <c r="BK766"/>
  <c r="N766"/>
  <c r="BF766"/>
  <c r="BI765"/>
  <c r="BH765"/>
  <c r="BG765"/>
  <c r="BE765"/>
  <c r="AA765"/>
  <c r="Y765"/>
  <c r="W765"/>
  <c r="BK765"/>
  <c r="N765"/>
  <c r="BF765"/>
  <c r="BI753"/>
  <c r="BH753"/>
  <c r="BG753"/>
  <c r="BE753"/>
  <c r="AA753"/>
  <c r="Y753"/>
  <c r="W753"/>
  <c r="BK753"/>
  <c r="N753"/>
  <c r="BF753"/>
  <c r="BI752"/>
  <c r="BH752"/>
  <c r="BG752"/>
  <c r="BE752"/>
  <c r="AA752"/>
  <c r="Y752"/>
  <c r="W752"/>
  <c r="BK752"/>
  <c r="N752"/>
  <c r="BF752"/>
  <c r="BI740"/>
  <c r="BH740"/>
  <c r="BG740"/>
  <c r="BE740"/>
  <c r="AA740"/>
  <c r="Y740"/>
  <c r="W740"/>
  <c r="BK740"/>
  <c r="N740"/>
  <c r="BF740"/>
  <c r="BI739"/>
  <c r="BH739"/>
  <c r="BG739"/>
  <c r="BE739"/>
  <c r="AA739"/>
  <c r="Y739"/>
  <c r="W739"/>
  <c r="BK739"/>
  <c r="N739"/>
  <c r="BF739"/>
  <c r="BI733"/>
  <c r="BH733"/>
  <c r="BG733"/>
  <c r="BE733"/>
  <c r="AA733"/>
  <c r="Y733"/>
  <c r="W733"/>
  <c r="BK733"/>
  <c r="N733"/>
  <c r="BF733"/>
  <c r="BI732"/>
  <c r="BH732"/>
  <c r="BG732"/>
  <c r="BE732"/>
  <c r="AA732"/>
  <c r="Y732"/>
  <c r="W732"/>
  <c r="BK732"/>
  <c r="N732"/>
  <c r="BF732"/>
  <c r="BI718"/>
  <c r="BH718"/>
  <c r="BG718"/>
  <c r="BE718"/>
  <c r="AA718"/>
  <c r="AA717"/>
  <c r="Y718"/>
  <c r="Y717"/>
  <c r="W718"/>
  <c r="W717"/>
  <c r="BK718"/>
  <c r="BK717"/>
  <c r="N717"/>
  <c r="N718"/>
  <c r="BF718"/>
  <c r="N113"/>
  <c r="BI716"/>
  <c r="BH716"/>
  <c r="BG716"/>
  <c r="BE716"/>
  <c r="AA716"/>
  <c r="Y716"/>
  <c r="W716"/>
  <c r="BK716"/>
  <c r="N716"/>
  <c r="BF716"/>
  <c r="BI708"/>
  <c r="BH708"/>
  <c r="BG708"/>
  <c r="BE708"/>
  <c r="AA708"/>
  <c r="Y708"/>
  <c r="W708"/>
  <c r="BK708"/>
  <c r="N708"/>
  <c r="BF708"/>
  <c r="BI707"/>
  <c r="BH707"/>
  <c r="BG707"/>
  <c r="BE707"/>
  <c r="AA707"/>
  <c r="Y707"/>
  <c r="W707"/>
  <c r="BK707"/>
  <c r="N707"/>
  <c r="BF707"/>
  <c r="BI706"/>
  <c r="BH706"/>
  <c r="BG706"/>
  <c r="BE706"/>
  <c r="AA706"/>
  <c r="Y706"/>
  <c r="W706"/>
  <c r="BK706"/>
  <c r="N706"/>
  <c r="BF706"/>
  <c r="BI698"/>
  <c r="BH698"/>
  <c r="BG698"/>
  <c r="BE698"/>
  <c r="AA698"/>
  <c r="Y698"/>
  <c r="W698"/>
  <c r="BK698"/>
  <c r="N698"/>
  <c r="BF698"/>
  <c r="BI697"/>
  <c r="BH697"/>
  <c r="BG697"/>
  <c r="BE697"/>
  <c r="AA697"/>
  <c r="Y697"/>
  <c r="W697"/>
  <c r="BK697"/>
  <c r="N697"/>
  <c r="BF697"/>
  <c r="BI692"/>
  <c r="BH692"/>
  <c r="BG692"/>
  <c r="BE692"/>
  <c r="AA692"/>
  <c r="AA691"/>
  <c r="Y692"/>
  <c r="Y691"/>
  <c r="W692"/>
  <c r="W691"/>
  <c r="BK692"/>
  <c r="BK691"/>
  <c r="N691"/>
  <c r="N692"/>
  <c r="BF692"/>
  <c r="N112"/>
  <c r="BI688"/>
  <c r="BH688"/>
  <c r="BG688"/>
  <c r="BE688"/>
  <c r="AA688"/>
  <c r="Y688"/>
  <c r="W688"/>
  <c r="BK688"/>
  <c r="N688"/>
  <c r="BF688"/>
  <c r="BI687"/>
  <c r="BH687"/>
  <c r="BG687"/>
  <c r="BE687"/>
  <c r="AA687"/>
  <c r="Y687"/>
  <c r="W687"/>
  <c r="BK687"/>
  <c r="N687"/>
  <c r="BF687"/>
  <c r="BI686"/>
  <c r="BH686"/>
  <c r="BG686"/>
  <c r="BE686"/>
  <c r="AA686"/>
  <c r="Y686"/>
  <c r="W686"/>
  <c r="BK686"/>
  <c r="N686"/>
  <c r="BF686"/>
  <c r="BI685"/>
  <c r="BH685"/>
  <c r="BG685"/>
  <c r="BE685"/>
  <c r="AA685"/>
  <c r="Y685"/>
  <c r="W685"/>
  <c r="BK685"/>
  <c r="N685"/>
  <c r="BF685"/>
  <c r="BI684"/>
  <c r="BH684"/>
  <c r="BG684"/>
  <c r="BE684"/>
  <c r="AA684"/>
  <c r="Y684"/>
  <c r="W684"/>
  <c r="BK684"/>
  <c r="N684"/>
  <c r="BF684"/>
  <c r="BI683"/>
  <c r="BH683"/>
  <c r="BG683"/>
  <c r="BE683"/>
  <c r="AA683"/>
  <c r="Y683"/>
  <c r="W683"/>
  <c r="BK683"/>
  <c r="N683"/>
  <c r="BF683"/>
  <c r="BI682"/>
  <c r="BH682"/>
  <c r="BG682"/>
  <c r="BE682"/>
  <c r="AA682"/>
  <c r="Y682"/>
  <c r="W682"/>
  <c r="BK682"/>
  <c r="N682"/>
  <c r="BF682"/>
  <c r="BI681"/>
  <c r="BH681"/>
  <c r="BG681"/>
  <c r="BE681"/>
  <c r="AA681"/>
  <c r="Y681"/>
  <c r="W681"/>
  <c r="BK681"/>
  <c r="N681"/>
  <c r="BF681"/>
  <c r="BI680"/>
  <c r="BH680"/>
  <c r="BG680"/>
  <c r="BE680"/>
  <c r="AA680"/>
  <c r="Y680"/>
  <c r="W680"/>
  <c r="BK680"/>
  <c r="N680"/>
  <c r="BF680"/>
  <c r="BI679"/>
  <c r="BH679"/>
  <c r="BG679"/>
  <c r="BE679"/>
  <c r="AA679"/>
  <c r="Y679"/>
  <c r="W679"/>
  <c r="BK679"/>
  <c r="N679"/>
  <c r="BF679"/>
  <c r="BI678"/>
  <c r="BH678"/>
  <c r="BG678"/>
  <c r="BE678"/>
  <c r="AA678"/>
  <c r="AA677"/>
  <c r="Y678"/>
  <c r="Y677"/>
  <c r="W678"/>
  <c r="W677"/>
  <c r="BK678"/>
  <c r="BK677"/>
  <c r="N677"/>
  <c r="N678"/>
  <c r="BF678"/>
  <c r="N111"/>
  <c r="BI676"/>
  <c r="BH676"/>
  <c r="BG676"/>
  <c r="BE676"/>
  <c r="AA676"/>
  <c r="Y676"/>
  <c r="W676"/>
  <c r="BK676"/>
  <c r="N676"/>
  <c r="BF676"/>
  <c r="BI675"/>
  <c r="BH675"/>
  <c r="BG675"/>
  <c r="BE675"/>
  <c r="AA675"/>
  <c r="Y675"/>
  <c r="W675"/>
  <c r="BK675"/>
  <c r="N675"/>
  <c r="BF675"/>
  <c r="BI674"/>
  <c r="BH674"/>
  <c r="BG674"/>
  <c r="BE674"/>
  <c r="AA674"/>
  <c r="Y674"/>
  <c r="W674"/>
  <c r="BK674"/>
  <c r="N674"/>
  <c r="BF674"/>
  <c r="BI671"/>
  <c r="BH671"/>
  <c r="BG671"/>
  <c r="BE671"/>
  <c r="AA671"/>
  <c r="Y671"/>
  <c r="W671"/>
  <c r="BK671"/>
  <c r="N671"/>
  <c r="BF671"/>
  <c r="BI668"/>
  <c r="BH668"/>
  <c r="BG668"/>
  <c r="BE668"/>
  <c r="AA668"/>
  <c r="Y668"/>
  <c r="W668"/>
  <c r="BK668"/>
  <c r="N668"/>
  <c r="BF668"/>
  <c r="BI667"/>
  <c r="BH667"/>
  <c r="BG667"/>
  <c r="BE667"/>
  <c r="AA667"/>
  <c r="Y667"/>
  <c r="W667"/>
  <c r="BK667"/>
  <c r="N667"/>
  <c r="BF667"/>
  <c r="BI663"/>
  <c r="BH663"/>
  <c r="BG663"/>
  <c r="BE663"/>
  <c r="AA663"/>
  <c r="Y663"/>
  <c r="W663"/>
  <c r="BK663"/>
  <c r="N663"/>
  <c r="BF663"/>
  <c r="BI662"/>
  <c r="BH662"/>
  <c r="BG662"/>
  <c r="BE662"/>
  <c r="AA662"/>
  <c r="Y662"/>
  <c r="W662"/>
  <c r="BK662"/>
  <c r="N662"/>
  <c r="BF662"/>
  <c r="BI661"/>
  <c r="BH661"/>
  <c r="BG661"/>
  <c r="BE661"/>
  <c r="AA661"/>
  <c r="AA660"/>
  <c r="Y661"/>
  <c r="Y660"/>
  <c r="W661"/>
  <c r="W660"/>
  <c r="BK661"/>
  <c r="BK660"/>
  <c r="N660"/>
  <c r="N661"/>
  <c r="BF661"/>
  <c r="N110"/>
  <c r="BI659"/>
  <c r="BH659"/>
  <c r="BG659"/>
  <c r="BE659"/>
  <c r="AA659"/>
  <c r="Y659"/>
  <c r="W659"/>
  <c r="BK659"/>
  <c r="N659"/>
  <c r="BF659"/>
  <c r="BI658"/>
  <c r="BH658"/>
  <c r="BG658"/>
  <c r="BE658"/>
  <c r="AA658"/>
  <c r="Y658"/>
  <c r="W658"/>
  <c r="BK658"/>
  <c r="N658"/>
  <c r="BF658"/>
  <c r="BI657"/>
  <c r="BH657"/>
  <c r="BG657"/>
  <c r="BE657"/>
  <c r="AA657"/>
  <c r="Y657"/>
  <c r="W657"/>
  <c r="BK657"/>
  <c r="N657"/>
  <c r="BF657"/>
  <c r="BI656"/>
  <c r="BH656"/>
  <c r="BG656"/>
  <c r="BE656"/>
  <c r="AA656"/>
  <c r="Y656"/>
  <c r="W656"/>
  <c r="BK656"/>
  <c r="N656"/>
  <c r="BF656"/>
  <c r="BI653"/>
  <c r="BH653"/>
  <c r="BG653"/>
  <c r="BE653"/>
  <c r="AA653"/>
  <c r="Y653"/>
  <c r="W653"/>
  <c r="BK653"/>
  <c r="N653"/>
  <c r="BF653"/>
  <c r="BI652"/>
  <c r="BH652"/>
  <c r="BG652"/>
  <c r="BE652"/>
  <c r="AA652"/>
  <c r="Y652"/>
  <c r="W652"/>
  <c r="BK652"/>
  <c r="N652"/>
  <c r="BF652"/>
  <c r="BI651"/>
  <c r="BH651"/>
  <c r="BG651"/>
  <c r="BE651"/>
  <c r="AA651"/>
  <c r="Y651"/>
  <c r="W651"/>
  <c r="BK651"/>
  <c r="N651"/>
  <c r="BF651"/>
  <c r="BI650"/>
  <c r="BH650"/>
  <c r="BG650"/>
  <c r="BE650"/>
  <c r="AA650"/>
  <c r="Y650"/>
  <c r="W650"/>
  <c r="BK650"/>
  <c r="N650"/>
  <c r="BF650"/>
  <c r="BI649"/>
  <c r="BH649"/>
  <c r="BG649"/>
  <c r="BE649"/>
  <c r="AA649"/>
  <c r="Y649"/>
  <c r="W649"/>
  <c r="BK649"/>
  <c r="N649"/>
  <c r="BF649"/>
  <c r="BI648"/>
  <c r="BH648"/>
  <c r="BG648"/>
  <c r="BE648"/>
  <c r="AA648"/>
  <c r="Y648"/>
  <c r="W648"/>
  <c r="BK648"/>
  <c r="N648"/>
  <c r="BF648"/>
  <c r="BI647"/>
  <c r="BH647"/>
  <c r="BG647"/>
  <c r="BE647"/>
  <c r="AA647"/>
  <c r="Y647"/>
  <c r="W647"/>
  <c r="BK647"/>
  <c r="N647"/>
  <c r="BF647"/>
  <c r="BI646"/>
  <c r="BH646"/>
  <c r="BG646"/>
  <c r="BE646"/>
  <c r="AA646"/>
  <c r="Y646"/>
  <c r="W646"/>
  <c r="BK646"/>
  <c r="N646"/>
  <c r="BF646"/>
  <c r="BI645"/>
  <c r="BH645"/>
  <c r="BG645"/>
  <c r="BE645"/>
  <c r="AA645"/>
  <c r="Y645"/>
  <c r="W645"/>
  <c r="BK645"/>
  <c r="N645"/>
  <c r="BF645"/>
  <c r="BI642"/>
  <c r="BH642"/>
  <c r="BG642"/>
  <c r="BE642"/>
  <c r="AA642"/>
  <c r="Y642"/>
  <c r="W642"/>
  <c r="BK642"/>
  <c r="N642"/>
  <c r="BF642"/>
  <c r="BI641"/>
  <c r="BH641"/>
  <c r="BG641"/>
  <c r="BE641"/>
  <c r="AA641"/>
  <c r="Y641"/>
  <c r="W641"/>
  <c r="BK641"/>
  <c r="N641"/>
  <c r="BF641"/>
  <c r="BI638"/>
  <c r="BH638"/>
  <c r="BG638"/>
  <c r="BE638"/>
  <c r="AA638"/>
  <c r="Y638"/>
  <c r="W638"/>
  <c r="BK638"/>
  <c r="N638"/>
  <c r="BF638"/>
  <c r="BI635"/>
  <c r="BH635"/>
  <c r="BG635"/>
  <c r="BE635"/>
  <c r="AA635"/>
  <c r="AA634"/>
  <c r="Y635"/>
  <c r="Y634"/>
  <c r="W635"/>
  <c r="W634"/>
  <c r="BK635"/>
  <c r="BK634"/>
  <c r="N634"/>
  <c r="N635"/>
  <c r="BF635"/>
  <c r="N109"/>
  <c r="BI633"/>
  <c r="BH633"/>
  <c r="BG633"/>
  <c r="BE633"/>
  <c r="AA633"/>
  <c r="Y633"/>
  <c r="W633"/>
  <c r="BK633"/>
  <c r="N633"/>
  <c r="BF633"/>
  <c r="BI630"/>
  <c r="BH630"/>
  <c r="BG630"/>
  <c r="BE630"/>
  <c r="AA630"/>
  <c r="Y630"/>
  <c r="W630"/>
  <c r="BK630"/>
  <c r="N630"/>
  <c r="BF630"/>
  <c r="BI629"/>
  <c r="BH629"/>
  <c r="BG629"/>
  <c r="BE629"/>
  <c r="AA629"/>
  <c r="Y629"/>
  <c r="W629"/>
  <c r="BK629"/>
  <c r="N629"/>
  <c r="BF629"/>
  <c r="BI626"/>
  <c r="BH626"/>
  <c r="BG626"/>
  <c r="BE626"/>
  <c r="AA626"/>
  <c r="Y626"/>
  <c r="W626"/>
  <c r="BK626"/>
  <c r="N626"/>
  <c r="BF626"/>
  <c r="BI622"/>
  <c r="BH622"/>
  <c r="BG622"/>
  <c r="BE622"/>
  <c r="AA622"/>
  <c r="Y622"/>
  <c r="W622"/>
  <c r="BK622"/>
  <c r="N622"/>
  <c r="BF622"/>
  <c r="BI618"/>
  <c r="BH618"/>
  <c r="BG618"/>
  <c r="BE618"/>
  <c r="AA618"/>
  <c r="Y618"/>
  <c r="W618"/>
  <c r="BK618"/>
  <c r="N618"/>
  <c r="BF618"/>
  <c r="BI615"/>
  <c r="BH615"/>
  <c r="BG615"/>
  <c r="BE615"/>
  <c r="AA615"/>
  <c r="AA614"/>
  <c r="Y615"/>
  <c r="Y614"/>
  <c r="W615"/>
  <c r="W614"/>
  <c r="BK615"/>
  <c r="BK614"/>
  <c r="N614"/>
  <c r="N615"/>
  <c r="BF615"/>
  <c r="N108"/>
  <c r="BI613"/>
  <c r="BH613"/>
  <c r="BG613"/>
  <c r="BE613"/>
  <c r="AA613"/>
  <c r="Y613"/>
  <c r="W613"/>
  <c r="BK613"/>
  <c r="N613"/>
  <c r="BF613"/>
  <c r="BI609"/>
  <c r="BH609"/>
  <c r="BG609"/>
  <c r="BE609"/>
  <c r="AA609"/>
  <c r="AA608"/>
  <c r="Y609"/>
  <c r="Y608"/>
  <c r="W609"/>
  <c r="W608"/>
  <c r="BK609"/>
  <c r="BK608"/>
  <c r="N608"/>
  <c r="N609"/>
  <c r="BF609"/>
  <c r="N107"/>
  <c r="BI607"/>
  <c r="BH607"/>
  <c r="BG607"/>
  <c r="BE607"/>
  <c r="AA607"/>
  <c r="Y607"/>
  <c r="W607"/>
  <c r="BK607"/>
  <c r="N607"/>
  <c r="BF607"/>
  <c r="BI606"/>
  <c r="BH606"/>
  <c r="BG606"/>
  <c r="BE606"/>
  <c r="AA606"/>
  <c r="Y606"/>
  <c r="W606"/>
  <c r="BK606"/>
  <c r="N606"/>
  <c r="BF606"/>
  <c r="BI605"/>
  <c r="BH605"/>
  <c r="BG605"/>
  <c r="BE605"/>
  <c r="AA605"/>
  <c r="Y605"/>
  <c r="W605"/>
  <c r="BK605"/>
  <c r="N605"/>
  <c r="BF605"/>
  <c r="BI602"/>
  <c r="BH602"/>
  <c r="BG602"/>
  <c r="BE602"/>
  <c r="AA602"/>
  <c r="Y602"/>
  <c r="W602"/>
  <c r="BK602"/>
  <c r="N602"/>
  <c r="BF602"/>
  <c r="BI601"/>
  <c r="BH601"/>
  <c r="BG601"/>
  <c r="BE601"/>
  <c r="AA601"/>
  <c r="Y601"/>
  <c r="W601"/>
  <c r="BK601"/>
  <c r="N601"/>
  <c r="BF601"/>
  <c r="BI600"/>
  <c r="BH600"/>
  <c r="BG600"/>
  <c r="BE600"/>
  <c r="AA600"/>
  <c r="Y600"/>
  <c r="W600"/>
  <c r="BK600"/>
  <c r="N600"/>
  <c r="BF600"/>
  <c r="BI599"/>
  <c r="BH599"/>
  <c r="BG599"/>
  <c r="BE599"/>
  <c r="AA599"/>
  <c r="Y599"/>
  <c r="W599"/>
  <c r="BK599"/>
  <c r="N599"/>
  <c r="BF599"/>
  <c r="BI596"/>
  <c r="BH596"/>
  <c r="BG596"/>
  <c r="BE596"/>
  <c r="AA596"/>
  <c r="Y596"/>
  <c r="W596"/>
  <c r="BK596"/>
  <c r="N596"/>
  <c r="BF596"/>
  <c r="BI595"/>
  <c r="BH595"/>
  <c r="BG595"/>
  <c r="BE595"/>
  <c r="AA595"/>
  <c r="Y595"/>
  <c r="W595"/>
  <c r="BK595"/>
  <c r="N595"/>
  <c r="BF595"/>
  <c r="BI592"/>
  <c r="BH592"/>
  <c r="BG592"/>
  <c r="BE592"/>
  <c r="AA592"/>
  <c r="Y592"/>
  <c r="W592"/>
  <c r="BK592"/>
  <c r="N592"/>
  <c r="BF592"/>
  <c r="BI589"/>
  <c r="BH589"/>
  <c r="BG589"/>
  <c r="BE589"/>
  <c r="AA589"/>
  <c r="Y589"/>
  <c r="W589"/>
  <c r="BK589"/>
  <c r="N589"/>
  <c r="BF589"/>
  <c r="BI586"/>
  <c r="BH586"/>
  <c r="BG586"/>
  <c r="BE586"/>
  <c r="AA586"/>
  <c r="Y586"/>
  <c r="W586"/>
  <c r="BK586"/>
  <c r="N586"/>
  <c r="BF586"/>
  <c r="BI585"/>
  <c r="BH585"/>
  <c r="BG585"/>
  <c r="BE585"/>
  <c r="AA585"/>
  <c r="AA584"/>
  <c r="Y585"/>
  <c r="Y584"/>
  <c r="W585"/>
  <c r="W584"/>
  <c r="BK585"/>
  <c r="BK584"/>
  <c r="N584"/>
  <c r="N585"/>
  <c r="BF585"/>
  <c r="N106"/>
  <c r="BI583"/>
  <c r="BH583"/>
  <c r="BG583"/>
  <c r="BE583"/>
  <c r="AA583"/>
  <c r="Y583"/>
  <c r="W583"/>
  <c r="BK583"/>
  <c r="N583"/>
  <c r="BF583"/>
  <c r="BI582"/>
  <c r="BH582"/>
  <c r="BG582"/>
  <c r="BE582"/>
  <c r="AA582"/>
  <c r="AA581"/>
  <c r="Y582"/>
  <c r="Y581"/>
  <c r="W582"/>
  <c r="W581"/>
  <c r="BK582"/>
  <c r="BK581"/>
  <c r="N581"/>
  <c r="N582"/>
  <c r="BF582"/>
  <c r="N105"/>
  <c r="BI580"/>
  <c r="BH580"/>
  <c r="BG580"/>
  <c r="BE580"/>
  <c r="AA580"/>
  <c r="AA579"/>
  <c r="Y580"/>
  <c r="Y579"/>
  <c r="W580"/>
  <c r="W579"/>
  <c r="BK580"/>
  <c r="BK579"/>
  <c r="N579"/>
  <c r="N580"/>
  <c r="BF580"/>
  <c r="N104"/>
  <c r="BI578"/>
  <c r="BH578"/>
  <c r="BG578"/>
  <c r="BE578"/>
  <c r="AA578"/>
  <c r="AA577"/>
  <c r="Y578"/>
  <c r="Y577"/>
  <c r="W578"/>
  <c r="W577"/>
  <c r="BK578"/>
  <c r="BK577"/>
  <c r="N577"/>
  <c r="N578"/>
  <c r="BF578"/>
  <c r="N103"/>
  <c r="BI576"/>
  <c r="BH576"/>
  <c r="BG576"/>
  <c r="BE576"/>
  <c r="AA576"/>
  <c r="AA575"/>
  <c r="Y576"/>
  <c r="Y575"/>
  <c r="W576"/>
  <c r="W575"/>
  <c r="BK576"/>
  <c r="BK575"/>
  <c r="N575"/>
  <c r="N576"/>
  <c r="BF576"/>
  <c r="N102"/>
  <c r="BI574"/>
  <c r="BH574"/>
  <c r="BG574"/>
  <c r="BE574"/>
  <c r="AA574"/>
  <c r="AA573"/>
  <c r="Y574"/>
  <c r="Y573"/>
  <c r="W574"/>
  <c r="W573"/>
  <c r="BK574"/>
  <c r="BK573"/>
  <c r="N573"/>
  <c r="N574"/>
  <c r="BF574"/>
  <c r="N101"/>
  <c r="BI572"/>
  <c r="BH572"/>
  <c r="BG572"/>
  <c r="BE572"/>
  <c r="AA572"/>
  <c r="AA571"/>
  <c r="Y572"/>
  <c r="Y571"/>
  <c r="W572"/>
  <c r="W571"/>
  <c r="BK572"/>
  <c r="BK571"/>
  <c r="N571"/>
  <c r="N572"/>
  <c r="BF572"/>
  <c r="N100"/>
  <c r="BI570"/>
  <c r="BH570"/>
  <c r="BG570"/>
  <c r="BE570"/>
  <c r="AA570"/>
  <c r="Y570"/>
  <c r="W570"/>
  <c r="BK570"/>
  <c r="N570"/>
  <c r="BF570"/>
  <c r="BI569"/>
  <c r="BH569"/>
  <c r="BG569"/>
  <c r="BE569"/>
  <c r="AA569"/>
  <c r="Y569"/>
  <c r="W569"/>
  <c r="BK569"/>
  <c r="N569"/>
  <c r="BF569"/>
  <c r="BI565"/>
  <c r="BH565"/>
  <c r="BG565"/>
  <c r="BE565"/>
  <c r="AA565"/>
  <c r="Y565"/>
  <c r="W565"/>
  <c r="BK565"/>
  <c r="N565"/>
  <c r="BF565"/>
  <c r="BI564"/>
  <c r="BH564"/>
  <c r="BG564"/>
  <c r="BE564"/>
  <c r="AA564"/>
  <c r="Y564"/>
  <c r="W564"/>
  <c r="BK564"/>
  <c r="N564"/>
  <c r="BF564"/>
  <c r="BI548"/>
  <c r="BH548"/>
  <c r="BG548"/>
  <c r="BE548"/>
  <c r="AA548"/>
  <c r="Y548"/>
  <c r="W548"/>
  <c r="BK548"/>
  <c r="N548"/>
  <c r="BF548"/>
  <c r="BI547"/>
  <c r="BH547"/>
  <c r="BG547"/>
  <c r="BE547"/>
  <c r="AA547"/>
  <c r="Y547"/>
  <c r="W547"/>
  <c r="BK547"/>
  <c r="N547"/>
  <c r="BF547"/>
  <c r="BI546"/>
  <c r="BH546"/>
  <c r="BG546"/>
  <c r="BE546"/>
  <c r="AA546"/>
  <c r="Y546"/>
  <c r="W546"/>
  <c r="BK546"/>
  <c r="N546"/>
  <c r="BF546"/>
  <c r="BI537"/>
  <c r="BH537"/>
  <c r="BG537"/>
  <c r="BE537"/>
  <c r="AA537"/>
  <c r="Y537"/>
  <c r="W537"/>
  <c r="BK537"/>
  <c r="N537"/>
  <c r="BF537"/>
  <c r="BI533"/>
  <c r="BH533"/>
  <c r="BG533"/>
  <c r="BE533"/>
  <c r="AA533"/>
  <c r="AA532"/>
  <c r="Y533"/>
  <c r="Y532"/>
  <c r="W533"/>
  <c r="W532"/>
  <c r="BK533"/>
  <c r="BK532"/>
  <c r="N532"/>
  <c r="N533"/>
  <c r="BF533"/>
  <c r="N99"/>
  <c r="BI531"/>
  <c r="BH531"/>
  <c r="BG531"/>
  <c r="BE531"/>
  <c r="AA531"/>
  <c r="Y531"/>
  <c r="W531"/>
  <c r="BK531"/>
  <c r="N531"/>
  <c r="BF531"/>
  <c r="BI530"/>
  <c r="BH530"/>
  <c r="BG530"/>
  <c r="BE530"/>
  <c r="AA530"/>
  <c r="Y530"/>
  <c r="W530"/>
  <c r="BK530"/>
  <c r="N530"/>
  <c r="BF530"/>
  <c r="BI527"/>
  <c r="BH527"/>
  <c r="BG527"/>
  <c r="BE527"/>
  <c r="AA527"/>
  <c r="Y527"/>
  <c r="W527"/>
  <c r="BK527"/>
  <c r="N527"/>
  <c r="BF527"/>
  <c r="BI526"/>
  <c r="BH526"/>
  <c r="BG526"/>
  <c r="BE526"/>
  <c r="AA526"/>
  <c r="Y526"/>
  <c r="W526"/>
  <c r="BK526"/>
  <c r="N526"/>
  <c r="BF526"/>
  <c r="BI522"/>
  <c r="BH522"/>
  <c r="BG522"/>
  <c r="BE522"/>
  <c r="AA522"/>
  <c r="Y522"/>
  <c r="W522"/>
  <c r="BK522"/>
  <c r="N522"/>
  <c r="BF522"/>
  <c r="BI521"/>
  <c r="BH521"/>
  <c r="BG521"/>
  <c r="BE521"/>
  <c r="AA521"/>
  <c r="Y521"/>
  <c r="W521"/>
  <c r="BK521"/>
  <c r="N521"/>
  <c r="BF521"/>
  <c r="BI517"/>
  <c r="BH517"/>
  <c r="BG517"/>
  <c r="BE517"/>
  <c r="AA517"/>
  <c r="Y517"/>
  <c r="W517"/>
  <c r="BK517"/>
  <c r="N517"/>
  <c r="BF517"/>
  <c r="BI516"/>
  <c r="BH516"/>
  <c r="BG516"/>
  <c r="BE516"/>
  <c r="AA516"/>
  <c r="Y516"/>
  <c r="W516"/>
  <c r="BK516"/>
  <c r="N516"/>
  <c r="BF516"/>
  <c r="BI513"/>
  <c r="BH513"/>
  <c r="BG513"/>
  <c r="BE513"/>
  <c r="AA513"/>
  <c r="Y513"/>
  <c r="W513"/>
  <c r="BK513"/>
  <c r="N513"/>
  <c r="BF513"/>
  <c r="BI512"/>
  <c r="BH512"/>
  <c r="BG512"/>
  <c r="BE512"/>
  <c r="AA512"/>
  <c r="Y512"/>
  <c r="W512"/>
  <c r="BK512"/>
  <c r="N512"/>
  <c r="BF512"/>
  <c r="BI509"/>
  <c r="BH509"/>
  <c r="BG509"/>
  <c r="BE509"/>
  <c r="AA509"/>
  <c r="AA508"/>
  <c r="AA507"/>
  <c r="Y509"/>
  <c r="Y508"/>
  <c r="Y507"/>
  <c r="W509"/>
  <c r="W508"/>
  <c r="W507"/>
  <c r="BK509"/>
  <c r="BK508"/>
  <c r="N508"/>
  <c r="BK507"/>
  <c r="N507"/>
  <c r="N509"/>
  <c r="BF509"/>
  <c r="N98"/>
  <c r="N97"/>
  <c r="BI506"/>
  <c r="BH506"/>
  <c r="BG506"/>
  <c r="BE506"/>
  <c r="AA506"/>
  <c r="AA505"/>
  <c r="Y506"/>
  <c r="Y505"/>
  <c r="W506"/>
  <c r="W505"/>
  <c r="BK506"/>
  <c r="BK505"/>
  <c r="N505"/>
  <c r="N506"/>
  <c r="BF506"/>
  <c r="N96"/>
  <c r="BI504"/>
  <c r="BH504"/>
  <c r="BG504"/>
  <c r="BE504"/>
  <c r="AA504"/>
  <c r="Y504"/>
  <c r="W504"/>
  <c r="BK504"/>
  <c r="N504"/>
  <c r="BF504"/>
  <c r="BI501"/>
  <c r="BH501"/>
  <c r="BG501"/>
  <c r="BE501"/>
  <c r="AA501"/>
  <c r="Y501"/>
  <c r="W501"/>
  <c r="BK501"/>
  <c r="N501"/>
  <c r="BF501"/>
  <c r="BI500"/>
  <c r="BH500"/>
  <c r="BG500"/>
  <c r="BE500"/>
  <c r="AA500"/>
  <c r="AA499"/>
  <c r="Y500"/>
  <c r="Y499"/>
  <c r="W500"/>
  <c r="W499"/>
  <c r="BK500"/>
  <c r="BK499"/>
  <c r="N499"/>
  <c r="N500"/>
  <c r="BF500"/>
  <c r="N95"/>
  <c r="BI498"/>
  <c r="BH498"/>
  <c r="BG498"/>
  <c r="BE498"/>
  <c r="AA498"/>
  <c r="Y498"/>
  <c r="W498"/>
  <c r="BK498"/>
  <c r="N498"/>
  <c r="BF498"/>
  <c r="BI497"/>
  <c r="BH497"/>
  <c r="BG497"/>
  <c r="BE497"/>
  <c r="AA497"/>
  <c r="Y497"/>
  <c r="W497"/>
  <c r="BK497"/>
  <c r="N497"/>
  <c r="BF497"/>
  <c r="BI496"/>
  <c r="BH496"/>
  <c r="BG496"/>
  <c r="BE496"/>
  <c r="AA496"/>
  <c r="Y496"/>
  <c r="W496"/>
  <c r="BK496"/>
  <c r="N496"/>
  <c r="BF496"/>
  <c r="BI495"/>
  <c r="BH495"/>
  <c r="BG495"/>
  <c r="BE495"/>
  <c r="AA495"/>
  <c r="Y495"/>
  <c r="W495"/>
  <c r="BK495"/>
  <c r="N495"/>
  <c r="BF495"/>
  <c r="BI492"/>
  <c r="BH492"/>
  <c r="BG492"/>
  <c r="BE492"/>
  <c r="AA492"/>
  <c r="Y492"/>
  <c r="W492"/>
  <c r="BK492"/>
  <c r="N492"/>
  <c r="BF492"/>
  <c r="BI489"/>
  <c r="BH489"/>
  <c r="BG489"/>
  <c r="BE489"/>
  <c r="AA489"/>
  <c r="Y489"/>
  <c r="W489"/>
  <c r="BK489"/>
  <c r="N489"/>
  <c r="BF489"/>
  <c r="BI473"/>
  <c r="BH473"/>
  <c r="BG473"/>
  <c r="BE473"/>
  <c r="AA473"/>
  <c r="Y473"/>
  <c r="W473"/>
  <c r="BK473"/>
  <c r="N473"/>
  <c r="BF473"/>
  <c r="BI463"/>
  <c r="BH463"/>
  <c r="BG463"/>
  <c r="BE463"/>
  <c r="AA463"/>
  <c r="Y463"/>
  <c r="W463"/>
  <c r="BK463"/>
  <c r="N463"/>
  <c r="BF463"/>
  <c r="BI449"/>
  <c r="BH449"/>
  <c r="BG449"/>
  <c r="BE449"/>
  <c r="AA449"/>
  <c r="Y449"/>
  <c r="W449"/>
  <c r="BK449"/>
  <c r="N449"/>
  <c r="BF449"/>
  <c r="BI445"/>
  <c r="BH445"/>
  <c r="BG445"/>
  <c r="BE445"/>
  <c r="AA445"/>
  <c r="Y445"/>
  <c r="W445"/>
  <c r="BK445"/>
  <c r="N445"/>
  <c r="BF445"/>
  <c r="BI435"/>
  <c r="BH435"/>
  <c r="BG435"/>
  <c r="BE435"/>
  <c r="AA435"/>
  <c r="Y435"/>
  <c r="W435"/>
  <c r="BK435"/>
  <c r="N435"/>
  <c r="BF435"/>
  <c r="BI431"/>
  <c r="BH431"/>
  <c r="BG431"/>
  <c r="BE431"/>
  <c r="AA431"/>
  <c r="Y431"/>
  <c r="W431"/>
  <c r="BK431"/>
  <c r="N431"/>
  <c r="BF431"/>
  <c r="BI422"/>
  <c r="BH422"/>
  <c r="BG422"/>
  <c r="BE422"/>
  <c r="AA422"/>
  <c r="Y422"/>
  <c r="W422"/>
  <c r="BK422"/>
  <c r="N422"/>
  <c r="BF422"/>
  <c r="BI419"/>
  <c r="BH419"/>
  <c r="BG419"/>
  <c r="BE419"/>
  <c r="AA419"/>
  <c r="Y419"/>
  <c r="W419"/>
  <c r="BK419"/>
  <c r="N419"/>
  <c r="BF419"/>
  <c r="BI402"/>
  <c r="BH402"/>
  <c r="BG402"/>
  <c r="BE402"/>
  <c r="AA402"/>
  <c r="Y402"/>
  <c r="W402"/>
  <c r="BK402"/>
  <c r="N402"/>
  <c r="BF402"/>
  <c r="BI398"/>
  <c r="BH398"/>
  <c r="BG398"/>
  <c r="BE398"/>
  <c r="AA398"/>
  <c r="Y398"/>
  <c r="W398"/>
  <c r="BK398"/>
  <c r="N398"/>
  <c r="BF398"/>
  <c r="BI397"/>
  <c r="BH397"/>
  <c r="BG397"/>
  <c r="BE397"/>
  <c r="AA397"/>
  <c r="AA396"/>
  <c r="Y397"/>
  <c r="Y396"/>
  <c r="W397"/>
  <c r="W396"/>
  <c r="BK397"/>
  <c r="BK396"/>
  <c r="N396"/>
  <c r="N397"/>
  <c r="BF397"/>
  <c r="N94"/>
  <c r="BI395"/>
  <c r="BH395"/>
  <c r="BG395"/>
  <c r="BE395"/>
  <c r="AA395"/>
  <c r="Y395"/>
  <c r="W395"/>
  <c r="BK395"/>
  <c r="N395"/>
  <c r="BF395"/>
  <c r="BI391"/>
  <c r="BH391"/>
  <c r="BG391"/>
  <c r="BE391"/>
  <c r="AA391"/>
  <c r="Y391"/>
  <c r="W391"/>
  <c r="BK391"/>
  <c r="N391"/>
  <c r="BF391"/>
  <c r="BI385"/>
  <c r="BH385"/>
  <c r="BG385"/>
  <c r="BE385"/>
  <c r="AA385"/>
  <c r="Y385"/>
  <c r="W385"/>
  <c r="BK385"/>
  <c r="N385"/>
  <c r="BF385"/>
  <c r="BI375"/>
  <c r="BH375"/>
  <c r="BG375"/>
  <c r="BE375"/>
  <c r="AA375"/>
  <c r="Y375"/>
  <c r="W375"/>
  <c r="BK375"/>
  <c r="N375"/>
  <c r="BF375"/>
  <c r="BI371"/>
  <c r="BH371"/>
  <c r="BG371"/>
  <c r="BE371"/>
  <c r="AA371"/>
  <c r="Y371"/>
  <c r="W371"/>
  <c r="BK371"/>
  <c r="N371"/>
  <c r="BF371"/>
  <c r="BI370"/>
  <c r="BH370"/>
  <c r="BG370"/>
  <c r="BE370"/>
  <c r="AA370"/>
  <c r="Y370"/>
  <c r="W370"/>
  <c r="BK370"/>
  <c r="N370"/>
  <c r="BF370"/>
  <c r="BI369"/>
  <c r="BH369"/>
  <c r="BG369"/>
  <c r="BE369"/>
  <c r="AA369"/>
  <c r="Y369"/>
  <c r="W369"/>
  <c r="BK369"/>
  <c r="N369"/>
  <c r="BF369"/>
  <c r="BI368"/>
  <c r="BH368"/>
  <c r="BG368"/>
  <c r="BE368"/>
  <c r="AA368"/>
  <c r="Y368"/>
  <c r="W368"/>
  <c r="BK368"/>
  <c r="N368"/>
  <c r="BF368"/>
  <c r="BI365"/>
  <c r="BH365"/>
  <c r="BG365"/>
  <c r="BE365"/>
  <c r="AA365"/>
  <c r="Y365"/>
  <c r="W365"/>
  <c r="BK365"/>
  <c r="N365"/>
  <c r="BF365"/>
  <c r="BI362"/>
  <c r="BH362"/>
  <c r="BG362"/>
  <c r="BE362"/>
  <c r="AA362"/>
  <c r="Y362"/>
  <c r="W362"/>
  <c r="BK362"/>
  <c r="N362"/>
  <c r="BF362"/>
  <c r="BI358"/>
  <c r="BH358"/>
  <c r="BG358"/>
  <c r="BE358"/>
  <c r="AA358"/>
  <c r="AA357"/>
  <c r="Y358"/>
  <c r="Y357"/>
  <c r="W358"/>
  <c r="W357"/>
  <c r="BK358"/>
  <c r="BK357"/>
  <c r="N357"/>
  <c r="N358"/>
  <c r="BF358"/>
  <c r="N93"/>
  <c r="BI356"/>
  <c r="BH356"/>
  <c r="BG356"/>
  <c r="BE356"/>
  <c r="AA356"/>
  <c r="Y356"/>
  <c r="W356"/>
  <c r="BK356"/>
  <c r="N356"/>
  <c r="BF356"/>
  <c r="BI350"/>
  <c r="BH350"/>
  <c r="BG350"/>
  <c r="BE350"/>
  <c r="AA350"/>
  <c r="Y350"/>
  <c r="W350"/>
  <c r="BK350"/>
  <c r="N350"/>
  <c r="BF350"/>
  <c r="BI346"/>
  <c r="BH346"/>
  <c r="BG346"/>
  <c r="BE346"/>
  <c r="AA346"/>
  <c r="Y346"/>
  <c r="W346"/>
  <c r="BK346"/>
  <c r="N346"/>
  <c r="BF346"/>
  <c r="BI340"/>
  <c r="BH340"/>
  <c r="BG340"/>
  <c r="BE340"/>
  <c r="AA340"/>
  <c r="Y340"/>
  <c r="W340"/>
  <c r="BK340"/>
  <c r="N340"/>
  <c r="BF340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28"/>
  <c r="BH328"/>
  <c r="BG328"/>
  <c r="BE328"/>
  <c r="AA328"/>
  <c r="Y328"/>
  <c r="W328"/>
  <c r="BK328"/>
  <c r="N328"/>
  <c r="BF328"/>
  <c r="BI321"/>
  <c r="BH321"/>
  <c r="BG321"/>
  <c r="BE321"/>
  <c r="AA321"/>
  <c r="Y321"/>
  <c r="W321"/>
  <c r="BK321"/>
  <c r="N321"/>
  <c r="BF321"/>
  <c r="BI317"/>
  <c r="BH317"/>
  <c r="BG317"/>
  <c r="BE317"/>
  <c r="AA317"/>
  <c r="Y317"/>
  <c r="W317"/>
  <c r="BK317"/>
  <c r="N317"/>
  <c r="BF317"/>
  <c r="BI311"/>
  <c r="BH311"/>
  <c r="BG311"/>
  <c r="BE311"/>
  <c r="AA311"/>
  <c r="Y311"/>
  <c r="W311"/>
  <c r="BK311"/>
  <c r="N311"/>
  <c r="BF311"/>
  <c r="BI304"/>
  <c r="BH304"/>
  <c r="BG304"/>
  <c r="BE304"/>
  <c r="AA304"/>
  <c r="Y304"/>
  <c r="W304"/>
  <c r="BK304"/>
  <c r="N304"/>
  <c r="BF304"/>
  <c r="BI298"/>
  <c r="BH298"/>
  <c r="BG298"/>
  <c r="BE298"/>
  <c r="AA298"/>
  <c r="Y298"/>
  <c r="W298"/>
  <c r="BK298"/>
  <c r="N298"/>
  <c r="BF298"/>
  <c r="BI293"/>
  <c r="BH293"/>
  <c r="BG293"/>
  <c r="BE293"/>
  <c r="AA293"/>
  <c r="Y293"/>
  <c r="W293"/>
  <c r="BK293"/>
  <c r="N293"/>
  <c r="BF293"/>
  <c r="BI289"/>
  <c r="BH289"/>
  <c r="BG289"/>
  <c r="BE289"/>
  <c r="AA289"/>
  <c r="Y289"/>
  <c r="W289"/>
  <c r="BK289"/>
  <c r="N289"/>
  <c r="BF289"/>
  <c r="BI280"/>
  <c r="BH280"/>
  <c r="BG280"/>
  <c r="BE280"/>
  <c r="AA280"/>
  <c r="Y280"/>
  <c r="W280"/>
  <c r="BK280"/>
  <c r="N280"/>
  <c r="BF280"/>
  <c r="BI274"/>
  <c r="BH274"/>
  <c r="BG274"/>
  <c r="BE274"/>
  <c r="AA274"/>
  <c r="Y274"/>
  <c r="W274"/>
  <c r="BK274"/>
  <c r="N274"/>
  <c r="BF274"/>
  <c r="BI268"/>
  <c r="BH268"/>
  <c r="BG268"/>
  <c r="BE268"/>
  <c r="AA268"/>
  <c r="Y268"/>
  <c r="W268"/>
  <c r="BK268"/>
  <c r="N268"/>
  <c r="BF268"/>
  <c r="BI261"/>
  <c r="BH261"/>
  <c r="BG261"/>
  <c r="BE261"/>
  <c r="AA261"/>
  <c r="Y261"/>
  <c r="W261"/>
  <c r="BK261"/>
  <c r="N261"/>
  <c r="BF261"/>
  <c r="BI258"/>
  <c r="BH258"/>
  <c r="BG258"/>
  <c r="BE258"/>
  <c r="AA258"/>
  <c r="Y258"/>
  <c r="W258"/>
  <c r="BK258"/>
  <c r="N258"/>
  <c r="BF258"/>
  <c r="BI246"/>
  <c r="BH246"/>
  <c r="BG246"/>
  <c r="BE246"/>
  <c r="AA246"/>
  <c r="Y246"/>
  <c r="W246"/>
  <c r="BK246"/>
  <c r="N246"/>
  <c r="BF246"/>
  <c r="BI239"/>
  <c r="BH239"/>
  <c r="BG239"/>
  <c r="BE239"/>
  <c r="AA239"/>
  <c r="Y239"/>
  <c r="W239"/>
  <c r="BK239"/>
  <c r="N239"/>
  <c r="BF239"/>
  <c r="BI235"/>
  <c r="BH235"/>
  <c r="BG235"/>
  <c r="BE235"/>
  <c r="AA235"/>
  <c r="Y235"/>
  <c r="W235"/>
  <c r="BK235"/>
  <c r="N235"/>
  <c r="BF235"/>
  <c r="BI231"/>
  <c r="BH231"/>
  <c r="BG231"/>
  <c r="BE231"/>
  <c r="AA231"/>
  <c r="Y231"/>
  <c r="W231"/>
  <c r="BK231"/>
  <c r="N231"/>
  <c r="BF231"/>
  <c r="BI226"/>
  <c r="BH226"/>
  <c r="BG226"/>
  <c r="BE226"/>
  <c r="AA226"/>
  <c r="AA225"/>
  <c r="Y226"/>
  <c r="Y225"/>
  <c r="W226"/>
  <c r="W225"/>
  <c r="BK226"/>
  <c r="BK225"/>
  <c r="N225"/>
  <c r="N226"/>
  <c r="BF226"/>
  <c r="N92"/>
  <c r="BI224"/>
  <c r="BH224"/>
  <c r="BG224"/>
  <c r="BE224"/>
  <c r="AA224"/>
  <c r="Y224"/>
  <c r="W224"/>
  <c r="BK224"/>
  <c r="N224"/>
  <c r="BF224"/>
  <c r="BI220"/>
  <c r="BH220"/>
  <c r="BG220"/>
  <c r="BE220"/>
  <c r="AA220"/>
  <c r="Y220"/>
  <c r="W220"/>
  <c r="BK220"/>
  <c r="N220"/>
  <c r="BF220"/>
  <c r="BI216"/>
  <c r="BH216"/>
  <c r="BG216"/>
  <c r="BE216"/>
  <c r="AA216"/>
  <c r="Y216"/>
  <c r="W216"/>
  <c r="BK216"/>
  <c r="N216"/>
  <c r="BF216"/>
  <c r="BI210"/>
  <c r="BH210"/>
  <c r="BG210"/>
  <c r="BE210"/>
  <c r="AA210"/>
  <c r="Y210"/>
  <c r="W210"/>
  <c r="BK210"/>
  <c r="N210"/>
  <c r="BF210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2"/>
  <c r="BH202"/>
  <c r="BG202"/>
  <c r="BE202"/>
  <c r="AA202"/>
  <c r="Y202"/>
  <c r="W202"/>
  <c r="BK202"/>
  <c r="N202"/>
  <c r="BF202"/>
  <c r="BI198"/>
  <c r="BH198"/>
  <c r="BG198"/>
  <c r="BE198"/>
  <c r="AA198"/>
  <c r="Y198"/>
  <c r="W198"/>
  <c r="BK198"/>
  <c r="N198"/>
  <c r="BF198"/>
  <c r="BI190"/>
  <c r="BH190"/>
  <c r="BG190"/>
  <c r="BE190"/>
  <c r="AA190"/>
  <c r="AA189"/>
  <c r="Y190"/>
  <c r="Y189"/>
  <c r="W190"/>
  <c r="W189"/>
  <c r="BK190"/>
  <c r="BK189"/>
  <c r="N189"/>
  <c r="N190"/>
  <c r="BF190"/>
  <c r="N91"/>
  <c r="BI185"/>
  <c r="BH185"/>
  <c r="BG185"/>
  <c r="BE185"/>
  <c r="AA185"/>
  <c r="Y185"/>
  <c r="W185"/>
  <c r="BK185"/>
  <c r="N185"/>
  <c r="BF185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75"/>
  <c r="BH175"/>
  <c r="BG175"/>
  <c r="BE175"/>
  <c r="AA175"/>
  <c r="Y175"/>
  <c r="W175"/>
  <c r="BK175"/>
  <c r="N175"/>
  <c r="BF175"/>
  <c r="BI171"/>
  <c r="BH171"/>
  <c r="BG171"/>
  <c r="BE171"/>
  <c r="AA171"/>
  <c r="Y171"/>
  <c r="W171"/>
  <c r="BK171"/>
  <c r="N171"/>
  <c r="BF171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1"/>
  <c r="BH151"/>
  <c r="BG151"/>
  <c r="BE151"/>
  <c r="AA151"/>
  <c r="Y151"/>
  <c r="W151"/>
  <c r="BK151"/>
  <c r="N151"/>
  <c r="BF151"/>
  <c r="BI147"/>
  <c r="BH147"/>
  <c r="BG147"/>
  <c r="BE147"/>
  <c r="AA147"/>
  <c r="AA146"/>
  <c r="AA145"/>
  <c r="AA144"/>
  <c r="Y147"/>
  <c r="Y146"/>
  <c r="Y145"/>
  <c r="Y144"/>
  <c r="W147"/>
  <c r="W146"/>
  <c r="W145"/>
  <c r="W144"/>
  <c i="1" r="AU88"/>
  <c i="2" r="BK147"/>
  <c r="BK146"/>
  <c r="N146"/>
  <c r="BK145"/>
  <c r="N145"/>
  <c r="BK144"/>
  <c r="N144"/>
  <c r="N88"/>
  <c r="N147"/>
  <c r="BF147"/>
  <c r="N90"/>
  <c r="N89"/>
  <c r="M141"/>
  <c r="M140"/>
  <c r="F140"/>
  <c r="F138"/>
  <c r="F136"/>
  <c r="BI125"/>
  <c r="BH125"/>
  <c r="BG125"/>
  <c r="BE125"/>
  <c r="N125"/>
  <c r="BF125"/>
  <c r="BI124"/>
  <c r="BH124"/>
  <c r="BG124"/>
  <c r="BE124"/>
  <c r="N124"/>
  <c r="BF124"/>
  <c r="BI123"/>
  <c r="BH123"/>
  <c r="BG123"/>
  <c r="BE123"/>
  <c r="N123"/>
  <c r="BF123"/>
  <c r="BI122"/>
  <c r="BH122"/>
  <c r="BG122"/>
  <c r="BE122"/>
  <c r="N122"/>
  <c r="BF122"/>
  <c r="BI121"/>
  <c r="BH121"/>
  <c r="BG121"/>
  <c r="BE121"/>
  <c r="N121"/>
  <c r="BF121"/>
  <c r="BI120"/>
  <c r="H36"/>
  <c i="1" r="BD88"/>
  <c i="2" r="BH120"/>
  <c r="H35"/>
  <c i="1" r="BC88"/>
  <c i="2" r="BG120"/>
  <c r="H34"/>
  <c i="1" r="BB88"/>
  <c i="2" r="BE120"/>
  <c r="M32"/>
  <c i="1" r="AV88"/>
  <c i="2" r="H32"/>
  <c i="1" r="AZ88"/>
  <c i="2" r="N120"/>
  <c r="N119"/>
  <c r="L127"/>
  <c r="BF120"/>
  <c r="M33"/>
  <c i="1" r="AW88"/>
  <c i="2" r="H33"/>
  <c i="1" r="BA88"/>
  <c i="2" r="M28"/>
  <c i="1" r="AS88"/>
  <c i="2" r="M27"/>
  <c r="M84"/>
  <c r="M83"/>
  <c r="F83"/>
  <c r="F81"/>
  <c r="F79"/>
  <c r="M30"/>
  <c i="1" r="AG88"/>
  <c i="2" r="L38"/>
  <c r="O15"/>
  <c r="E15"/>
  <c r="F141"/>
  <c r="F84"/>
  <c r="O14"/>
  <c r="O9"/>
  <c r="M138"/>
  <c r="M81"/>
  <c r="F6"/>
  <c r="F135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<sst xmlns="http://schemas.openxmlformats.org/spreadsheetml/2006/main">
  <si>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</si>
  <si>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</si>
  <si>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</si>
  <si>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</si>
  <si>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</si>
  <si>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</si>
  <si>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</si>
  <si>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</si>
  <si>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</si>
  <si>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</si>
  <si>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</si>
  <si>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</si>
  <si>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</si>
  <si>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</si>
  <si>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</si>
  <si>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</si>
  <si>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</si>
  <si>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</si>
  <si>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2018-04-03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</si>
  <si>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</si>
  <si>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</si>
  <si>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Novostavba RD Mirošovice, p.č.304/74</t>
  </si>
  <si>
    <t>JKSO:</t>
  </si>
  <si>
    <t/>
  </si>
  <si>
    <t>CC-CZ:</t>
  </si>
  <si>
    <t>Místo:</t>
  </si>
  <si>
    <t>Mirošovice</t>
  </si>
  <si>
    <t>Datum:</t>
  </si>
  <si>
    <t>11. 4. 2018</t>
  </si>
  <si>
    <t>Objednatel:</t>
  </si>
  <si>
    <t>IČ:</t>
  </si>
  <si>
    <t>Ing.Chalupová Iva MBA</t>
  </si>
  <si>
    <t>DIČ:</t>
  </si>
  <si>
    <t>Zhotovitel:</t>
  </si>
  <si>
    <t>Vyplň údaj</t>
  </si>
  <si>
    <t>Projektant:</t>
  </si>
  <si>
    <t>06518524</t>
  </si>
  <si>
    <t>PROJEKT STAVBY - in.Sedláček Aleš</t>
  </si>
  <si>
    <t>True</t>
  </si>
  <si>
    <t>Zpracovatel:</t>
  </si>
  <si>
    <t>72395087</t>
  </si>
  <si>
    <t>Lang Martin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</si>
  <si>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</si>
  <si>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</si>
  <si>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</si>
  <si>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</si>
  <si>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</si>
  <si>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</si>
  <si>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</si>
  <si>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</si>
  <si>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</si>
  <si>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</si>
  <si>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</si>
  <si>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</si>
  <si>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</si>
  <si>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</si>
  <si>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</si>
  <si>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</si>
  <si>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</si>
  <si>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</si>
  <si>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</si>
  <si>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</si>
  <si>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</si>
  <si>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</si>
  <si>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</si>
  <si>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</si>
  <si>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</si>
  <si>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</si>
  <si>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</si>
  <si>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</si>
  <si>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</si>
  <si>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</si>
  <si>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</si>
  <si>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</si>
  <si>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</si>
  <si>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</si>
  <si>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</si>
  <si>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</si>
  <si>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</si>
  <si>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</si>
  <si>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</si>
  <si>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</si>
  <si>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</si>
  <si>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</si>
  <si>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</si>
  <si>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{e1892748-702d-4e6b-b5a6-a4d1acf6ec2e}</t>
  </si>
  <si>
    <t>{00000000-0000-0000-0000-000000000000}</t>
  </si>
  <si>
    <t>/</t>
  </si>
  <si>
    <t>01</t>
  </si>
  <si>
    <t>Novostavba RD</t>
  </si>
  <si>
    <t>{4cb18569-246b-4e2a-b167-7d22d3fea37a}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</si>
  <si>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</si>
  <si>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</si>
  <si>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</si>
  <si>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</si>
  <si>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</si>
  <si>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</si>
  <si>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</si>
  <si>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</si>
  <si>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</si>
  <si>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</si>
  <si>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</si>
  <si>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</si>
  <si>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</si>
  <si>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</si>
  <si>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</si>
  <si>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</si>
  <si>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01 - Novostavba RD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</si>
  <si>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</si>
  <si>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</si>
  <si>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</si>
  <si>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</si>
  <si>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</si>
  <si>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</si>
  <si>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</si>
  <si>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</si>
  <si>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</si>
  <si>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</si>
  <si>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</si>
  <si>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</si>
  <si>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</si>
  <si>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</si>
  <si>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</si>
  <si>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</si>
  <si>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</si>
  <si>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</si>
  <si>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</si>
  <si>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</si>
  <si>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</si>
  <si>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73 - Ústřední vytápění</t>
  </si>
  <si>
    <t xml:space="preserve">    74 - Eelektroinstalace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</si>
  <si>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</si>
  <si>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</si>
  <si>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</si>
  <si>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</si>
  <si>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</si>
  <si>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768 - Vnější výplně otvorů - okna, dveře, vrata</t>
  </si>
  <si>
    <t xml:space="preserve">    771 - Podlahy z dlaždic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</si>
  <si>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</si>
  <si>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</si>
  <si>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</si>
  <si>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</si>
  <si>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VP -   Vícepráce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</si>
  <si>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</si>
  <si>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</si>
  <si>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</si>
  <si>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</si>
  <si>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</si>
  <si>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</si>
  <si>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</si>
  <si>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</si>
  <si>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</si>
  <si>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</si>
  <si>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</si>
  <si>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</si>
  <si>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</si>
  <si>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</si>
  <si>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</si>
  <si>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</si>
  <si>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</si>
  <si>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</si>
  <si>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</si>
  <si>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</si>
  <si>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</si>
  <si>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</si>
  <si>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</si>
  <si>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</si>
  <si>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</si>
  <si>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</si>
  <si>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121101101</t>
  </si>
  <si>
    <t>Sejmutí ornice s přemístěním na vzdálenost do 50 m</t>
  </si>
  <si>
    <t>m3</t>
  </si>
  <si>
    <t>4</t>
  </si>
  <si>
    <t>-1804739555</t>
  </si>
  <si>
    <t>v tl.20cm</t>
  </si>
  <si>
    <t>VV</t>
  </si>
  <si>
    <t>0,20*13,00*11,00</t>
  </si>
  <si>
    <t>Součet</t>
  </si>
  <si>
    <t>122201101</t>
  </si>
  <si>
    <t>Odkopávky a prokopávky nezapažené v hornině tř. 3 objem do 100 m3</t>
  </si>
  <si>
    <t>1542364329</t>
  </si>
  <si>
    <t>0,20*79,61</t>
  </si>
  <si>
    <t>3</t>
  </si>
  <si>
    <t>122201109</t>
  </si>
  <si>
    <t>Příplatek za lepivost u odkopávek v hornině tř. 1 až 3</t>
  </si>
  <si>
    <t>737055125</t>
  </si>
  <si>
    <t>132201101</t>
  </si>
  <si>
    <t>Hloubení rýh š do 600 mm v hornině tř. 3 objemu do 100 m3</t>
  </si>
  <si>
    <t>-46163066</t>
  </si>
  <si>
    <t>obvodové pasy</t>
  </si>
  <si>
    <t>0,60*0,60*(3,10+8,90+3,10)</t>
  </si>
  <si>
    <t>0,60*0,85*(3,00+3,00)</t>
  </si>
  <si>
    <t>0,60*1,35*(4,80+3,50)</t>
  </si>
  <si>
    <t>0,60*(1,35+0,85)/2*5,50+0,60*(1,35+0,85)/2*4,80</t>
  </si>
  <si>
    <t>vnitřní pasy</t>
  </si>
  <si>
    <t>0,40*0,60*2,50+0,40*0,85*(2,50+3,00)+0,40*1,35*(2,50+4,20)+0,20*1,35*0,52</t>
  </si>
  <si>
    <t>5</t>
  </si>
  <si>
    <t>132201109</t>
  </si>
  <si>
    <t>Příplatek za lepivost k hloubení rýh š do 600 mm v hornině tř. 3</t>
  </si>
  <si>
    <t>2086996701</t>
  </si>
  <si>
    <t>6</t>
  </si>
  <si>
    <t>162201102</t>
  </si>
  <si>
    <t>Vodorovné přemístění do 50 m výkopku/sypaniny z horniny tř. 1 až 4</t>
  </si>
  <si>
    <t>578777235</t>
  </si>
  <si>
    <t>zemina z výkopu na mezideponii pro zásyp</t>
  </si>
  <si>
    <t>4,35</t>
  </si>
  <si>
    <t>z mezideponie na zásyp</t>
  </si>
  <si>
    <t>7</t>
  </si>
  <si>
    <t>162701105</t>
  </si>
  <si>
    <t>Vodorovné přemístění do 10000 m výkopku/sypaniny z horniny tř. 1 až 4</t>
  </si>
  <si>
    <t>681180753</t>
  </si>
  <si>
    <t>výkop - zásyp zeminou</t>
  </si>
  <si>
    <t>(15,922+28,245)-4,35</t>
  </si>
  <si>
    <t>8</t>
  </si>
  <si>
    <t>167101101</t>
  </si>
  <si>
    <t>Nakládání výkopku z hornin tř. 1 až 4 do 100 m3</t>
  </si>
  <si>
    <t>57507142</t>
  </si>
  <si>
    <t>zeminy pro zpětný zásyp (1x při výkopu, 1x na mezidpeonii)</t>
  </si>
  <si>
    <t>2*4,35</t>
  </si>
  <si>
    <t>přebytečná zemina na skládku</t>
  </si>
  <si>
    <t>39,817</t>
  </si>
  <si>
    <t>9</t>
  </si>
  <si>
    <t>171201201</t>
  </si>
  <si>
    <t>Uložení sypaniny na skládky</t>
  </si>
  <si>
    <t>-1047716334</t>
  </si>
  <si>
    <t>10</t>
  </si>
  <si>
    <t>171201211</t>
  </si>
  <si>
    <t>Poplatek za uložení stavebního odpadu - zeminy a kameniva na skládce</t>
  </si>
  <si>
    <t>t</t>
  </si>
  <si>
    <t>1800222939</t>
  </si>
  <si>
    <t>39,817*1,7</t>
  </si>
  <si>
    <t>11</t>
  </si>
  <si>
    <t>175101201</t>
  </si>
  <si>
    <t>Obsypání objektu nad přilehlým původním terénem sypaninou bez prohození sítem, uloženou do 3 m</t>
  </si>
  <si>
    <t>-97531408</t>
  </si>
  <si>
    <t>vnitřní zásyp</t>
  </si>
  <si>
    <t>5,80*6,00/2*0,25</t>
  </si>
  <si>
    <t>12</t>
  </si>
  <si>
    <t>271532212</t>
  </si>
  <si>
    <t>Podsyp pod základové konstrukce se zhutněním z hrubého kameniva frakce 16 až 32 mm</t>
  </si>
  <si>
    <t>-846210327</t>
  </si>
  <si>
    <t>pod základovou desku</t>
  </si>
  <si>
    <t>0,15*(9,70*3,525-2*0,40*2,50+9,70*3,775)</t>
  </si>
  <si>
    <t>k základovým pasům</t>
  </si>
  <si>
    <t>0,15*(0,85*(4,00+4,40)+0,35*3,00+0,10*(2,70+4,00))+0,075*(0,10*2,70+0,35*3,00+0,85*4,30)</t>
  </si>
  <si>
    <t>0,15*(0,10*(3,75+2,70)+0,35*3,00+0,85*(4,40+3,75))+0,075*(0,85*4,40+0,35*3,00+0,10*2,70)</t>
  </si>
  <si>
    <t>0,175*0,35*2,50+0,075*0,35*2,50+0,075*0,85*2,50+0,175*0,85*2,50</t>
  </si>
  <si>
    <t>13</t>
  </si>
  <si>
    <t>273321311</t>
  </si>
  <si>
    <t>Základové desky ze ŽB bez zvýšených nároků na prostředí tř. C 16/20</t>
  </si>
  <si>
    <t>853260208</t>
  </si>
  <si>
    <t>tl.150mm</t>
  </si>
  <si>
    <t>0,15*8,90*10,90</t>
  </si>
  <si>
    <t>14</t>
  </si>
  <si>
    <t>273351121</t>
  </si>
  <si>
    <t>Zřízení bednění základových desek</t>
  </si>
  <si>
    <t>m2</t>
  </si>
  <si>
    <t>1910916078</t>
  </si>
  <si>
    <t>0,50*2*(10,90+8,90)</t>
  </si>
  <si>
    <t>273351122</t>
  </si>
  <si>
    <t>Odstranění bednění základových desek</t>
  </si>
  <si>
    <t>-86360251</t>
  </si>
  <si>
    <t>16</t>
  </si>
  <si>
    <t>273362021</t>
  </si>
  <si>
    <t>Výztuž základových desek svařovanými sítěmi Kari</t>
  </si>
  <si>
    <t>575605891</t>
  </si>
  <si>
    <t>kari síť 150/150-6</t>
  </si>
  <si>
    <t>10,90*8,90*3,033*1,3/1000</t>
  </si>
  <si>
    <t>17</t>
  </si>
  <si>
    <t>274313611</t>
  </si>
  <si>
    <t>Základové pásy z betonu tř. C 16/20</t>
  </si>
  <si>
    <t>258744341</t>
  </si>
  <si>
    <t>0,60*0,50*(3,60+3,50+4,80+8,90+4,80+3,50+3,60+8,90)</t>
  </si>
  <si>
    <t>0,40*0,50*(3,00+3,50+4,20)+0,40*0,50*2,50*2</t>
  </si>
  <si>
    <t>18</t>
  </si>
  <si>
    <t>279113133</t>
  </si>
  <si>
    <t>Základová zeď tl do 250 mm z tvárnic ztraceného bednění včetně výplně z betonu tř. C 16/20</t>
  </si>
  <si>
    <t>1999458394</t>
  </si>
  <si>
    <t>1,00*(2,65+4,40+0,52)+0,50*3,00+0,25*2,70</t>
  </si>
  <si>
    <t>19</t>
  </si>
  <si>
    <t>279113135</t>
  </si>
  <si>
    <t>Základová zeď tl do 400 mm z tvárnic ztraceného bednění včetně výplně z betonu tř. C 16/20</t>
  </si>
  <si>
    <t>1387553797</t>
  </si>
  <si>
    <t>obvodove pasy</t>
  </si>
  <si>
    <t>1,00*(4,80+8,90+4,80)+0,50*(3,00+3,00)+0,25*(3,10+8,90+3,10)</t>
  </si>
  <si>
    <t>20</t>
  </si>
  <si>
    <t>279909100</t>
  </si>
  <si>
    <t>prostup základovou deskou pr.150mm</t>
  </si>
  <si>
    <t>kus</t>
  </si>
  <si>
    <t>-1374615518</t>
  </si>
  <si>
    <t>311272111</t>
  </si>
  <si>
    <t>Zdivo z pórobetonových tvárnic hladkých do P2 do 450 kg/m3 na tenkovrstvou maltu tl 250 mm</t>
  </si>
  <si>
    <t>631459705</t>
  </si>
  <si>
    <t>vnitřní nosné zdivo</t>
  </si>
  <si>
    <t>1.np</t>
  </si>
  <si>
    <t>3,00*10,00-0,90*1,97</t>
  </si>
  <si>
    <t>22</t>
  </si>
  <si>
    <t>311272211.XLA</t>
  </si>
  <si>
    <t>Zdivo z tvárnic Ytong Standard 300 tl zdiva 300 mm</t>
  </si>
  <si>
    <t>1225251603</t>
  </si>
  <si>
    <t>štítové zdivo</t>
  </si>
  <si>
    <t>0,50*8,90*2+8,90*1,90/2*2</t>
  </si>
  <si>
    <t>23</t>
  </si>
  <si>
    <t>311272311.XLA</t>
  </si>
  <si>
    <t>Zdivo z tvárnic Ytong Standard 375 tl zdiva 375 mm</t>
  </si>
  <si>
    <t>1232585865</t>
  </si>
  <si>
    <t>1.np - první 2 vrstvy obvodového zdiva</t>
  </si>
  <si>
    <t>0,50*2*(10,90+8,90)-0,25*(1,25+2,50+1,00)</t>
  </si>
  <si>
    <t>24</t>
  </si>
  <si>
    <t>311272661</t>
  </si>
  <si>
    <t>Stěny nosné tl 450 mm z pórobetonových přesných hladkých tvárnic Ytong hmotnosti 300 kg/m3</t>
  </si>
  <si>
    <t>1470390027</t>
  </si>
  <si>
    <t>obvodové zdivo</t>
  </si>
  <si>
    <t>2,50*2*(10,90+8,90)-1,25*2,00-1,50*1,25*2-2,50*2,00-1,00*2,00-2,00*1,00-0,75*1,00*2</t>
  </si>
  <si>
    <t>2.np</t>
  </si>
  <si>
    <t>2,75*2*(10,90+8,90)-1,25*1,25-1,50*1,00-2,50*1,25-1,00*1,25-2,00*1,00-0,75*1,00*2</t>
  </si>
  <si>
    <t>25</t>
  </si>
  <si>
    <t>317121101</t>
  </si>
  <si>
    <t>Montáž prefabrikovaných překladů délky do 1500 mm</t>
  </si>
  <si>
    <t>1753560381</t>
  </si>
  <si>
    <t>"02 - NOP II/2/23" 2*2</t>
  </si>
  <si>
    <t>"04 - NOP III/4/22" 1*1</t>
  </si>
  <si>
    <t>"07 - PSF III/900" 1*2</t>
  </si>
  <si>
    <t>"09 - NEP10" 1*1</t>
  </si>
  <si>
    <t>"10 - PSF III/900" 1*1</t>
  </si>
  <si>
    <t>"10 - PSF III/900" 1*4</t>
  </si>
  <si>
    <t>26</t>
  </si>
  <si>
    <t>M</t>
  </si>
  <si>
    <t>59321002.XLA</t>
  </si>
  <si>
    <t>Ytong NEP 100-1250 - nenosný překlad</t>
  </si>
  <si>
    <t>-809166850</t>
  </si>
  <si>
    <t>27</t>
  </si>
  <si>
    <t>59321000.XLA</t>
  </si>
  <si>
    <t>Ytong PSF 125-1300 - plochý překlad</t>
  </si>
  <si>
    <t>-67000519</t>
  </si>
  <si>
    <t>28</t>
  </si>
  <si>
    <t>59321870.XLA</t>
  </si>
  <si>
    <t>Ytong NOP 200-1300 - nosný překlad</t>
  </si>
  <si>
    <t>-1483122579</t>
  </si>
  <si>
    <t>29</t>
  </si>
  <si>
    <t>59321879.XLA</t>
  </si>
  <si>
    <t>Ytong NOP 300-1500 - nosný překlad</t>
  </si>
  <si>
    <t>1165227776</t>
  </si>
  <si>
    <t>30</t>
  </si>
  <si>
    <t>317121102</t>
  </si>
  <si>
    <t>Montáž prefabrikovaných překladů délky do 2200 mm</t>
  </si>
  <si>
    <t>-1717617598</t>
  </si>
  <si>
    <t>"01 - NOP IV/4/23" 1*1</t>
  </si>
  <si>
    <t>"06 - NOP V/4/20" 1*2</t>
  </si>
  <si>
    <t>"08 - PSF III/2000" 2*1</t>
  </si>
  <si>
    <t>31</t>
  </si>
  <si>
    <t>59321918.XLA</t>
  </si>
  <si>
    <t>Ytong PSF 125-1750 - plochý překlad</t>
  </si>
  <si>
    <t>-832502462</t>
  </si>
  <si>
    <t>32</t>
  </si>
  <si>
    <t>59321887.XLA</t>
  </si>
  <si>
    <t>Ytong NOP 300-1750 - nosný překlad</t>
  </si>
  <si>
    <t>443027745</t>
  </si>
  <si>
    <t>33</t>
  </si>
  <si>
    <t>59321895.XLA</t>
  </si>
  <si>
    <t>Ytong NOP 300-2000 - nosný překlad</t>
  </si>
  <si>
    <t>-1336987317</t>
  </si>
  <si>
    <t>34</t>
  </si>
  <si>
    <t>317121103</t>
  </si>
  <si>
    <t>Montáž prefabrikovaných překladů délky do 4200 mm</t>
  </si>
  <si>
    <t>1002656188</t>
  </si>
  <si>
    <t>"03 - NOP VII/4/14" 1*1</t>
  </si>
  <si>
    <t>"11 - PSF III/2250" 1*1</t>
  </si>
  <si>
    <t>35</t>
  </si>
  <si>
    <t>59321839.XLA</t>
  </si>
  <si>
    <t>Ytong NOP 300-2500 - nosný překlad</t>
  </si>
  <si>
    <t>-51820698</t>
  </si>
  <si>
    <t>36</t>
  </si>
  <si>
    <t>59321920.XLA</t>
  </si>
  <si>
    <t>Ytong PSF 125-2250 - plochý překlad</t>
  </si>
  <si>
    <t>-1441011369</t>
  </si>
  <si>
    <t>37</t>
  </si>
  <si>
    <t>317321511</t>
  </si>
  <si>
    <t>Překlad ze ŽB tř. C 20/25</t>
  </si>
  <si>
    <t>1966204917</t>
  </si>
  <si>
    <t>monolitické překlady</t>
  </si>
  <si>
    <t>"05" 0,35*0,25*2,80</t>
  </si>
  <si>
    <t>38</t>
  </si>
  <si>
    <t>317351101</t>
  </si>
  <si>
    <t>Zřízení bednění v do 4 m klenbových pásů válcových</t>
  </si>
  <si>
    <t>2144499245</t>
  </si>
  <si>
    <t>"05" (0,35+2*0,25)*2,80</t>
  </si>
  <si>
    <t>39</t>
  </si>
  <si>
    <t>317351102</t>
  </si>
  <si>
    <t>Odstranění bednění v do 4 m klenbových pásů válcových</t>
  </si>
  <si>
    <t>306583150</t>
  </si>
  <si>
    <t>40</t>
  </si>
  <si>
    <t>317361821</t>
  </si>
  <si>
    <t>Výztuž překladů a říms z betonářské oceli 10 505</t>
  </si>
  <si>
    <t>1092393159</t>
  </si>
  <si>
    <t xml:space="preserve">překlady monolitické  uvažováno se 150 kg/m3</t>
  </si>
  <si>
    <t>0,15*0,49</t>
  </si>
  <si>
    <t>41</t>
  </si>
  <si>
    <t>317998126</t>
  </si>
  <si>
    <t>Tepelná izolace mezi překlady jakékoliv výšky a tloušťky z polystyrénu</t>
  </si>
  <si>
    <t>1235486376</t>
  </si>
  <si>
    <t>0,15*0,249*1,75*1+0,05*0,249*1,30*2+0,15*0,249*2,50*1+0,15*0,249*1,50*1+0,10*0,25*2,80*1+0,15*0,249*2,00*2+0,025*0,124*1,30*2+0,025*0,124*1,30*1</t>
  </si>
  <si>
    <t>0,15*0,249*1,75*1++0,05*0,249*1,30*2+0,15*0,249*2,50*1+0,15*0,249*1,50*1+0,10*0,25*2,80*1+0,15*0,249*2,00*2+0,025*0,124*1,30*4+0,025*0,124*2,25*1</t>
  </si>
  <si>
    <t>42</t>
  </si>
  <si>
    <t>342272225.XLA</t>
  </si>
  <si>
    <t>Příčka z tvárnic Ytong Klasik 100 na tenkovrstvou maltu tl 100 mm</t>
  </si>
  <si>
    <t>1173989831</t>
  </si>
  <si>
    <t>3,00*(2,00+1,00+1,00)-0,80*1,97</t>
  </si>
  <si>
    <t>43</t>
  </si>
  <si>
    <t>342272245.XLA</t>
  </si>
  <si>
    <t>Příčka z tvárnic Ytong Klasik 150 na tenkovrstvou maltu tl 150 mm</t>
  </si>
  <si>
    <t>-1226448904</t>
  </si>
  <si>
    <t>3,00*(3,75+2,50+3,75+2,35)-0,80*1,97-0,70*1,97*2</t>
  </si>
  <si>
    <t>2,75*(4,50+2,50+1,75+10,00+3,10+4,10)-0,80*1,97*3-0,70*1,97*2</t>
  </si>
  <si>
    <t>44</t>
  </si>
  <si>
    <t>389900101</t>
  </si>
  <si>
    <t>Dodávka a montáž třísložkový pr.200mm, celková výška 9,0m, výška nadstřešní částí 1,2m</t>
  </si>
  <si>
    <t>-854566455</t>
  </si>
  <si>
    <t>45</t>
  </si>
  <si>
    <t>411141133.XLA</t>
  </si>
  <si>
    <t>Strop YTONG tl 250 mm s nadbetonávkou z pórobetonových vložek Ytong KLASIK 200 a nosníků dl do 4,8 m osová vzdálenost nosníků 680 mm</t>
  </si>
  <si>
    <t>183826003</t>
  </si>
  <si>
    <t>strop 1.np</t>
  </si>
  <si>
    <t>4,50*3,75+3,40*3,75+10,00*4,00</t>
  </si>
  <si>
    <t>46</t>
  </si>
  <si>
    <t>411321414</t>
  </si>
  <si>
    <t>Stropy deskové ze ŽB tř. C 25/30</t>
  </si>
  <si>
    <t>-903157895</t>
  </si>
  <si>
    <t>0,25*(2,00*1,40+0,30*4,00)</t>
  </si>
  <si>
    <t>47</t>
  </si>
  <si>
    <t>411351011</t>
  </si>
  <si>
    <t>Zřízení bednění stropů deskových tl do 25 cm bez podpěrné kce</t>
  </si>
  <si>
    <t>-381898292</t>
  </si>
  <si>
    <t>2,00*1,40+0,30*4,00+0,25*2,00</t>
  </si>
  <si>
    <t>48</t>
  </si>
  <si>
    <t>411351012</t>
  </si>
  <si>
    <t>Odstranění bednění stropů deskových tl do 25 cm bez podpěrné kce</t>
  </si>
  <si>
    <t>-268990682</t>
  </si>
  <si>
    <t>49</t>
  </si>
  <si>
    <t>411354313</t>
  </si>
  <si>
    <t>Zřízení podpěrné konstrukce stropů výšky do 4 m tl do 25 cm</t>
  </si>
  <si>
    <t>-420639045</t>
  </si>
  <si>
    <t>50</t>
  </si>
  <si>
    <t>411354314</t>
  </si>
  <si>
    <t>Odstranění podpěrné konstrukce stropů výšky do 4 m tl do 25 cm</t>
  </si>
  <si>
    <t>-1710194464</t>
  </si>
  <si>
    <t>51</t>
  </si>
  <si>
    <t>411361821</t>
  </si>
  <si>
    <t>Výztuž stropů betonářskou ocelí 10 505</t>
  </si>
  <si>
    <t>974135982</t>
  </si>
  <si>
    <t>předpoklad 250 kg/m3</t>
  </si>
  <si>
    <t>0,25*1,00</t>
  </si>
  <si>
    <t>52</t>
  </si>
  <si>
    <t>417321313</t>
  </si>
  <si>
    <t>Ztužující pásy a věnce ze ŽB tř. C 16/20</t>
  </si>
  <si>
    <t>-2082654315</t>
  </si>
  <si>
    <t>obvodové věnce</t>
  </si>
  <si>
    <t>v úrovni 1.np</t>
  </si>
  <si>
    <t>2*(10,90+8,90)*0,225*0,174</t>
  </si>
  <si>
    <t>v úrovni 2.np</t>
  </si>
  <si>
    <t xml:space="preserve">vnitřní věnec </t>
  </si>
  <si>
    <t>v úrovni 1.np nad vnitřní nosnou zdí</t>
  </si>
  <si>
    <t>10,90*0,25*0,25</t>
  </si>
  <si>
    <t>53</t>
  </si>
  <si>
    <t>417352411.XLA</t>
  </si>
  <si>
    <t>Ztracené bednění věnců z pórobetonových U-profilů YTONG 500 kg/m3 pro zdivo tl 375 mm</t>
  </si>
  <si>
    <t>m</t>
  </si>
  <si>
    <t>-1838930680</t>
  </si>
  <si>
    <t>2*(10,90+8,90)</t>
  </si>
  <si>
    <t>54</t>
  </si>
  <si>
    <t>417361821</t>
  </si>
  <si>
    <t>Výztuž ztužujících pásů a věnců betonářskou ocelí 10 505</t>
  </si>
  <si>
    <t>-495282580</t>
  </si>
  <si>
    <t>uvažováno 150 kg/m3</t>
  </si>
  <si>
    <t>0,15*3,781</t>
  </si>
  <si>
    <t>55</t>
  </si>
  <si>
    <t>430909101</t>
  </si>
  <si>
    <t>Vnitřní železobetonové monolitické schodiště 2 ramenné, šířka ramene 900mm, výška výstupu 3050mm, schodišťový stupeň 16/275mm - 18ks</t>
  </si>
  <si>
    <t>-476653877</t>
  </si>
  <si>
    <t>56</t>
  </si>
  <si>
    <t>611321141</t>
  </si>
  <si>
    <t>Vápenocementová omítka štuková dvouvrstvá vnitřních stropů rovných nanášená ručně</t>
  </si>
  <si>
    <t>-1980918353</t>
  </si>
  <si>
    <t>57</t>
  </si>
  <si>
    <t>612321121</t>
  </si>
  <si>
    <t>Vápenocementová omítka hladká jednovrstvá vnitřních stěn nanášená ručně</t>
  </si>
  <si>
    <t>-895229132</t>
  </si>
  <si>
    <t>pod obklady</t>
  </si>
  <si>
    <t>19,79+18,22</t>
  </si>
  <si>
    <t>58</t>
  </si>
  <si>
    <t>612321141</t>
  </si>
  <si>
    <t>Vápenocementová omítka štuková dvouvrstvá vnitřních stěn nanášená ručně</t>
  </si>
  <si>
    <t>1725004289</t>
  </si>
  <si>
    <t>"101" 2,75*2*(2,00+2,40)-1,25*2,25+0,30*(1,25+2*2,25)-0,70*1,97-0,80*1,97</t>
  </si>
  <si>
    <t>"102" 2,75*2*(2,35+1,85)-0,75*1,00+0,30*(0,75+2*1,00)-0,70*1,97</t>
  </si>
  <si>
    <t>"103" 0,75*2*(2,35+1,75+1,00)-0,75*0,15+0,30*(0,75+2*0,15)</t>
  </si>
  <si>
    <t>"104" 2,75*2*(3,90+3,75)-0,70*1,97-0,80*1,97*2-0,90*1,97</t>
  </si>
  <si>
    <t>"105" 2,75*2*(3,45+3,75)-1,50*1,25+0,30*(1,50+2*1,25)-0,80*1,97</t>
  </si>
  <si>
    <t>"106" 2,75*2*(10,00+4,00+1,00)-0,90*1,97-1,50*1,25+0,30*(1,50+2*1,25)-2,50*2,25+0,30*(2,50+2*2,25)-1,00*2,25+0,30*(1,00+2*2,25)</t>
  </si>
  <si>
    <t>"106" -2,00*1,00+0,30*(2,00+2*1,20)</t>
  </si>
  <si>
    <t>"201" 2,70*2*(3,10+3,75+0,50)-0,70*1,97*2-0,80*1,97*3</t>
  </si>
  <si>
    <t>"202" 2,70*2*(4,50+1,85)-0,75*1,00+0,30*(0,75+2*1,00)-0,70*1,97</t>
  </si>
  <si>
    <t>"203" 2,70*2*(3,45+3,75)-0,80*1,97-1,50*1,00+0,30*(1,50+2*1,00)</t>
  </si>
  <si>
    <t>"204" 2,70*2*(5,10+4,10)-0,80*1,97-1,50*1,00+0,30*(1,50+2*1,00)-2,50*1,25+0,30*(2,50+2*1,25)</t>
  </si>
  <si>
    <t>"205" 2,70*2*(4,75+4,10)-0,80*1,97-1,00*1,25+0,30*(1,00+2*1,25)-2,00*1,00+0,30*(2,00+2*1,00)</t>
  </si>
  <si>
    <t>"206" 0,70*2*(3,15+1,75)-0,75*0,15+0,30*(0,75+2*0,15)</t>
  </si>
  <si>
    <t>59</t>
  </si>
  <si>
    <t>619991001</t>
  </si>
  <si>
    <t>Zakrytí podlah fólií přilepenou lepící páskou</t>
  </si>
  <si>
    <t>-931116052</t>
  </si>
  <si>
    <t>19,635+135,45</t>
  </si>
  <si>
    <t>60</t>
  </si>
  <si>
    <t>619991021</t>
  </si>
  <si>
    <t>Oblepení rámů a keramických soklů lepící páskou</t>
  </si>
  <si>
    <t>-2058512183</t>
  </si>
  <si>
    <t>soklíky</t>
  </si>
  <si>
    <t>14,35+131,192</t>
  </si>
  <si>
    <t>zárubně</t>
  </si>
  <si>
    <t>4*(0,70+2*1,97)+5*(0,80+2*1,97)+1*(0,90+2*1,97)</t>
  </si>
  <si>
    <t>rám oken a vstupních dveří</t>
  </si>
  <si>
    <t>(1,25+2*2,55)+2*2*(1,50+1,25)+1*2*(2,00+2,25)+1*2*(1,00+2,25)+2*2*(2,00+1,00)+4*2*(0,75+1,00)</t>
  </si>
  <si>
    <t>1*2*(1,25+1,25)+2*2*(1,50+1,00)+1*2*(2,50+1,25)+1*2*(1,00+1,25)</t>
  </si>
  <si>
    <t>61</t>
  </si>
  <si>
    <t>622142001</t>
  </si>
  <si>
    <t>Potažení vnějších stěn sklovláknitým pletivem vtlačeným do tenkovrstvé hmoty</t>
  </si>
  <si>
    <t>-453582370</t>
  </si>
  <si>
    <t>tepelná izolace soklu</t>
  </si>
  <si>
    <t>0,75*2*(10,90+8,90)</t>
  </si>
  <si>
    <t>62</t>
  </si>
  <si>
    <t>622321121</t>
  </si>
  <si>
    <t>Vápenocementová omítka hladká jednovrstvá vnějších stěn nanášená ručně</t>
  </si>
  <si>
    <t>-1989170373</t>
  </si>
  <si>
    <t>PJ</t>
  </si>
  <si>
    <t>10,90*5,80-2,50*2,25+0,30*(2,50+2*2,25)-1,00*2,25+0,30*(1,00+2*2,25)-1,00*1,25+0,30*(1,00+2*1,25)-2,50*1,25+0,30*(2,50+2*1,25)</t>
  </si>
  <si>
    <t>PV</t>
  </si>
  <si>
    <t>8,90*5,80+8,90*1,80/2-3*1,50*1,25+3*0,30*(1,50+2*1,25)-1,50*1,00+0,30*(1,50+2*1,00)</t>
  </si>
  <si>
    <t>PZ</t>
  </si>
  <si>
    <t>8,90*5,80+8,90*1,80/2-2*2,00*1,00+2*0,30*(2,00+2*1,00)-4*0,75*1,00+4*0,30*(0,75+2*1,00)</t>
  </si>
  <si>
    <t>PS</t>
  </si>
  <si>
    <t>10,90*5,80-1,25*2,25+0,30*(1,25+2*2,25)-1,25*1,25+0,30*3*1,25</t>
  </si>
  <si>
    <t>63</t>
  </si>
  <si>
    <t>622511111</t>
  </si>
  <si>
    <t>Tenkovrstvá akrylátová mozaiková střednězrnná omítka včetně penetrace vnějších stěn</t>
  </si>
  <si>
    <t>-1311652787</t>
  </si>
  <si>
    <t>sokl</t>
  </si>
  <si>
    <t>64</t>
  </si>
  <si>
    <t>622531011</t>
  </si>
  <si>
    <t>Tenkovrstvá silikonová zrnitá omítka tl. 1,5 mm včetně penetrace vnějších stěn</t>
  </si>
  <si>
    <t>1966172064</t>
  </si>
  <si>
    <t>"odpočet obklad" -1*(2,50*(0,80+1,90))</t>
  </si>
  <si>
    <t>"odpočet obkladu" -1*(1,50*(1,10+1,90+(2,00+1,30)/2))</t>
  </si>
  <si>
    <t>"odpočet obkladu" -1*(2,20*(7,10+6,20)/2-4*0,75*1,00)</t>
  </si>
  <si>
    <t>"odpočet obkladu" -1*(3,40*5,80-1,25*1,25-1,25*2,25)</t>
  </si>
  <si>
    <t>65</t>
  </si>
  <si>
    <t>629991011</t>
  </si>
  <si>
    <t>Zakrytí výplní otvorů a svislých ploch fólií přilepenou lepící páskou</t>
  </si>
  <si>
    <t>2099029180</t>
  </si>
  <si>
    <t>2,50*2,25+1,00*2,25+1,00*1,25+2,50*1,25</t>
  </si>
  <si>
    <t>3*1,50*1,25+1,50*1,00</t>
  </si>
  <si>
    <t>2*2,00*1,00+4*0,75*1,00</t>
  </si>
  <si>
    <t>1,25*2,25+1,25*1,25</t>
  </si>
  <si>
    <t>66</t>
  </si>
  <si>
    <t>632453351</t>
  </si>
  <si>
    <t>Potěr betonový samonivelační tl do 50 mm tř. C 25/30</t>
  </si>
  <si>
    <t>-2142481170</t>
  </si>
  <si>
    <t>"101" 5,10+0,30*1,25+0,10*0,80+0,15*0,70</t>
  </si>
  <si>
    <t>"102" 4,35</t>
  </si>
  <si>
    <t>"103" 4,01</t>
  </si>
  <si>
    <t>"104" 9,25+0,70*0,15+0,80*0,15+0,90*0,25</t>
  </si>
  <si>
    <t>"105" 12,94</t>
  </si>
  <si>
    <t>"106" 40,74+0,30*2,50+0,30*1,00</t>
  </si>
  <si>
    <t>"201" 8,83+0,15*0,70*2+0,80*0,15*3</t>
  </si>
  <si>
    <t>"202" 8,32</t>
  </si>
  <si>
    <t>"203" 12,94</t>
  </si>
  <si>
    <t>"204" 20,88</t>
  </si>
  <si>
    <t>"205" 19,48</t>
  </si>
  <si>
    <t>"206" 5,51+0,15*0,70</t>
  </si>
  <si>
    <t>67</t>
  </si>
  <si>
    <t>637121113</t>
  </si>
  <si>
    <t>Okapový chodník z kačírku tl 200 mm s udusáním</t>
  </si>
  <si>
    <t>724246261</t>
  </si>
  <si>
    <t>0,50*2*(11,90+8,90)</t>
  </si>
  <si>
    <t>68</t>
  </si>
  <si>
    <t>637311131</t>
  </si>
  <si>
    <t>Okapový chodník z betonových záhonových obrubníků lože beton</t>
  </si>
  <si>
    <t>-467784606</t>
  </si>
  <si>
    <t>2*(11,90+9,90)</t>
  </si>
  <si>
    <t>69</t>
  </si>
  <si>
    <t>642946111</t>
  </si>
  <si>
    <t>Osazování pouzdra posuvných dveří s jednou kapsou pro jedno křídlo šířky do 800 mm do zděné příčky</t>
  </si>
  <si>
    <t>-2015896383</t>
  </si>
  <si>
    <t>70</t>
  </si>
  <si>
    <t>55331611</t>
  </si>
  <si>
    <t xml:space="preserve">pouzdro stavební  posuvných dveří jednopouzdrové  700 mm - standardní rozměr</t>
  </si>
  <si>
    <t>1748994075</t>
  </si>
  <si>
    <t>71</t>
  </si>
  <si>
    <t>642946112</t>
  </si>
  <si>
    <t>Osazování pouzdra posuvných dveří s jednou kapsou pro jedno křídlo šířky do 1200 mm do zděné příčky</t>
  </si>
  <si>
    <t>2053358489</t>
  </si>
  <si>
    <t>72</t>
  </si>
  <si>
    <t>55331613</t>
  </si>
  <si>
    <t xml:space="preserve">pouzdro stavební posuvných dveří  jednopouzdrové 900 mm - standardní rozměr</t>
  </si>
  <si>
    <t>88124890</t>
  </si>
  <si>
    <t>73</t>
  </si>
  <si>
    <t>949101111</t>
  </si>
  <si>
    <t>Lešení pomocné pro objekty pozemních staveb s lešeňovou podlahou v do 1,9 m zatížení do 150 kg/m2</t>
  </si>
  <si>
    <t>528767622</t>
  </si>
  <si>
    <t>74</t>
  </si>
  <si>
    <t>952901111</t>
  </si>
  <si>
    <t>Vyčištění budov bytové a občanské výstavby při výšce podlaží do 4 m</t>
  </si>
  <si>
    <t>-1715660729</t>
  </si>
  <si>
    <t>76,38+75,96</t>
  </si>
  <si>
    <t>75</t>
  </si>
  <si>
    <t>959909100</t>
  </si>
  <si>
    <t>Přisávvání krbu pod základovou deskou trubka pr.150mm</t>
  </si>
  <si>
    <t>-715709328</t>
  </si>
  <si>
    <t>76</t>
  </si>
  <si>
    <t>998011002</t>
  </si>
  <si>
    <t>Přesun hmot pro budovy zděné v do 12 m</t>
  </si>
  <si>
    <t>2128806438</t>
  </si>
  <si>
    <t>77</t>
  </si>
  <si>
    <t>711111002</t>
  </si>
  <si>
    <t>Provedení izolace proti zemní vlhkosti vodorovné za studena lakem asfaltovým</t>
  </si>
  <si>
    <t>66265061</t>
  </si>
  <si>
    <t>10,90*8,90</t>
  </si>
  <si>
    <t>78</t>
  </si>
  <si>
    <t>111631500</t>
  </si>
  <si>
    <t>lak asfaltový ALP/9 (MJ t) bal 9 kg</t>
  </si>
  <si>
    <t>1053845994</t>
  </si>
  <si>
    <t>79</t>
  </si>
  <si>
    <t>711112002</t>
  </si>
  <si>
    <t>Provedení izolace proti zemní vlhkosti svislé za studena lakem asfaltovým</t>
  </si>
  <si>
    <t>80629964</t>
  </si>
  <si>
    <t>80</t>
  </si>
  <si>
    <t>-1206683061</t>
  </si>
  <si>
    <t>81</t>
  </si>
  <si>
    <t>711141559</t>
  </si>
  <si>
    <t>Provedení izolace proti zemní vlhkosti pásy přitavením vodorovné NAIP</t>
  </si>
  <si>
    <t>-1340640846</t>
  </si>
  <si>
    <t>ve dvou vrstvách</t>
  </si>
  <si>
    <t>2*10,90*8,90</t>
  </si>
  <si>
    <t>82</t>
  </si>
  <si>
    <t>1010151880</t>
  </si>
  <si>
    <t>Hydroizolační asfaltový pás GLASTEK 40 SPECIAL MINERAL</t>
  </si>
  <si>
    <t>-953227738</t>
  </si>
  <si>
    <t>83</t>
  </si>
  <si>
    <t>711142559</t>
  </si>
  <si>
    <t>Provedení izolace proti zemní vlhkosti pásy přitavením svislé NAIP</t>
  </si>
  <si>
    <t>-1739988168</t>
  </si>
  <si>
    <t>2*0,75*2*(10,90+8,90)</t>
  </si>
  <si>
    <t>84</t>
  </si>
  <si>
    <t>1451677158</t>
  </si>
  <si>
    <t>85</t>
  </si>
  <si>
    <t>711745567</t>
  </si>
  <si>
    <t>Izolace proti vodě provedení spojů přitavením pásu NAIP 500 mm</t>
  </si>
  <si>
    <t>-61047471</t>
  </si>
  <si>
    <t>86</t>
  </si>
  <si>
    <t>-1919266287</t>
  </si>
  <si>
    <t>87</t>
  </si>
  <si>
    <t>998711201</t>
  </si>
  <si>
    <t>Přesun hmot procentní pro izolace proti vodě, vlhkosti a plynům v objektech v do 6 m</t>
  </si>
  <si>
    <t>%</t>
  </si>
  <si>
    <t>341019813</t>
  </si>
  <si>
    <t>88</t>
  </si>
  <si>
    <t>713113111</t>
  </si>
  <si>
    <t>Tepelná izolace stropů lehkou stříkanou PUR pěnou</t>
  </si>
  <si>
    <t>227603128</t>
  </si>
  <si>
    <t>v tl.240mm</t>
  </si>
  <si>
    <t>10,90*8,90*0,24</t>
  </si>
  <si>
    <t>89</t>
  </si>
  <si>
    <t>713121121</t>
  </si>
  <si>
    <t>Montáž izolace tepelné podlah volně kladenými rohožemi, pásy, dílci, deskami 2 vrstvy</t>
  </si>
  <si>
    <t>-1170001122</t>
  </si>
  <si>
    <t>1.np - EPS tl.150mm</t>
  </si>
  <si>
    <t>90</t>
  </si>
  <si>
    <t>28375868</t>
  </si>
  <si>
    <t>deska EPS 70 se zvýšenou pevností v tlaku tl 50mm</t>
  </si>
  <si>
    <t>830015328</t>
  </si>
  <si>
    <t>91</t>
  </si>
  <si>
    <t>28375873</t>
  </si>
  <si>
    <t>deska EPS 70 se zvýšenou pevností v tlaku tl 100mm</t>
  </si>
  <si>
    <t>-797660270</t>
  </si>
  <si>
    <t>92</t>
  </si>
  <si>
    <t>713121211</t>
  </si>
  <si>
    <t>Montáž izolace tepelné podlah volně kladenými okrajovými pásky</t>
  </si>
  <si>
    <t>-1808850385</t>
  </si>
  <si>
    <t>"101" 2*(2,00+2,40)</t>
  </si>
  <si>
    <t>"102" 2*(2,35+1,85)</t>
  </si>
  <si>
    <t>"103" 2*(2,35+1,75+1,00)</t>
  </si>
  <si>
    <t>"104" 2*(3,90+3,75)</t>
  </si>
  <si>
    <t>"105" 2*(3,45+3,75)</t>
  </si>
  <si>
    <t>"106" 2*(10,0+4,00)</t>
  </si>
  <si>
    <t>"201" 2*(3,10+3,75+0,50)</t>
  </si>
  <si>
    <t>"202" 2*(4,50+1,85)</t>
  </si>
  <si>
    <t>"203" 2*(3,45+3,75)</t>
  </si>
  <si>
    <t>"204" 2*(5,10+4,10)</t>
  </si>
  <si>
    <t>"205" 2*(4,75+4,10)</t>
  </si>
  <si>
    <t>"206" 2*(3,15+1,75)</t>
  </si>
  <si>
    <t>93</t>
  </si>
  <si>
    <t>63140274</t>
  </si>
  <si>
    <t>pásek okrajový izolační minerální plovoucích podlah š 120 mm tl 12 mm</t>
  </si>
  <si>
    <t>-571488723</t>
  </si>
  <si>
    <t>94</t>
  </si>
  <si>
    <t>713131141</t>
  </si>
  <si>
    <t>Montáž izolace tepelné stěn a základů lepením celoplošně rohoží, pásů, dílců, desek</t>
  </si>
  <si>
    <t>-1954124892</t>
  </si>
  <si>
    <t>95</t>
  </si>
  <si>
    <t>28376352.ISV</t>
  </si>
  <si>
    <t>Isover EPS PERIMETR 50mm, λD = 0,034 (W·m-1·K-1),1250 x 600 x 50 mm, izolační desky s minimální nasákavostí pro konstrukce v přímém styku s vlhkostí a vysokým zatížením, např. základových desek apod. Maximální hloubka použití pod terénem 4,5 m.</t>
  </si>
  <si>
    <t>-1757250197</t>
  </si>
  <si>
    <t>96</t>
  </si>
  <si>
    <t>998713202</t>
  </si>
  <si>
    <t>Přesun hmot procentní pro izolace tepelné v objektech v do 12 m</t>
  </si>
  <si>
    <t>-2024649109</t>
  </si>
  <si>
    <t>97</t>
  </si>
  <si>
    <t>721-01</t>
  </si>
  <si>
    <t>D+M rozvodů vnitřní kanalizace - předpokládaná cena</t>
  </si>
  <si>
    <t>soubor</t>
  </si>
  <si>
    <t>-1765132439</t>
  </si>
  <si>
    <t>98</t>
  </si>
  <si>
    <t>722-01</t>
  </si>
  <si>
    <t>D+M vnitrřních rozvodů vody včt.armatur - předpokládaná cena</t>
  </si>
  <si>
    <t>-744102980</t>
  </si>
  <si>
    <t>99</t>
  </si>
  <si>
    <t>723-01</t>
  </si>
  <si>
    <t>D+M vnitřní rozvod plynu včt.armatur - předpokládaná cena</t>
  </si>
  <si>
    <t>-1686395252</t>
  </si>
  <si>
    <t>100</t>
  </si>
  <si>
    <t>725-01</t>
  </si>
  <si>
    <t>D+M zařizovacích předmětů - předpokládaná cena</t>
  </si>
  <si>
    <t>-2044755875</t>
  </si>
  <si>
    <t>101</t>
  </si>
  <si>
    <t>73-pc</t>
  </si>
  <si>
    <t xml:space="preserve">D+M ústřední vytápění </t>
  </si>
  <si>
    <t>1502417698</t>
  </si>
  <si>
    <t>102</t>
  </si>
  <si>
    <t>74-01</t>
  </si>
  <si>
    <t>D+M hromosvodu a uzemění - předpokládaná cena</t>
  </si>
  <si>
    <t>950734396</t>
  </si>
  <si>
    <t>103</t>
  </si>
  <si>
    <t>74-02</t>
  </si>
  <si>
    <t>D+M vnitřní elektroinstalace včt.vypínačů, zásuvek a rozvaděče (bez svítidel) - předpokládaná cena</t>
  </si>
  <si>
    <t>2147085839</t>
  </si>
  <si>
    <t>104</t>
  </si>
  <si>
    <t>762083122</t>
  </si>
  <si>
    <t>Impregnace řeziva proti dřevokaznému hmyzu, houbám a plísním máčením třída ohrožení 3 a 4</t>
  </si>
  <si>
    <t>546067073</t>
  </si>
  <si>
    <t>105</t>
  </si>
  <si>
    <t>762341210</t>
  </si>
  <si>
    <t>Montáž bednění střech rovných a šikmých sklonu do 60° z hrubých prken na sraz</t>
  </si>
  <si>
    <t>940425659</t>
  </si>
  <si>
    <t>2*5,20*11,50</t>
  </si>
  <si>
    <t>106</t>
  </si>
  <si>
    <t>60511120</t>
  </si>
  <si>
    <t>prkna stavební prismovaná středová řezivo stavební tl 25(32)mm dl 2-5m</t>
  </si>
  <si>
    <t>-2006231531</t>
  </si>
  <si>
    <t>119,60*0,03*1,1</t>
  </si>
  <si>
    <t>107</t>
  </si>
  <si>
    <t>762342214</t>
  </si>
  <si>
    <t>Montáž laťování na střechách jednoduchých sklonu do 60° osové vzdálenosti do 360 mm</t>
  </si>
  <si>
    <t>669681852</t>
  </si>
  <si>
    <t>108</t>
  </si>
  <si>
    <t>60514114</t>
  </si>
  <si>
    <t>řezivo jehličnaté latě střešní impregnované dl 4 m</t>
  </si>
  <si>
    <t>2022365921</t>
  </si>
  <si>
    <t>109</t>
  </si>
  <si>
    <t>762342441</t>
  </si>
  <si>
    <t>Montáž lišt trojúhelníkových nebo kontralatí na střechách sklonu do 60°</t>
  </si>
  <si>
    <t>823190015</t>
  </si>
  <si>
    <t>5,20*2*14</t>
  </si>
  <si>
    <t>110</t>
  </si>
  <si>
    <t>-1610957322</t>
  </si>
  <si>
    <t>111</t>
  </si>
  <si>
    <t>762395000</t>
  </si>
  <si>
    <t>Spojovací prostředky pro montáž krovu, bednění, laťování, světlíky, klíny</t>
  </si>
  <si>
    <t>1872159842</t>
  </si>
  <si>
    <t>112</t>
  </si>
  <si>
    <t>762521104</t>
  </si>
  <si>
    <t>Položení podlahy z hrubých prken na sraz</t>
  </si>
  <si>
    <t>2057098553</t>
  </si>
  <si>
    <t>113</t>
  </si>
  <si>
    <t>-1448227059</t>
  </si>
  <si>
    <t>75,96*0,03*1,1</t>
  </si>
  <si>
    <t>114</t>
  </si>
  <si>
    <t>762595001</t>
  </si>
  <si>
    <t>Spojovací prostředky pro položení dřevěných podlah a zakrytí kanálů</t>
  </si>
  <si>
    <t>-1552262154</t>
  </si>
  <si>
    <t>115</t>
  </si>
  <si>
    <t>762909101</t>
  </si>
  <si>
    <t>D+M konstrukce krovu se svíjených vazníků (13 ks vazníků délky 9500mm, výška cca 2300mm) včt.impregnace, spojovacích prostředků, zavětrování atd.</t>
  </si>
  <si>
    <t>-313764108</t>
  </si>
  <si>
    <t>116</t>
  </si>
  <si>
    <t>998762202</t>
  </si>
  <si>
    <t>Přesun hmot procentní pro kce tesařské v objektech v do 12 m</t>
  </si>
  <si>
    <t>302860353</t>
  </si>
  <si>
    <t>117</t>
  </si>
  <si>
    <t>763131431</t>
  </si>
  <si>
    <t>SDK podhled deska 1xDF 12,5 bez TI dvouvrstvá spodní kce profil CD+UD</t>
  </si>
  <si>
    <t>-1581408346</t>
  </si>
  <si>
    <t>75,96</t>
  </si>
  <si>
    <t>118</t>
  </si>
  <si>
    <t>998763402</t>
  </si>
  <si>
    <t>Přesun hmot procentní pro sádrokartonové konstrukce v objektech v do 12 m</t>
  </si>
  <si>
    <t>-1859550123</t>
  </si>
  <si>
    <t>119</t>
  </si>
  <si>
    <t>764212662</t>
  </si>
  <si>
    <t>Oplechování rovné okapové hrany z Pz s povrchovou úpravou rš 200 mm</t>
  </si>
  <si>
    <t>2063101977</t>
  </si>
  <si>
    <t>2*11,50</t>
  </si>
  <si>
    <t>120</t>
  </si>
  <si>
    <t>764216604</t>
  </si>
  <si>
    <t>Oplechování rovných parapetů mechanicky kotvené z Pz s povrchovou úpravou rš 330 mm</t>
  </si>
  <si>
    <t>2083197027</t>
  </si>
  <si>
    <t>2*1,50+2,50+1,00+2,00+2*0,75</t>
  </si>
  <si>
    <t>1,25+2*1,50+2,50+1,00+2,00+2*0,75</t>
  </si>
  <si>
    <t>121</t>
  </si>
  <si>
    <t>764314612</t>
  </si>
  <si>
    <t>Lemování prostupů střech s krytinou skládanou nebo plechovou bez lišty z Pz s povrchovou úpravou</t>
  </si>
  <si>
    <t>1440831579</t>
  </si>
  <si>
    <t>lemování komínu</t>
  </si>
  <si>
    <t>1,50</t>
  </si>
  <si>
    <t>122</t>
  </si>
  <si>
    <t>764511602</t>
  </si>
  <si>
    <t>Žlab podokapní půlkruhový z Pz s povrchovou úpravou rš 330 mm</t>
  </si>
  <si>
    <t>710213069</t>
  </si>
  <si>
    <t>123</t>
  </si>
  <si>
    <t>764511642</t>
  </si>
  <si>
    <t>Kotlík oválný (trychtýřový) pro podokapní žlaby z Pz s povrchovou úpravou 330/100 mm</t>
  </si>
  <si>
    <t>1299998046</t>
  </si>
  <si>
    <t>124</t>
  </si>
  <si>
    <t>764518622</t>
  </si>
  <si>
    <t>Svody kruhové včetně objímek, kolen, odskoků z Pz s povrchovou úpravou průměru 100 mm</t>
  </si>
  <si>
    <t>-1344255464</t>
  </si>
  <si>
    <t>2*6,50</t>
  </si>
  <si>
    <t>125</t>
  </si>
  <si>
    <t>998764202</t>
  </si>
  <si>
    <t>Přesun hmot procentní pro konstrukce klempířské v objektech v do 12 m</t>
  </si>
  <si>
    <t>-1430948101</t>
  </si>
  <si>
    <t>126</t>
  </si>
  <si>
    <t>765123013</t>
  </si>
  <si>
    <t>Krytina betonová drážková povrch s úpravou se zvýšenou ochranou sklonu do 30° na sucho</t>
  </si>
  <si>
    <t>1053862696</t>
  </si>
  <si>
    <t>127</t>
  </si>
  <si>
    <t>765123122</t>
  </si>
  <si>
    <t>Krytina betonová okapová hrana s ochrannou mřížkou univerzální</t>
  </si>
  <si>
    <t>-238733385</t>
  </si>
  <si>
    <t>128</t>
  </si>
  <si>
    <t>765123313</t>
  </si>
  <si>
    <t>Krytina betonová drážková hřeben z hřebenáčů se zvýšenou ochranou s větracím pásem</t>
  </si>
  <si>
    <t>485323683</t>
  </si>
  <si>
    <t>129</t>
  </si>
  <si>
    <t>765123513</t>
  </si>
  <si>
    <t>Krytina betonová drážková štítová hrana z tašek s povrchem se zvýšenou ochranou</t>
  </si>
  <si>
    <t>-1428357961</t>
  </si>
  <si>
    <t>4*5,20</t>
  </si>
  <si>
    <t>130</t>
  </si>
  <si>
    <t>765125011</t>
  </si>
  <si>
    <t>Montáž betonové speciální tašky (větrací, protisněhové, prostupové) drážkové na sucho</t>
  </si>
  <si>
    <t>-1987645264</t>
  </si>
  <si>
    <t>131</t>
  </si>
  <si>
    <t>59244073</t>
  </si>
  <si>
    <t>taška betonová nepravidelně profilovaná hladká odvětrávací</t>
  </si>
  <si>
    <t>-635667948</t>
  </si>
  <si>
    <t>132</t>
  </si>
  <si>
    <t>765125121</t>
  </si>
  <si>
    <t>Montáž uzávěry hřebene pro betonovou krytinu</t>
  </si>
  <si>
    <t>1932564574</t>
  </si>
  <si>
    <t>133</t>
  </si>
  <si>
    <t>59244032</t>
  </si>
  <si>
    <t>uzávěra hřebene PVC</t>
  </si>
  <si>
    <t>-424936088</t>
  </si>
  <si>
    <t>134</t>
  </si>
  <si>
    <t>765125202</t>
  </si>
  <si>
    <t>Montáž nástavce pro odvětrání kanalizace pro betonovou krytinu</t>
  </si>
  <si>
    <t>410604655</t>
  </si>
  <si>
    <t>135</t>
  </si>
  <si>
    <t>59244415</t>
  </si>
  <si>
    <t>komplet pro sanitární odvětrání-průchozí taška s napojovací trubkou (100,125mm), nástavec, kryt</t>
  </si>
  <si>
    <t>sada</t>
  </si>
  <si>
    <t>823475940</t>
  </si>
  <si>
    <t>136</t>
  </si>
  <si>
    <t>765125401</t>
  </si>
  <si>
    <t>Montáž protisněhového háku pro betonovou krytinu</t>
  </si>
  <si>
    <t>-2147266790</t>
  </si>
  <si>
    <t>137</t>
  </si>
  <si>
    <t>59244406</t>
  </si>
  <si>
    <t>hák protisněhový standard</t>
  </si>
  <si>
    <t>1943150384</t>
  </si>
  <si>
    <t>138</t>
  </si>
  <si>
    <t>765191021</t>
  </si>
  <si>
    <t>Montáž pojistné hydroizolační fólie kladené ve sklonu přes 20° s lepenými spoji na krokve</t>
  </si>
  <si>
    <t>813410000</t>
  </si>
  <si>
    <t>139</t>
  </si>
  <si>
    <t>59244084</t>
  </si>
  <si>
    <t>fólie difúzně otevřená doplňková hydroizolační vrstva se dvěma lepicími pruhy - 1 m2</t>
  </si>
  <si>
    <t>-1844911314</t>
  </si>
  <si>
    <t>140</t>
  </si>
  <si>
    <t>765191031</t>
  </si>
  <si>
    <t>Montáž pojistné hydroizolační fólie lepení těsnících pásků pod kontralatě</t>
  </si>
  <si>
    <t>1895570577</t>
  </si>
  <si>
    <t>141</t>
  </si>
  <si>
    <t>28329304</t>
  </si>
  <si>
    <t>páska těsnící jednostranně lepící parotěsných folií 3x30 mm</t>
  </si>
  <si>
    <t>1163985182</t>
  </si>
  <si>
    <t>142</t>
  </si>
  <si>
    <t>998765202</t>
  </si>
  <si>
    <t>Přesun hmot procentní pro krytiny skládané v objektech v do 12 m</t>
  </si>
  <si>
    <t>-820875921</t>
  </si>
  <si>
    <t>143</t>
  </si>
  <si>
    <t>766231113</t>
  </si>
  <si>
    <t>Montáž sklápěcích půdních schodů</t>
  </si>
  <si>
    <t>1492143831</t>
  </si>
  <si>
    <t>144</t>
  </si>
  <si>
    <t>55347589</t>
  </si>
  <si>
    <t>schody skládací protipož.,mech. z Al profilů, El 15 EW 60 TI, pro výšku max. 280 cm, 11 schodnic 120x70 cm</t>
  </si>
  <si>
    <t>-1349766845</t>
  </si>
  <si>
    <t>145</t>
  </si>
  <si>
    <t>766421213</t>
  </si>
  <si>
    <t>Montáž obložení podhledů jednoduchých palubkami z měkkého dřeva š do 100 mm</t>
  </si>
  <si>
    <t>-839044667</t>
  </si>
  <si>
    <t>podbití říms</t>
  </si>
  <si>
    <t>(0,50+0,20)*11,50*2+(0,40+0,20)*5,20*4+4*0,50*0,20</t>
  </si>
  <si>
    <t>146</t>
  </si>
  <si>
    <t>61191120</t>
  </si>
  <si>
    <t>palubky obkladové SM profil klasický 12,5x96mm A/B</t>
  </si>
  <si>
    <t>341258974</t>
  </si>
  <si>
    <t>147</t>
  </si>
  <si>
    <t>-1812764425</t>
  </si>
  <si>
    <t>0,50</t>
  </si>
  <si>
    <t>148</t>
  </si>
  <si>
    <t>61418110</t>
  </si>
  <si>
    <t>lišta dřevěná smrk 7x35 mm</t>
  </si>
  <si>
    <t>-71688683</t>
  </si>
  <si>
    <t>4*5,20+2*11,50+4*0,20+4*0,50</t>
  </si>
  <si>
    <t>149</t>
  </si>
  <si>
    <t>766909101</t>
  </si>
  <si>
    <t>Dodávka a montáž vnitřních dveří včt.kování a obložkové zárubně 70-80/197cm</t>
  </si>
  <si>
    <t>-1108667596</t>
  </si>
  <si>
    <t>150</t>
  </si>
  <si>
    <t>766909102</t>
  </si>
  <si>
    <t>Dodávka a montáž posuvných vnitřních dveří do pouzdra včt.obložkové zárubně 70-90/197cm</t>
  </si>
  <si>
    <t>2127134138</t>
  </si>
  <si>
    <t>151</t>
  </si>
  <si>
    <t>998766202</t>
  </si>
  <si>
    <t>Přesun hmot procentní pro konstrukce truhlářské v objektech v do 12 m</t>
  </si>
  <si>
    <t>-560398496</t>
  </si>
  <si>
    <t>152</t>
  </si>
  <si>
    <t>768909101</t>
  </si>
  <si>
    <t>D+M vstupní hliníkové dveře částečně prosklené izolační trohjsklo, boční světlík a nadsvětlík - 1250/2550mm</t>
  </si>
  <si>
    <t>378563789</t>
  </si>
  <si>
    <t>153</t>
  </si>
  <si>
    <t>768909201</t>
  </si>
  <si>
    <t>D+M plastové okno, 7-komorový profil, izolační trojkslo - 1500/1250mm</t>
  </si>
  <si>
    <t>28757263</t>
  </si>
  <si>
    <t>154</t>
  </si>
  <si>
    <t>768909202</t>
  </si>
  <si>
    <t>D+M plastové okno, 7-komorový profil, izolační trojkslo, francouzské posuvné - 2000/2250mm</t>
  </si>
  <si>
    <t>-1667063204</t>
  </si>
  <si>
    <t>155</t>
  </si>
  <si>
    <t>768909203</t>
  </si>
  <si>
    <t>D+M plastové okno, 7-komorový profil, izolační trojkslo, francouzské - 1000/2250mm</t>
  </si>
  <si>
    <t>2018110529</t>
  </si>
  <si>
    <t>156</t>
  </si>
  <si>
    <t>768909204</t>
  </si>
  <si>
    <t>D+M plastové okno, 7-komorový profil, izolační trojkslo - 2000/1000mm</t>
  </si>
  <si>
    <t>-1549373177</t>
  </si>
  <si>
    <t>157</t>
  </si>
  <si>
    <t>768909205</t>
  </si>
  <si>
    <t>D+M plastové okno, 7-komorový profil, izolační trojkslo - 750/1000mm</t>
  </si>
  <si>
    <t>799945159</t>
  </si>
  <si>
    <t>158</t>
  </si>
  <si>
    <t>768909206</t>
  </si>
  <si>
    <t>D+M plastové okno, 7-komorový profil, izolační trojkslo - 1250/1250mm</t>
  </si>
  <si>
    <t>-979367057</t>
  </si>
  <si>
    <t>159</t>
  </si>
  <si>
    <t>768909207</t>
  </si>
  <si>
    <t>D+M plastové okno, 7-komorový profil, izolační trojkslo - 1500/1000mm</t>
  </si>
  <si>
    <t>667617780</t>
  </si>
  <si>
    <t>160</t>
  </si>
  <si>
    <t>768909208</t>
  </si>
  <si>
    <t>D+M plastové okno, 7-komorový profil, izolační trojkslo - 2500/1250mm</t>
  </si>
  <si>
    <t>1231230926</t>
  </si>
  <si>
    <t>161</t>
  </si>
  <si>
    <t>768909209</t>
  </si>
  <si>
    <t>D+M plastové okno, 7-komorový profil, izolační trojkslo - 1000/1250mm</t>
  </si>
  <si>
    <t>2021552124</t>
  </si>
  <si>
    <t>162</t>
  </si>
  <si>
    <t>768909301</t>
  </si>
  <si>
    <t>D+M vnitřní plastový parapet š.350mm včt.koncovek</t>
  </si>
  <si>
    <t>-677337786</t>
  </si>
  <si>
    <t>2*1,50+2*2,00+4*0,75+1*1,25+2*1,50+1*2,50+1*1,00</t>
  </si>
  <si>
    <t>163</t>
  </si>
  <si>
    <t>771474113</t>
  </si>
  <si>
    <t>Montáž soklíků z dlaždic keramických rovných flexibilní lepidlo v do 120 mm</t>
  </si>
  <si>
    <t>642244657</t>
  </si>
  <si>
    <t>"101" 2*(2,00+2,40)-0,80-0,70-1,25+2*0,30</t>
  </si>
  <si>
    <t>"102" 2*(2,35+1,85)-0,70</t>
  </si>
  <si>
    <t>164</t>
  </si>
  <si>
    <t>59761290</t>
  </si>
  <si>
    <t xml:space="preserve">dlaždice keramické podlahové  (barevné) přes 9 do 12 ks/m2</t>
  </si>
  <si>
    <t>1974879951</t>
  </si>
  <si>
    <t>165</t>
  </si>
  <si>
    <t>771574113</t>
  </si>
  <si>
    <t>Montáž podlah keramických režných hladkých lepených flexibilním lepidlem do 12 ks/m2</t>
  </si>
  <si>
    <t>-1935970316</t>
  </si>
  <si>
    <t>166</t>
  </si>
  <si>
    <t>-1445090556</t>
  </si>
  <si>
    <t>167</t>
  </si>
  <si>
    <t>771591111</t>
  </si>
  <si>
    <t>Podlahy penetrace podkladu</t>
  </si>
  <si>
    <t>-2003672466</t>
  </si>
  <si>
    <t>168</t>
  </si>
  <si>
    <t>771591115</t>
  </si>
  <si>
    <t>Podlahy spárování silikonem</t>
  </si>
  <si>
    <t>698454909</t>
  </si>
  <si>
    <t>169</t>
  </si>
  <si>
    <t>998771202</t>
  </si>
  <si>
    <t>Přesun hmot procentní pro podlahy z dlaždic v objektech v do 12 m</t>
  </si>
  <si>
    <t>-1256736444</t>
  </si>
  <si>
    <t>170</t>
  </si>
  <si>
    <t>775413315</t>
  </si>
  <si>
    <t>Montáž soklíku ze dřeva tvrdého nebo měkkého lepeného</t>
  </si>
  <si>
    <t>-30519381</t>
  </si>
  <si>
    <t>"104" 2*(3,90+3,75)-0,70-0,80*2-0,90</t>
  </si>
  <si>
    <t>"105" 2*(3,45+3,75)-0,80</t>
  </si>
  <si>
    <t>"106" 2*(10,0+4,00)-0,90-2,50-1,00+4*0,30</t>
  </si>
  <si>
    <t>"201" 2*(3,10+3,75+0,50)-2*0,70-3*0,80</t>
  </si>
  <si>
    <t>"202" 2*(4,50+1,85)-0,70</t>
  </si>
  <si>
    <t>"203" 2*(3,45+3,75)-0,80</t>
  </si>
  <si>
    <t>"204" 2*(5,10+4,10)-0,80</t>
  </si>
  <si>
    <t>"205" 2*(4,75+4,10)-0,80</t>
  </si>
  <si>
    <t>"schodiště</t>
  </si>
  <si>
    <t>18*0,169+1,75+2,30+2,60</t>
  </si>
  <si>
    <t>171</t>
  </si>
  <si>
    <t>61418101</t>
  </si>
  <si>
    <t>lišta podlahová dřevěná dub 8x35 mm</t>
  </si>
  <si>
    <t>-708277605</t>
  </si>
  <si>
    <t>172</t>
  </si>
  <si>
    <t>775429121</t>
  </si>
  <si>
    <t>Montáž podlahové lišty přechodové připevněné vruty</t>
  </si>
  <si>
    <t>1955671541</t>
  </si>
  <si>
    <t>0,70+0,80</t>
  </si>
  <si>
    <t>0,70</t>
  </si>
  <si>
    <t>173</t>
  </si>
  <si>
    <t>55343116</t>
  </si>
  <si>
    <t>profil přechodový Al narážecí 40 mm stříbro, zlato, champagne</t>
  </si>
  <si>
    <t>1843343520</t>
  </si>
  <si>
    <t>174</t>
  </si>
  <si>
    <t>775541151</t>
  </si>
  <si>
    <t>Montáž podlah plovoucích z lamel laminátových</t>
  </si>
  <si>
    <t>-1539527592</t>
  </si>
  <si>
    <t>175</t>
  </si>
  <si>
    <t>61152101</t>
  </si>
  <si>
    <t>podlaha dřevěná zámková 3vrstvá-lakovaný, dub čedičový 13 x 185 x 2200 mm</t>
  </si>
  <si>
    <t>225580780</t>
  </si>
  <si>
    <t>176</t>
  </si>
  <si>
    <t>775591191</t>
  </si>
  <si>
    <t>Montáž podložky vyrovnávací a tlumící pro plovoucí podlahy</t>
  </si>
  <si>
    <t>642761902</t>
  </si>
  <si>
    <t>177</t>
  </si>
  <si>
    <t>61155351</t>
  </si>
  <si>
    <t>podložka izolační z pěnového PE 3 mm</t>
  </si>
  <si>
    <t>761287011</t>
  </si>
  <si>
    <t>178</t>
  </si>
  <si>
    <t>998775202</t>
  </si>
  <si>
    <t>Přesun hmot procentní pro podlahy dřevěné v objektech v do 12 m</t>
  </si>
  <si>
    <t>443222910</t>
  </si>
  <si>
    <t>179</t>
  </si>
  <si>
    <t>781474114</t>
  </si>
  <si>
    <t>Montáž obkladů vnitřních keramických hladkých do 22 ks/m2 lepených flexibilním lepidlem</t>
  </si>
  <si>
    <t>1375825091</t>
  </si>
  <si>
    <t>19,74+18,22</t>
  </si>
  <si>
    <t>180</t>
  </si>
  <si>
    <t>59761040</t>
  </si>
  <si>
    <t>obkládačky keramické koupelnové (bílé i barevné) přes 19 do 22 ks/m2</t>
  </si>
  <si>
    <t>1109339423</t>
  </si>
  <si>
    <t>181</t>
  </si>
  <si>
    <t>781494511</t>
  </si>
  <si>
    <t>Plastové profily ukončovací lepené flexibilním lepidlem</t>
  </si>
  <si>
    <t>1506822312</t>
  </si>
  <si>
    <t>0,75+2*0,85+2*2,10</t>
  </si>
  <si>
    <t>0,75*2*0,85</t>
  </si>
  <si>
    <t>182</t>
  </si>
  <si>
    <t>781495111</t>
  </si>
  <si>
    <t>Penetrace podkladu vnitřních obkladů</t>
  </si>
  <si>
    <t>1491192111</t>
  </si>
  <si>
    <t>183</t>
  </si>
  <si>
    <t>781495115</t>
  </si>
  <si>
    <t>Spárování vnitřních obkladů silikonem</t>
  </si>
  <si>
    <t>-1513686553</t>
  </si>
  <si>
    <t>0,75+2*0,85+6*2,10</t>
  </si>
  <si>
    <t>0,75+2*0,85+4*2,10</t>
  </si>
  <si>
    <t>184</t>
  </si>
  <si>
    <t>781774113</t>
  </si>
  <si>
    <t>Montáž obkladů vnějších z dlaždic keramických do 12 ks/m2 lepených flexibilním lepidlem</t>
  </si>
  <si>
    <t>-1407681383</t>
  </si>
  <si>
    <t>(2,50*(0,80+1,90))</t>
  </si>
  <si>
    <t>(1,50*(1,10+1,90+(2,00+1,30)/2))</t>
  </si>
  <si>
    <t>(2,20*(7,10+6,20)/2-4*0,75*1,00)</t>
  </si>
  <si>
    <t>(3,40*5,80-1,25*1,25-1,25*2,25)</t>
  </si>
  <si>
    <t>185</t>
  </si>
  <si>
    <t>59761420</t>
  </si>
  <si>
    <t>dlaždice keramické slinuté neglazované mrazuvzdorné hladký matný přes 9 do 12 ks/m2</t>
  </si>
  <si>
    <t>566932258</t>
  </si>
  <si>
    <t>186</t>
  </si>
  <si>
    <t>998781202</t>
  </si>
  <si>
    <t>Přesun hmot procentní pro obklady keramické v objektech v do 12 m</t>
  </si>
  <si>
    <t>-75652594</t>
  </si>
  <si>
    <t>187</t>
  </si>
  <si>
    <t>783113111</t>
  </si>
  <si>
    <t>Jednonásobný napouštěcí syntetický nátěr s biocidní přísadou truhlářských konstrukcí</t>
  </si>
  <si>
    <t>-927262194</t>
  </si>
  <si>
    <t>28,98</t>
  </si>
  <si>
    <t>188</t>
  </si>
  <si>
    <t>783118211</t>
  </si>
  <si>
    <t>Lakovací dvojnásobný syntetický nátěr truhlářských konstrukcí s mezibroušením</t>
  </si>
  <si>
    <t>-1158596633</t>
  </si>
  <si>
    <t>189</t>
  </si>
  <si>
    <t>784221101</t>
  </si>
  <si>
    <t xml:space="preserve">Dvojnásobné bílé malby  ze směsí za sucha dobře otěruvzdorných v místnostech do 3,80 m</t>
  </si>
  <si>
    <t>-1428267855</t>
  </si>
  <si>
    <t>strop</t>
  </si>
  <si>
    <t>76,38</t>
  </si>
  <si>
    <t>SDK podhled</t>
  </si>
  <si>
    <t>stěny</t>
  </si>
  <si>
    <t>"101" 2,75*2*(2,00+2,40)</t>
  </si>
  <si>
    <t>"102" 2,75*2*(2,35+1,85)</t>
  </si>
  <si>
    <t>"103" 0,75*2*(2,35+1,75+1,00)</t>
  </si>
  <si>
    <t>"104" 2,75*2*(3,90+3,75)</t>
  </si>
  <si>
    <t>"105" 2,75*2*(3,45+3,75)</t>
  </si>
  <si>
    <t>"106" 2,75*2*(10,00+4,00+1,00)-2,50*2,25+0,30*(2,50+2*2,25)</t>
  </si>
  <si>
    <t>"201" 2,70*2*(3,10+3,75+0,50)</t>
  </si>
  <si>
    <t>"202" 2,70*2*(4,50+1,85)</t>
  </si>
  <si>
    <t>"203" 2,70*2*(3,45+3,75)</t>
  </si>
  <si>
    <t>"204" 2,70*2*(5,10+4,10)</t>
  </si>
  <si>
    <t>"205" 2,70*2*(4,75+4,10)</t>
  </si>
  <si>
    <t>"206" 0,70*2*(3,15+1,75)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</si>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</sst>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11</v>
      </c>
      <c r="BT3" s="23" t="s">
        <v>12</v>
      </c>
    </row>
    <row r="4" ht="36.96" customHeight="1">
      <c r="B4" s="27"/>
      <c r="C4" s="28" t="s">
        <v>13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14</v>
      </c>
      <c r="BE4" s="31" t="s">
        <v>15</v>
      </c>
      <c r="BS4" s="23" t="s">
        <v>16</v>
      </c>
    </row>
    <row r="5" ht="14.4" customHeight="1">
      <c r="B5" s="27"/>
      <c r="C5" s="32"/>
      <c r="D5" s="33" t="s">
        <v>17</v>
      </c>
      <c r="E5" s="32"/>
      <c r="F5" s="32"/>
      <c r="G5" s="32"/>
      <c r="H5" s="32"/>
      <c r="I5" s="32"/>
      <c r="J5" s="32"/>
      <c r="K5" s="34" t="s">
        <v>18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19</v>
      </c>
      <c r="BS5" s="23" t="s">
        <v>9</v>
      </c>
    </row>
    <row r="6" ht="36.96" customHeight="1">
      <c r="B6" s="27"/>
      <c r="C6" s="32"/>
      <c r="D6" s="36" t="s">
        <v>20</v>
      </c>
      <c r="E6" s="32"/>
      <c r="F6" s="32"/>
      <c r="G6" s="32"/>
      <c r="H6" s="32"/>
      <c r="I6" s="32"/>
      <c r="J6" s="32"/>
      <c r="K6" s="37" t="s">
        <v>21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22</v>
      </c>
      <c r="E7" s="32"/>
      <c r="F7" s="32"/>
      <c r="G7" s="32"/>
      <c r="H7" s="32"/>
      <c r="I7" s="32"/>
      <c r="J7" s="32"/>
      <c r="K7" s="34" t="s">
        <v>23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24</v>
      </c>
      <c r="AL7" s="32"/>
      <c r="AM7" s="32"/>
      <c r="AN7" s="34" t="s">
        <v>23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25</v>
      </c>
      <c r="E8" s="32"/>
      <c r="F8" s="32"/>
      <c r="G8" s="32"/>
      <c r="H8" s="32"/>
      <c r="I8" s="32"/>
      <c r="J8" s="32"/>
      <c r="K8" s="34" t="s">
        <v>26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27</v>
      </c>
      <c r="AL8" s="32"/>
      <c r="AM8" s="32"/>
      <c r="AN8" s="40" t="s">
        <v>28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29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30</v>
      </c>
      <c r="AL10" s="32"/>
      <c r="AM10" s="32"/>
      <c r="AN10" s="34" t="s">
        <v>23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31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32</v>
      </c>
      <c r="AL11" s="32"/>
      <c r="AM11" s="32"/>
      <c r="AN11" s="34" t="s">
        <v>23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33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30</v>
      </c>
      <c r="AL13" s="32"/>
      <c r="AM13" s="32"/>
      <c r="AN13" s="41" t="s">
        <v>34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32</v>
      </c>
      <c r="AL14" s="32"/>
      <c r="AM14" s="32"/>
      <c r="AN14" s="41" t="s">
        <v>34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30</v>
      </c>
      <c r="AL16" s="32"/>
      <c r="AM16" s="32"/>
      <c r="AN16" s="34" t="s">
        <v>36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32</v>
      </c>
      <c r="AL17" s="32"/>
      <c r="AM17" s="32"/>
      <c r="AN17" s="34" t="s">
        <v>23</v>
      </c>
      <c r="AO17" s="32"/>
      <c r="AP17" s="32"/>
      <c r="AQ17" s="30"/>
      <c r="BE17" s="38"/>
      <c r="BS17" s="23" t="s">
        <v>38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11</v>
      </c>
    </row>
    <row r="19" ht="14.4" customHeight="1">
      <c r="B19" s="27"/>
      <c r="C19" s="32"/>
      <c r="D19" s="39" t="s">
        <v>39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30</v>
      </c>
      <c r="AL19" s="32"/>
      <c r="AM19" s="32"/>
      <c r="AN19" s="34" t="s">
        <v>40</v>
      </c>
      <c r="AO19" s="32"/>
      <c r="AP19" s="32"/>
      <c r="AQ19" s="30"/>
      <c r="BE19" s="38"/>
      <c r="BS19" s="23" t="s">
        <v>11</v>
      </c>
    </row>
    <row r="20" ht="18.48" customHeight="1">
      <c r="B20" s="27"/>
      <c r="C20" s="32"/>
      <c r="D20" s="32"/>
      <c r="E20" s="34" t="s">
        <v>41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32</v>
      </c>
      <c r="AL20" s="32"/>
      <c r="AM20" s="32"/>
      <c r="AN20" s="34" t="s">
        <v>23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42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ROUND(AG87,0)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44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ROUND(AG90,0)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45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ROUND(AK26+AK27,0)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46</v>
      </c>
      <c r="E31" s="54"/>
      <c r="F31" s="55" t="s">
        <v>47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48</v>
      </c>
      <c r="U31" s="54"/>
      <c r="V31" s="54"/>
      <c r="W31" s="58">
        <f>ROUND(AZ87+SUM(CD91:CD95),0)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ROUND(AV87+SUM(BY91:BY95),0)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49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48</v>
      </c>
      <c r="U32" s="54"/>
      <c r="V32" s="54"/>
      <c r="W32" s="58">
        <f>ROUND(BA87+SUM(CE91:CE95),0)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ROUND(AW87+SUM(BZ91:BZ95),0)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50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48</v>
      </c>
      <c r="U33" s="54"/>
      <c r="V33" s="54"/>
      <c r="W33" s="58">
        <f>ROUND(BB87+SUM(CF91:CF95),0)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51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48</v>
      </c>
      <c r="U34" s="54"/>
      <c r="V34" s="54"/>
      <c r="W34" s="58">
        <f>ROUND(BC87+SUM(CG91:CG95),0)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52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48</v>
      </c>
      <c r="U35" s="54"/>
      <c r="V35" s="54"/>
      <c r="W35" s="58">
        <f>ROUND(BD87+SUM(CH91:CH95),0)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53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54</v>
      </c>
      <c r="U37" s="62"/>
      <c r="V37" s="62"/>
      <c r="W37" s="62"/>
      <c r="X37" s="64" t="s">
        <v>55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57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59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58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59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60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61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58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59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58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59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62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17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2018-04-03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20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Novostavba RD Mirošovice, p.č.304/74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25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>Mirošovice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27</v>
      </c>
      <c r="AJ80" s="48"/>
      <c r="AK80" s="48"/>
      <c r="AL80" s="48"/>
      <c r="AM80" s="91" t="str">
        <f> IF(AN8= "","",AN8)</f>
        <v>11. 4. 2018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29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Ing.Chalupová Iva MBA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35</v>
      </c>
      <c r="AJ82" s="48"/>
      <c r="AK82" s="48"/>
      <c r="AL82" s="48"/>
      <c r="AM82" s="83" t="str">
        <f>IF(E17="","",E17)</f>
        <v>PROJEKT STAVBY - in.Sedláček Aleš</v>
      </c>
      <c r="AN82" s="83"/>
      <c r="AO82" s="83"/>
      <c r="AP82" s="83"/>
      <c r="AQ82" s="49"/>
      <c r="AS82" s="92" t="s">
        <v>63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33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39</v>
      </c>
      <c r="AJ83" s="48"/>
      <c r="AK83" s="48"/>
      <c r="AL83" s="48"/>
      <c r="AM83" s="83" t="str">
        <f>IF(E20="","",E20)</f>
        <v>Lang Martin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64</v>
      </c>
      <c r="D85" s="103"/>
      <c r="E85" s="103"/>
      <c r="F85" s="103"/>
      <c r="G85" s="103"/>
      <c r="H85" s="104"/>
      <c r="I85" s="105" t="s">
        <v>65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66</v>
      </c>
      <c r="AH85" s="103"/>
      <c r="AI85" s="103"/>
      <c r="AJ85" s="103"/>
      <c r="AK85" s="103"/>
      <c r="AL85" s="103"/>
      <c r="AM85" s="103"/>
      <c r="AN85" s="105" t="s">
        <v>67</v>
      </c>
      <c r="AO85" s="103"/>
      <c r="AP85" s="106"/>
      <c r="AQ85" s="49"/>
      <c r="AS85" s="107" t="s">
        <v>68</v>
      </c>
      <c r="AT85" s="108" t="s">
        <v>69</v>
      </c>
      <c r="AU85" s="108" t="s">
        <v>70</v>
      </c>
      <c r="AV85" s="108" t="s">
        <v>71</v>
      </c>
      <c r="AW85" s="108" t="s">
        <v>72</v>
      </c>
      <c r="AX85" s="108" t="s">
        <v>73</v>
      </c>
      <c r="AY85" s="108" t="s">
        <v>74</v>
      </c>
      <c r="AZ85" s="108" t="s">
        <v>75</v>
      </c>
      <c r="BA85" s="108" t="s">
        <v>76</v>
      </c>
      <c r="BB85" s="108" t="s">
        <v>77</v>
      </c>
      <c r="BC85" s="108" t="s">
        <v>78</v>
      </c>
      <c r="BD85" s="109" t="s">
        <v>79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80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ROUND(AG88,0)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ROUND(AS88,0)</f>
        <v>0</v>
      </c>
      <c r="AT87" s="116">
        <f>ROUND(SUM(AV87:AW87),0)</f>
        <v>0</v>
      </c>
      <c r="AU87" s="117">
        <f>ROUND(AU88,5)</f>
        <v>0</v>
      </c>
      <c r="AV87" s="116">
        <f>ROUND(AZ87*L31,0)</f>
        <v>0</v>
      </c>
      <c r="AW87" s="116">
        <f>ROUND(BA87*L32,0)</f>
        <v>0</v>
      </c>
      <c r="AX87" s="116">
        <f>ROUND(BB87*L31,0)</f>
        <v>0</v>
      </c>
      <c r="AY87" s="116">
        <f>ROUND(BC87*L32,0)</f>
        <v>0</v>
      </c>
      <c r="AZ87" s="116">
        <f>ROUND(AZ88,0)</f>
        <v>0</v>
      </c>
      <c r="BA87" s="116">
        <f>ROUND(BA88,0)</f>
        <v>0</v>
      </c>
      <c r="BB87" s="116">
        <f>ROUND(BB88,0)</f>
        <v>0</v>
      </c>
      <c r="BC87" s="116">
        <f>ROUND(BC88,0)</f>
        <v>0</v>
      </c>
      <c r="BD87" s="118">
        <f>ROUND(BD88,0)</f>
        <v>0</v>
      </c>
      <c r="BS87" s="119" t="s">
        <v>81</v>
      </c>
      <c r="BT87" s="119" t="s">
        <v>82</v>
      </c>
      <c r="BU87" s="120" t="s">
        <v>83</v>
      </c>
      <c r="BV87" s="119" t="s">
        <v>84</v>
      </c>
      <c r="BW87" s="119" t="s">
        <v>85</v>
      </c>
      <c r="BX87" s="119" t="s">
        <v>86</v>
      </c>
    </row>
    <row r="88" s="5" customFormat="1" ht="16.5" customHeight="1">
      <c r="A88" s="121" t="s">
        <v>87</v>
      </c>
      <c r="B88" s="122"/>
      <c r="C88" s="123"/>
      <c r="D88" s="124" t="s">
        <v>88</v>
      </c>
      <c r="E88" s="124"/>
      <c r="F88" s="124"/>
      <c r="G88" s="124"/>
      <c r="H88" s="124"/>
      <c r="I88" s="125"/>
      <c r="J88" s="124" t="s">
        <v>89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Novostavba RD'!M30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Novostavba RD'!M28</f>
        <v>0</v>
      </c>
      <c r="AT88" s="129">
        <f>ROUND(SUM(AV88:AW88),0)</f>
        <v>0</v>
      </c>
      <c r="AU88" s="130">
        <f>'01 - Novostavba RD'!W144</f>
        <v>0</v>
      </c>
      <c r="AV88" s="129">
        <f>'01 - Novostavba RD'!M32</f>
        <v>0</v>
      </c>
      <c r="AW88" s="129">
        <f>'01 - Novostavba RD'!M33</f>
        <v>0</v>
      </c>
      <c r="AX88" s="129">
        <f>'01 - Novostavba RD'!M34</f>
        <v>0</v>
      </c>
      <c r="AY88" s="129">
        <f>'01 - Novostavba RD'!M35</f>
        <v>0</v>
      </c>
      <c r="AZ88" s="129">
        <f>'01 - Novostavba RD'!H32</f>
        <v>0</v>
      </c>
      <c r="BA88" s="129">
        <f>'01 - Novostavba RD'!H33</f>
        <v>0</v>
      </c>
      <c r="BB88" s="129">
        <f>'01 - Novostavba RD'!H34</f>
        <v>0</v>
      </c>
      <c r="BC88" s="129">
        <f>'01 - Novostavba RD'!H35</f>
        <v>0</v>
      </c>
      <c r="BD88" s="131">
        <f>'01 - Novostavba RD'!H36</f>
        <v>0</v>
      </c>
      <c r="BT88" s="132" t="s">
        <v>11</v>
      </c>
      <c r="BV88" s="132" t="s">
        <v>84</v>
      </c>
      <c r="BW88" s="132" t="s">
        <v>90</v>
      </c>
      <c r="BX88" s="132" t="s">
        <v>85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11" t="s">
        <v>91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14">
        <f>ROUND(SUM(AG91:AG94),0)</f>
        <v>0</v>
      </c>
      <c r="AH90" s="114"/>
      <c r="AI90" s="114"/>
      <c r="AJ90" s="114"/>
      <c r="AK90" s="114"/>
      <c r="AL90" s="114"/>
      <c r="AM90" s="114"/>
      <c r="AN90" s="114">
        <f>ROUND(SUM(AN91:AN94),0)</f>
        <v>0</v>
      </c>
      <c r="AO90" s="114"/>
      <c r="AP90" s="114"/>
      <c r="AQ90" s="49"/>
      <c r="AS90" s="107" t="s">
        <v>92</v>
      </c>
      <c r="AT90" s="108" t="s">
        <v>93</v>
      </c>
      <c r="AU90" s="108" t="s">
        <v>46</v>
      </c>
      <c r="AV90" s="109" t="s">
        <v>69</v>
      </c>
    </row>
    <row r="91" s="1" customFormat="1" ht="19.92" customHeight="1">
      <c r="B91" s="47"/>
      <c r="C91" s="48"/>
      <c r="D91" s="133" t="s">
        <v>94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34">
        <f>ROUND(AG87*AS91,0)</f>
        <v>0</v>
      </c>
      <c r="AH91" s="135"/>
      <c r="AI91" s="135"/>
      <c r="AJ91" s="135"/>
      <c r="AK91" s="135"/>
      <c r="AL91" s="135"/>
      <c r="AM91" s="135"/>
      <c r="AN91" s="135">
        <f>ROUND(AG91+AV91,0)</f>
        <v>0</v>
      </c>
      <c r="AO91" s="135"/>
      <c r="AP91" s="135"/>
      <c r="AQ91" s="49"/>
      <c r="AS91" s="136">
        <v>0</v>
      </c>
      <c r="AT91" s="137" t="s">
        <v>95</v>
      </c>
      <c r="AU91" s="137" t="s">
        <v>47</v>
      </c>
      <c r="AV91" s="138">
        <f>ROUND(IF(AU91="základní",AG91*L31,IF(AU91="snížená",AG91*L32,0)),0)</f>
        <v>0</v>
      </c>
      <c r="BV91" s="23" t="s">
        <v>96</v>
      </c>
      <c r="BY91" s="139">
        <f>IF(AU91="základní",AV91,0)</f>
        <v>0</v>
      </c>
      <c r="BZ91" s="139">
        <f>IF(AU91="snížená",AV91,0)</f>
        <v>0</v>
      </c>
      <c r="CA91" s="139">
        <v>0</v>
      </c>
      <c r="CB91" s="139">
        <v>0</v>
      </c>
      <c r="CC91" s="139">
        <v>0</v>
      </c>
      <c r="CD91" s="139">
        <f>IF(AU91="základní",AG91,0)</f>
        <v>0</v>
      </c>
      <c r="CE91" s="139">
        <f>IF(AU91="snížená",AG91,0)</f>
        <v>0</v>
      </c>
      <c r="CF91" s="139">
        <f>IF(AU91="zákl. přenesená",AG91,0)</f>
        <v>0</v>
      </c>
      <c r="CG91" s="139">
        <f>IF(AU91="sníž. přenesená",AG91,0)</f>
        <v>0</v>
      </c>
      <c r="CH91" s="139">
        <f>IF(AU91="nulová",AG91,0)</f>
        <v>0</v>
      </c>
      <c r="CI91" s="23">
        <f>IF(AU91="základní",1,IF(AU91="snížená",2,IF(AU91="zákl. přenesená",4,IF(AU91="sníž. přenesená",5,3))))</f>
        <v>1</v>
      </c>
      <c r="CJ91" s="23">
        <f>IF(AT91="stavební čast",1,IF(8891="investiční čast",2,3))</f>
        <v>1</v>
      </c>
      <c r="CK91" s="23" t="str">
        <f>IF(D91="Vyplň vlastní","","x")</f>
        <v>x</v>
      </c>
    </row>
    <row r="92" s="1" customFormat="1" ht="19.92" customHeight="1">
      <c r="B92" s="47"/>
      <c r="C92" s="48"/>
      <c r="D92" s="140" t="s">
        <v>97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48"/>
      <c r="AD92" s="48"/>
      <c r="AE92" s="48"/>
      <c r="AF92" s="48"/>
      <c r="AG92" s="134">
        <f>AG87*AS92</f>
        <v>0</v>
      </c>
      <c r="AH92" s="135"/>
      <c r="AI92" s="135"/>
      <c r="AJ92" s="135"/>
      <c r="AK92" s="135"/>
      <c r="AL92" s="135"/>
      <c r="AM92" s="135"/>
      <c r="AN92" s="135">
        <f>AG92+AV92</f>
        <v>0</v>
      </c>
      <c r="AO92" s="135"/>
      <c r="AP92" s="135"/>
      <c r="AQ92" s="49"/>
      <c r="AS92" s="141">
        <v>0</v>
      </c>
      <c r="AT92" s="142" t="s">
        <v>95</v>
      </c>
      <c r="AU92" s="142" t="s">
        <v>47</v>
      </c>
      <c r="AV92" s="143">
        <f>ROUND(IF(AU92="nulová",0,IF(OR(AU92="základní",AU92="zákl. přenesená"),AG92*L31,AG92*L32)),0)</f>
        <v>0</v>
      </c>
      <c r="BV92" s="23" t="s">
        <v>98</v>
      </c>
      <c r="BY92" s="139">
        <f>IF(AU92="základní",AV92,0)</f>
        <v>0</v>
      </c>
      <c r="BZ92" s="139">
        <f>IF(AU92="snížená",AV92,0)</f>
        <v>0</v>
      </c>
      <c r="CA92" s="139">
        <f>IF(AU92="zákl. přenesená",AV92,0)</f>
        <v>0</v>
      </c>
      <c r="CB92" s="139">
        <f>IF(AU92="sníž. přenesená",AV92,0)</f>
        <v>0</v>
      </c>
      <c r="CC92" s="139">
        <f>IF(AU92="nulová",AV92,0)</f>
        <v>0</v>
      </c>
      <c r="CD92" s="139">
        <f>IF(AU92="základní",AG92,0)</f>
        <v>0</v>
      </c>
      <c r="CE92" s="139">
        <f>IF(AU92="snížená",AG92,0)</f>
        <v>0</v>
      </c>
      <c r="CF92" s="139">
        <f>IF(AU92="zákl. přenesená",AG92,0)</f>
        <v>0</v>
      </c>
      <c r="CG92" s="139">
        <f>IF(AU92="sníž. přenesená",AG92,0)</f>
        <v>0</v>
      </c>
      <c r="CH92" s="139">
        <f>IF(AU92="nulová",AG92,0)</f>
        <v>0</v>
      </c>
      <c r="CI92" s="23">
        <f>IF(AU92="základní",1,IF(AU92="snížená",2,IF(AU92="zákl. přenesená",4,IF(AU92="sníž. přenesená",5,3))))</f>
        <v>1</v>
      </c>
      <c r="CJ92" s="23">
        <f>IF(AT92="stavební čast",1,IF(8892="investiční čast",2,3))</f>
        <v>1</v>
      </c>
      <c r="CK92" s="23" t="str">
        <f>IF(D92="Vyplň vlastní","","x")</f>
        <v/>
      </c>
    </row>
    <row r="93" s="1" customFormat="1" ht="19.92" customHeight="1">
      <c r="B93" s="47"/>
      <c r="C93" s="48"/>
      <c r="D93" s="140" t="s">
        <v>97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48"/>
      <c r="AD93" s="48"/>
      <c r="AE93" s="48"/>
      <c r="AF93" s="48"/>
      <c r="AG93" s="134">
        <f>AG87*AS93</f>
        <v>0</v>
      </c>
      <c r="AH93" s="135"/>
      <c r="AI93" s="135"/>
      <c r="AJ93" s="135"/>
      <c r="AK93" s="135"/>
      <c r="AL93" s="135"/>
      <c r="AM93" s="135"/>
      <c r="AN93" s="135">
        <f>AG93+AV93</f>
        <v>0</v>
      </c>
      <c r="AO93" s="135"/>
      <c r="AP93" s="135"/>
      <c r="AQ93" s="49"/>
      <c r="AS93" s="141">
        <v>0</v>
      </c>
      <c r="AT93" s="142" t="s">
        <v>95</v>
      </c>
      <c r="AU93" s="142" t="s">
        <v>47</v>
      </c>
      <c r="AV93" s="143">
        <f>ROUND(IF(AU93="nulová",0,IF(OR(AU93="základní",AU93="zákl. přenesená"),AG93*L31,AG93*L32)),0)</f>
        <v>0</v>
      </c>
      <c r="BV93" s="23" t="s">
        <v>98</v>
      </c>
      <c r="BY93" s="139">
        <f>IF(AU93="základní",AV93,0)</f>
        <v>0</v>
      </c>
      <c r="BZ93" s="139">
        <f>IF(AU93="snížená",AV93,0)</f>
        <v>0</v>
      </c>
      <c r="CA93" s="139">
        <f>IF(AU93="zákl. přenesená",AV93,0)</f>
        <v>0</v>
      </c>
      <c r="CB93" s="139">
        <f>IF(AU93="sníž. přenesená",AV93,0)</f>
        <v>0</v>
      </c>
      <c r="CC93" s="139">
        <f>IF(AU93="nulová",AV93,0)</f>
        <v>0</v>
      </c>
      <c r="CD93" s="139">
        <f>IF(AU93="základní",AG93,0)</f>
        <v>0</v>
      </c>
      <c r="CE93" s="139">
        <f>IF(AU93="snížená",AG93,0)</f>
        <v>0</v>
      </c>
      <c r="CF93" s="139">
        <f>IF(AU93="zákl. přenesená",AG93,0)</f>
        <v>0</v>
      </c>
      <c r="CG93" s="139">
        <f>IF(AU93="sníž. přenesená",AG93,0)</f>
        <v>0</v>
      </c>
      <c r="CH93" s="139">
        <f>IF(AU93="nulová",AG93,0)</f>
        <v>0</v>
      </c>
      <c r="CI93" s="23">
        <f>IF(AU93="základní",1,IF(AU93="snížená",2,IF(AU93="zákl. přenesená",4,IF(AU93="sníž. přenesená",5,3))))</f>
        <v>1</v>
      </c>
      <c r="CJ93" s="23">
        <f>IF(AT93="stavební čast",1,IF(8893="investiční čast",2,3))</f>
        <v>1</v>
      </c>
      <c r="CK93" s="23" t="str">
        <f>IF(D93="Vyplň vlastní","","x")</f>
        <v/>
      </c>
    </row>
    <row r="94" s="1" customFormat="1" ht="19.92" customHeight="1">
      <c r="B94" s="47"/>
      <c r="C94" s="48"/>
      <c r="D94" s="140" t="s">
        <v>97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48"/>
      <c r="AD94" s="48"/>
      <c r="AE94" s="48"/>
      <c r="AF94" s="48"/>
      <c r="AG94" s="134">
        <f>AG87*AS94</f>
        <v>0</v>
      </c>
      <c r="AH94" s="135"/>
      <c r="AI94" s="135"/>
      <c r="AJ94" s="135"/>
      <c r="AK94" s="135"/>
      <c r="AL94" s="135"/>
      <c r="AM94" s="135"/>
      <c r="AN94" s="135">
        <f>AG94+AV94</f>
        <v>0</v>
      </c>
      <c r="AO94" s="135"/>
      <c r="AP94" s="135"/>
      <c r="AQ94" s="49"/>
      <c r="AS94" s="144">
        <v>0</v>
      </c>
      <c r="AT94" s="145" t="s">
        <v>95</v>
      </c>
      <c r="AU94" s="145" t="s">
        <v>47</v>
      </c>
      <c r="AV94" s="146">
        <f>ROUND(IF(AU94="nulová",0,IF(OR(AU94="základní",AU94="zákl. přenesená"),AG94*L31,AG94*L32)),0)</f>
        <v>0</v>
      </c>
      <c r="BV94" s="23" t="s">
        <v>98</v>
      </c>
      <c r="BY94" s="139">
        <f>IF(AU94="základní",AV94,0)</f>
        <v>0</v>
      </c>
      <c r="BZ94" s="139">
        <f>IF(AU94="snížená",AV94,0)</f>
        <v>0</v>
      </c>
      <c r="CA94" s="139">
        <f>IF(AU94="zákl. přenesená",AV94,0)</f>
        <v>0</v>
      </c>
      <c r="CB94" s="139">
        <f>IF(AU94="sníž. přenesená",AV94,0)</f>
        <v>0</v>
      </c>
      <c r="CC94" s="139">
        <f>IF(AU94="nulová",AV94,0)</f>
        <v>0</v>
      </c>
      <c r="CD94" s="139">
        <f>IF(AU94="základní",AG94,0)</f>
        <v>0</v>
      </c>
      <c r="CE94" s="139">
        <f>IF(AU94="snížená",AG94,0)</f>
        <v>0</v>
      </c>
      <c r="CF94" s="139">
        <f>IF(AU94="zákl. přenesená",AG94,0)</f>
        <v>0</v>
      </c>
      <c r="CG94" s="139">
        <f>IF(AU94="sníž. přenesená",AG94,0)</f>
        <v>0</v>
      </c>
      <c r="CH94" s="139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7" t="s">
        <v>99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9">
        <f>ROUND(AG87+AG90,0)</f>
        <v>0</v>
      </c>
      <c r="AH96" s="149"/>
      <c r="AI96" s="149"/>
      <c r="AJ96" s="149"/>
      <c r="AK96" s="149"/>
      <c r="AL96" s="149"/>
      <c r="AM96" s="149"/>
      <c r="AN96" s="149">
        <f>AN87+AN90</f>
        <v>0</v>
      </c>
      <c r="AO96" s="149"/>
      <c r="AP96" s="149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sheetProtection sheet="1" formatColumns="0" formatRows="0" objects="1" scenarios="1" spinCount="10" saltValue="fwFgXVHJzMGiDpQejEviJU5B5S+/Gylvb2LJFawWYUi7ytg6WKlXyMEBgwRKdpRIna5CcHhCDj7dVs7rXbsB6g==" hashValue="9YPHQrmFGC0ikrYnXQUEtr5uP225nsY0Z5LG5HpWQ6olamgXuzqXBEda4QOBgt29+8W/xbltlcnRzwkFLLrkDA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Novostavba RD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0"/>
      <c r="B1" s="14"/>
      <c r="C1" s="14"/>
      <c r="D1" s="15" t="s">
        <v>1</v>
      </c>
      <c r="E1" s="14"/>
      <c r="F1" s="16" t="s">
        <v>100</v>
      </c>
      <c r="G1" s="16"/>
      <c r="H1" s="151" t="s">
        <v>101</v>
      </c>
      <c r="I1" s="151"/>
      <c r="J1" s="151"/>
      <c r="K1" s="151"/>
      <c r="L1" s="16" t="s">
        <v>102</v>
      </c>
      <c r="M1" s="14"/>
      <c r="N1" s="14"/>
      <c r="O1" s="15" t="s">
        <v>103</v>
      </c>
      <c r="P1" s="14"/>
      <c r="Q1" s="14"/>
      <c r="R1" s="14"/>
      <c r="S1" s="16" t="s">
        <v>104</v>
      </c>
      <c r="T1" s="16"/>
      <c r="U1" s="150"/>
      <c r="V1" s="150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</v>
      </c>
    </row>
    <row r="4" ht="36.96" customHeight="1">
      <c r="B4" s="27"/>
      <c r="C4" s="28" t="s">
        <v>105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14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20</v>
      </c>
      <c r="E6" s="32"/>
      <c r="F6" s="152" t="str">
        <f>'Rekapitulace stavby'!K6</f>
        <v>Novostavba RD Mirošovice, p.č.304/74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106</v>
      </c>
      <c r="E7" s="48"/>
      <c r="F7" s="37" t="s">
        <v>107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22</v>
      </c>
      <c r="E8" s="48"/>
      <c r="F8" s="34" t="s">
        <v>23</v>
      </c>
      <c r="G8" s="48"/>
      <c r="H8" s="48"/>
      <c r="I8" s="48"/>
      <c r="J8" s="48"/>
      <c r="K8" s="48"/>
      <c r="L8" s="48"/>
      <c r="M8" s="39" t="s">
        <v>24</v>
      </c>
      <c r="N8" s="48"/>
      <c r="O8" s="34" t="s">
        <v>23</v>
      </c>
      <c r="P8" s="48"/>
      <c r="Q8" s="48"/>
      <c r="R8" s="49"/>
    </row>
    <row r="9" s="1" customFormat="1" ht="14.4" customHeight="1">
      <c r="B9" s="47"/>
      <c r="C9" s="48"/>
      <c r="D9" s="39" t="s">
        <v>25</v>
      </c>
      <c r="E9" s="48"/>
      <c r="F9" s="34" t="s">
        <v>26</v>
      </c>
      <c r="G9" s="48"/>
      <c r="H9" s="48"/>
      <c r="I9" s="48"/>
      <c r="J9" s="48"/>
      <c r="K9" s="48"/>
      <c r="L9" s="48"/>
      <c r="M9" s="39" t="s">
        <v>27</v>
      </c>
      <c r="N9" s="48"/>
      <c r="O9" s="153" t="str">
        <f>'Rekapitulace stavby'!AN8</f>
        <v>11. 4. 2018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29</v>
      </c>
      <c r="E11" s="48"/>
      <c r="F11" s="48"/>
      <c r="G11" s="48"/>
      <c r="H11" s="48"/>
      <c r="I11" s="48"/>
      <c r="J11" s="48"/>
      <c r="K11" s="48"/>
      <c r="L11" s="48"/>
      <c r="M11" s="39" t="s">
        <v>30</v>
      </c>
      <c r="N11" s="48"/>
      <c r="O11" s="34" t="s">
        <v>23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31</v>
      </c>
      <c r="F12" s="48"/>
      <c r="G12" s="48"/>
      <c r="H12" s="48"/>
      <c r="I12" s="48"/>
      <c r="J12" s="48"/>
      <c r="K12" s="48"/>
      <c r="L12" s="48"/>
      <c r="M12" s="39" t="s">
        <v>32</v>
      </c>
      <c r="N12" s="48"/>
      <c r="O12" s="34" t="s">
        <v>23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33</v>
      </c>
      <c r="E14" s="48"/>
      <c r="F14" s="48"/>
      <c r="G14" s="48"/>
      <c r="H14" s="48"/>
      <c r="I14" s="48"/>
      <c r="J14" s="48"/>
      <c r="K14" s="48"/>
      <c r="L14" s="48"/>
      <c r="M14" s="39" t="s">
        <v>30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4"/>
      <c r="G15" s="154"/>
      <c r="H15" s="154"/>
      <c r="I15" s="154"/>
      <c r="J15" s="154"/>
      <c r="K15" s="154"/>
      <c r="L15" s="154"/>
      <c r="M15" s="39" t="s">
        <v>32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35</v>
      </c>
      <c r="E17" s="48"/>
      <c r="F17" s="48"/>
      <c r="G17" s="48"/>
      <c r="H17" s="48"/>
      <c r="I17" s="48"/>
      <c r="J17" s="48"/>
      <c r="K17" s="48"/>
      <c r="L17" s="48"/>
      <c r="M17" s="39" t="s">
        <v>30</v>
      </c>
      <c r="N17" s="48"/>
      <c r="O17" s="34" t="s">
        <v>36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37</v>
      </c>
      <c r="F18" s="48"/>
      <c r="G18" s="48"/>
      <c r="H18" s="48"/>
      <c r="I18" s="48"/>
      <c r="J18" s="48"/>
      <c r="K18" s="48"/>
      <c r="L18" s="48"/>
      <c r="M18" s="39" t="s">
        <v>32</v>
      </c>
      <c r="N18" s="48"/>
      <c r="O18" s="34" t="s">
        <v>23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30</v>
      </c>
      <c r="N20" s="48"/>
      <c r="O20" s="34" t="s">
        <v>40</v>
      </c>
      <c r="P20" s="34"/>
      <c r="Q20" s="48"/>
      <c r="R20" s="49"/>
    </row>
    <row r="21" s="1" customFormat="1" ht="18" customHeight="1">
      <c r="B21" s="47"/>
      <c r="C21" s="48"/>
      <c r="D21" s="48"/>
      <c r="E21" s="34" t="s">
        <v>41</v>
      </c>
      <c r="F21" s="48"/>
      <c r="G21" s="48"/>
      <c r="H21" s="48"/>
      <c r="I21" s="48"/>
      <c r="J21" s="48"/>
      <c r="K21" s="48"/>
      <c r="L21" s="48"/>
      <c r="M21" s="39" t="s">
        <v>32</v>
      </c>
      <c r="N21" s="48"/>
      <c r="O21" s="34" t="s">
        <v>23</v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42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23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5" t="s">
        <v>108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94</v>
      </c>
      <c r="E28" s="48"/>
      <c r="F28" s="48"/>
      <c r="G28" s="48"/>
      <c r="H28" s="48"/>
      <c r="I28" s="48"/>
      <c r="J28" s="48"/>
      <c r="K28" s="48"/>
      <c r="L28" s="48"/>
      <c r="M28" s="46">
        <f>N119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6" t="s">
        <v>45</v>
      </c>
      <c r="E30" s="48"/>
      <c r="F30" s="48"/>
      <c r="G30" s="48"/>
      <c r="H30" s="48"/>
      <c r="I30" s="48"/>
      <c r="J30" s="48"/>
      <c r="K30" s="48"/>
      <c r="L30" s="48"/>
      <c r="M30" s="157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46</v>
      </c>
      <c r="E32" s="55" t="s">
        <v>47</v>
      </c>
      <c r="F32" s="56">
        <v>0.20999999999999999</v>
      </c>
      <c r="G32" s="158" t="s">
        <v>48</v>
      </c>
      <c r="H32" s="159">
        <f>ROUND((((SUM(BE119:BE126)+SUM(BE144:BE823))+SUM(BE825:BE829))),0)</f>
        <v>0</v>
      </c>
      <c r="I32" s="48"/>
      <c r="J32" s="48"/>
      <c r="K32" s="48"/>
      <c r="L32" s="48"/>
      <c r="M32" s="159">
        <f>ROUND(((ROUND((SUM(BE119:BE126)+SUM(BE144:BE823)), 0)*F32)+SUM(BE825:BE829)*F32),0)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49</v>
      </c>
      <c r="F33" s="56">
        <v>0.14999999999999999</v>
      </c>
      <c r="G33" s="158" t="s">
        <v>48</v>
      </c>
      <c r="H33" s="159">
        <f>ROUND((((SUM(BF119:BF126)+SUM(BF144:BF823))+SUM(BF825:BF829))),0)</f>
        <v>0</v>
      </c>
      <c r="I33" s="48"/>
      <c r="J33" s="48"/>
      <c r="K33" s="48"/>
      <c r="L33" s="48"/>
      <c r="M33" s="159">
        <f>ROUND(((ROUND((SUM(BF119:BF126)+SUM(BF144:BF823)), 0)*F33)+SUM(BF825:BF829)*F33),0)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50</v>
      </c>
      <c r="F34" s="56">
        <v>0.20999999999999999</v>
      </c>
      <c r="G34" s="158" t="s">
        <v>48</v>
      </c>
      <c r="H34" s="159">
        <f>ROUND((((SUM(BG119:BG126)+SUM(BG144:BG823))+SUM(BG825:BG829))),0)</f>
        <v>0</v>
      </c>
      <c r="I34" s="48"/>
      <c r="J34" s="48"/>
      <c r="K34" s="48"/>
      <c r="L34" s="48"/>
      <c r="M34" s="159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51</v>
      </c>
      <c r="F35" s="56">
        <v>0.14999999999999999</v>
      </c>
      <c r="G35" s="158" t="s">
        <v>48</v>
      </c>
      <c r="H35" s="159">
        <f>ROUND((((SUM(BH119:BH126)+SUM(BH144:BH823))+SUM(BH825:BH829))),0)</f>
        <v>0</v>
      </c>
      <c r="I35" s="48"/>
      <c r="J35" s="48"/>
      <c r="K35" s="48"/>
      <c r="L35" s="48"/>
      <c r="M35" s="159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52</v>
      </c>
      <c r="F36" s="56">
        <v>0</v>
      </c>
      <c r="G36" s="158" t="s">
        <v>48</v>
      </c>
      <c r="H36" s="159">
        <f>ROUND((((SUM(BI119:BI126)+SUM(BI144:BI823))+SUM(BI825:BI829))),0)</f>
        <v>0</v>
      </c>
      <c r="I36" s="48"/>
      <c r="J36" s="48"/>
      <c r="K36" s="48"/>
      <c r="L36" s="48"/>
      <c r="M36" s="159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8"/>
      <c r="D38" s="160" t="s">
        <v>53</v>
      </c>
      <c r="E38" s="104"/>
      <c r="F38" s="104"/>
      <c r="G38" s="161" t="s">
        <v>54</v>
      </c>
      <c r="H38" s="162" t="s">
        <v>55</v>
      </c>
      <c r="I38" s="104"/>
      <c r="J38" s="104"/>
      <c r="K38" s="104"/>
      <c r="L38" s="163">
        <f>SUM(M30:M36)</f>
        <v>0</v>
      </c>
      <c r="M38" s="163"/>
      <c r="N38" s="163"/>
      <c r="O38" s="163"/>
      <c r="P38" s="164"/>
      <c r="Q38" s="148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56</v>
      </c>
      <c r="E50" s="68"/>
      <c r="F50" s="68"/>
      <c r="G50" s="68"/>
      <c r="H50" s="69"/>
      <c r="I50" s="48"/>
      <c r="J50" s="67" t="s">
        <v>57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58</v>
      </c>
      <c r="E59" s="73"/>
      <c r="F59" s="73"/>
      <c r="G59" s="74" t="s">
        <v>59</v>
      </c>
      <c r="H59" s="75"/>
      <c r="I59" s="48"/>
      <c r="J59" s="72" t="s">
        <v>58</v>
      </c>
      <c r="K59" s="73"/>
      <c r="L59" s="73"/>
      <c r="M59" s="73"/>
      <c r="N59" s="74" t="s">
        <v>59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60</v>
      </c>
      <c r="E61" s="68"/>
      <c r="F61" s="68"/>
      <c r="G61" s="68"/>
      <c r="H61" s="69"/>
      <c r="I61" s="48"/>
      <c r="J61" s="67" t="s">
        <v>61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58</v>
      </c>
      <c r="E70" s="73"/>
      <c r="F70" s="73"/>
      <c r="G70" s="74" t="s">
        <v>59</v>
      </c>
      <c r="H70" s="75"/>
      <c r="I70" s="48"/>
      <c r="J70" s="72" t="s">
        <v>58</v>
      </c>
      <c r="K70" s="73"/>
      <c r="L70" s="73"/>
      <c r="M70" s="73"/>
      <c r="N70" s="74" t="s">
        <v>59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5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7"/>
    </row>
    <row r="76" s="1" customFormat="1" ht="36.96" customHeight="1">
      <c r="B76" s="47"/>
      <c r="C76" s="28" t="s">
        <v>109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68"/>
      <c r="U76" s="168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68"/>
      <c r="U77" s="168"/>
    </row>
    <row r="78" s="1" customFormat="1" ht="30" customHeight="1">
      <c r="B78" s="47"/>
      <c r="C78" s="39" t="s">
        <v>20</v>
      </c>
      <c r="D78" s="48"/>
      <c r="E78" s="48"/>
      <c r="F78" s="152" t="str">
        <f>F6</f>
        <v>Novostavba RD Mirošovice, p.č.304/74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68"/>
      <c r="U78" s="168"/>
    </row>
    <row r="79" s="1" customFormat="1" ht="36.96" customHeight="1">
      <c r="B79" s="47"/>
      <c r="C79" s="86" t="s">
        <v>106</v>
      </c>
      <c r="D79" s="48"/>
      <c r="E79" s="48"/>
      <c r="F79" s="88" t="str">
        <f>F7</f>
        <v>01 - Novostavba RD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68"/>
      <c r="U79" s="168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68"/>
      <c r="U80" s="168"/>
    </row>
    <row r="81" s="1" customFormat="1" ht="18" customHeight="1">
      <c r="B81" s="47"/>
      <c r="C81" s="39" t="s">
        <v>25</v>
      </c>
      <c r="D81" s="48"/>
      <c r="E81" s="48"/>
      <c r="F81" s="34" t="str">
        <f>F9</f>
        <v>Mirošovice</v>
      </c>
      <c r="G81" s="48"/>
      <c r="H81" s="48"/>
      <c r="I81" s="48"/>
      <c r="J81" s="48"/>
      <c r="K81" s="39" t="s">
        <v>27</v>
      </c>
      <c r="L81" s="48"/>
      <c r="M81" s="91" t="str">
        <f>IF(O9="","",O9)</f>
        <v>11. 4. 2018</v>
      </c>
      <c r="N81" s="91"/>
      <c r="O81" s="91"/>
      <c r="P81" s="91"/>
      <c r="Q81" s="48"/>
      <c r="R81" s="49"/>
      <c r="T81" s="168"/>
      <c r="U81" s="168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68"/>
      <c r="U82" s="168"/>
    </row>
    <row r="83" s="1" customFormat="1">
      <c r="B83" s="47"/>
      <c r="C83" s="39" t="s">
        <v>29</v>
      </c>
      <c r="D83" s="48"/>
      <c r="E83" s="48"/>
      <c r="F83" s="34" t="str">
        <f>E12</f>
        <v>Ing.Chalupová Iva MBA</v>
      </c>
      <c r="G83" s="48"/>
      <c r="H83" s="48"/>
      <c r="I83" s="48"/>
      <c r="J83" s="48"/>
      <c r="K83" s="39" t="s">
        <v>35</v>
      </c>
      <c r="L83" s="48"/>
      <c r="M83" s="34" t="str">
        <f>E18</f>
        <v>PROJEKT STAVBY - in.Sedláček Aleš</v>
      </c>
      <c r="N83" s="34"/>
      <c r="O83" s="34"/>
      <c r="P83" s="34"/>
      <c r="Q83" s="34"/>
      <c r="R83" s="49"/>
      <c r="T83" s="168"/>
      <c r="U83" s="168"/>
    </row>
    <row r="84" s="1" customFormat="1" ht="14.4" customHeight="1">
      <c r="B84" s="47"/>
      <c r="C84" s="39" t="s">
        <v>33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>Lang Martin</v>
      </c>
      <c r="N84" s="34"/>
      <c r="O84" s="34"/>
      <c r="P84" s="34"/>
      <c r="Q84" s="34"/>
      <c r="R84" s="49"/>
      <c r="T84" s="168"/>
      <c r="U84" s="168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68"/>
      <c r="U85" s="168"/>
    </row>
    <row r="86" s="1" customFormat="1" ht="29.28" customHeight="1">
      <c r="B86" s="47"/>
      <c r="C86" s="169" t="s">
        <v>110</v>
      </c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69" t="s">
        <v>111</v>
      </c>
      <c r="O86" s="148"/>
      <c r="P86" s="148"/>
      <c r="Q86" s="148"/>
      <c r="R86" s="49"/>
      <c r="T86" s="168"/>
      <c r="U86" s="168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68"/>
      <c r="U87" s="168"/>
    </row>
    <row r="88" s="1" customFormat="1" ht="29.28" customHeight="1">
      <c r="B88" s="47"/>
      <c r="C88" s="170" t="s">
        <v>112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N144</f>
        <v>0</v>
      </c>
      <c r="O88" s="171"/>
      <c r="P88" s="171"/>
      <c r="Q88" s="171"/>
      <c r="R88" s="49"/>
      <c r="T88" s="168"/>
      <c r="U88" s="168"/>
      <c r="AU88" s="23" t="s">
        <v>113</v>
      </c>
    </row>
    <row r="89" s="6" customFormat="1" ht="24.96" customHeight="1">
      <c r="B89" s="172"/>
      <c r="C89" s="173"/>
      <c r="D89" s="174" t="s">
        <v>114</v>
      </c>
      <c r="E89" s="173"/>
      <c r="F89" s="173"/>
      <c r="G89" s="173"/>
      <c r="H89" s="173"/>
      <c r="I89" s="173"/>
      <c r="J89" s="173"/>
      <c r="K89" s="173"/>
      <c r="L89" s="173"/>
      <c r="M89" s="173"/>
      <c r="N89" s="175">
        <f>N145</f>
        <v>0</v>
      </c>
      <c r="O89" s="173"/>
      <c r="P89" s="173"/>
      <c r="Q89" s="173"/>
      <c r="R89" s="176"/>
      <c r="T89" s="177"/>
      <c r="U89" s="177"/>
    </row>
    <row r="90" s="7" customFormat="1" ht="19.92" customHeight="1">
      <c r="B90" s="178"/>
      <c r="C90" s="179"/>
      <c r="D90" s="133" t="s">
        <v>115</v>
      </c>
      <c r="E90" s="179"/>
      <c r="F90" s="179"/>
      <c r="G90" s="179"/>
      <c r="H90" s="179"/>
      <c r="I90" s="179"/>
      <c r="J90" s="179"/>
      <c r="K90" s="179"/>
      <c r="L90" s="179"/>
      <c r="M90" s="179"/>
      <c r="N90" s="135">
        <f>N146</f>
        <v>0</v>
      </c>
      <c r="O90" s="179"/>
      <c r="P90" s="179"/>
      <c r="Q90" s="179"/>
      <c r="R90" s="180"/>
      <c r="T90" s="181"/>
      <c r="U90" s="181"/>
    </row>
    <row r="91" s="7" customFormat="1" ht="19.92" customHeight="1">
      <c r="B91" s="178"/>
      <c r="C91" s="179"/>
      <c r="D91" s="133" t="s">
        <v>116</v>
      </c>
      <c r="E91" s="179"/>
      <c r="F91" s="179"/>
      <c r="G91" s="179"/>
      <c r="H91" s="179"/>
      <c r="I91" s="179"/>
      <c r="J91" s="179"/>
      <c r="K91" s="179"/>
      <c r="L91" s="179"/>
      <c r="M91" s="179"/>
      <c r="N91" s="135">
        <f>N189</f>
        <v>0</v>
      </c>
      <c r="O91" s="179"/>
      <c r="P91" s="179"/>
      <c r="Q91" s="179"/>
      <c r="R91" s="180"/>
      <c r="T91" s="181"/>
      <c r="U91" s="181"/>
    </row>
    <row r="92" s="7" customFormat="1" ht="19.92" customHeight="1">
      <c r="B92" s="178"/>
      <c r="C92" s="179"/>
      <c r="D92" s="133" t="s">
        <v>117</v>
      </c>
      <c r="E92" s="179"/>
      <c r="F92" s="179"/>
      <c r="G92" s="179"/>
      <c r="H92" s="179"/>
      <c r="I92" s="179"/>
      <c r="J92" s="179"/>
      <c r="K92" s="179"/>
      <c r="L92" s="179"/>
      <c r="M92" s="179"/>
      <c r="N92" s="135">
        <f>N225</f>
        <v>0</v>
      </c>
      <c r="O92" s="179"/>
      <c r="P92" s="179"/>
      <c r="Q92" s="179"/>
      <c r="R92" s="180"/>
      <c r="T92" s="181"/>
      <c r="U92" s="181"/>
    </row>
    <row r="93" s="7" customFormat="1" ht="19.92" customHeight="1">
      <c r="B93" s="178"/>
      <c r="C93" s="179"/>
      <c r="D93" s="133" t="s">
        <v>118</v>
      </c>
      <c r="E93" s="179"/>
      <c r="F93" s="179"/>
      <c r="G93" s="179"/>
      <c r="H93" s="179"/>
      <c r="I93" s="179"/>
      <c r="J93" s="179"/>
      <c r="K93" s="179"/>
      <c r="L93" s="179"/>
      <c r="M93" s="179"/>
      <c r="N93" s="135">
        <f>N357</f>
        <v>0</v>
      </c>
      <c r="O93" s="179"/>
      <c r="P93" s="179"/>
      <c r="Q93" s="179"/>
      <c r="R93" s="180"/>
      <c r="T93" s="181"/>
      <c r="U93" s="181"/>
    </row>
    <row r="94" s="7" customFormat="1" ht="19.92" customHeight="1">
      <c r="B94" s="178"/>
      <c r="C94" s="179"/>
      <c r="D94" s="133" t="s">
        <v>119</v>
      </c>
      <c r="E94" s="179"/>
      <c r="F94" s="179"/>
      <c r="G94" s="179"/>
      <c r="H94" s="179"/>
      <c r="I94" s="179"/>
      <c r="J94" s="179"/>
      <c r="K94" s="179"/>
      <c r="L94" s="179"/>
      <c r="M94" s="179"/>
      <c r="N94" s="135">
        <f>N396</f>
        <v>0</v>
      </c>
      <c r="O94" s="179"/>
      <c r="P94" s="179"/>
      <c r="Q94" s="179"/>
      <c r="R94" s="180"/>
      <c r="T94" s="181"/>
      <c r="U94" s="181"/>
    </row>
    <row r="95" s="7" customFormat="1" ht="19.92" customHeight="1">
      <c r="B95" s="178"/>
      <c r="C95" s="179"/>
      <c r="D95" s="133" t="s">
        <v>120</v>
      </c>
      <c r="E95" s="179"/>
      <c r="F95" s="179"/>
      <c r="G95" s="179"/>
      <c r="H95" s="179"/>
      <c r="I95" s="179"/>
      <c r="J95" s="179"/>
      <c r="K95" s="179"/>
      <c r="L95" s="179"/>
      <c r="M95" s="179"/>
      <c r="N95" s="135">
        <f>N499</f>
        <v>0</v>
      </c>
      <c r="O95" s="179"/>
      <c r="P95" s="179"/>
      <c r="Q95" s="179"/>
      <c r="R95" s="180"/>
      <c r="T95" s="181"/>
      <c r="U95" s="181"/>
    </row>
    <row r="96" s="7" customFormat="1" ht="19.92" customHeight="1">
      <c r="B96" s="178"/>
      <c r="C96" s="179"/>
      <c r="D96" s="133" t="s">
        <v>121</v>
      </c>
      <c r="E96" s="179"/>
      <c r="F96" s="179"/>
      <c r="G96" s="179"/>
      <c r="H96" s="179"/>
      <c r="I96" s="179"/>
      <c r="J96" s="179"/>
      <c r="K96" s="179"/>
      <c r="L96" s="179"/>
      <c r="M96" s="179"/>
      <c r="N96" s="135">
        <f>N505</f>
        <v>0</v>
      </c>
      <c r="O96" s="179"/>
      <c r="P96" s="179"/>
      <c r="Q96" s="179"/>
      <c r="R96" s="180"/>
      <c r="T96" s="181"/>
      <c r="U96" s="181"/>
    </row>
    <row r="97" s="6" customFormat="1" ht="24.96" customHeight="1">
      <c r="B97" s="172"/>
      <c r="C97" s="173"/>
      <c r="D97" s="174" t="s">
        <v>122</v>
      </c>
      <c r="E97" s="173"/>
      <c r="F97" s="173"/>
      <c r="G97" s="173"/>
      <c r="H97" s="173"/>
      <c r="I97" s="173"/>
      <c r="J97" s="173"/>
      <c r="K97" s="173"/>
      <c r="L97" s="173"/>
      <c r="M97" s="173"/>
      <c r="N97" s="175">
        <f>N507</f>
        <v>0</v>
      </c>
      <c r="O97" s="173"/>
      <c r="P97" s="173"/>
      <c r="Q97" s="173"/>
      <c r="R97" s="176"/>
      <c r="T97" s="177"/>
      <c r="U97" s="177"/>
    </row>
    <row r="98" s="7" customFormat="1" ht="19.92" customHeight="1">
      <c r="B98" s="178"/>
      <c r="C98" s="179"/>
      <c r="D98" s="133" t="s">
        <v>123</v>
      </c>
      <c r="E98" s="179"/>
      <c r="F98" s="179"/>
      <c r="G98" s="179"/>
      <c r="H98" s="179"/>
      <c r="I98" s="179"/>
      <c r="J98" s="179"/>
      <c r="K98" s="179"/>
      <c r="L98" s="179"/>
      <c r="M98" s="179"/>
      <c r="N98" s="135">
        <f>N508</f>
        <v>0</v>
      </c>
      <c r="O98" s="179"/>
      <c r="P98" s="179"/>
      <c r="Q98" s="179"/>
      <c r="R98" s="180"/>
      <c r="T98" s="181"/>
      <c r="U98" s="181"/>
    </row>
    <row r="99" s="7" customFormat="1" ht="19.92" customHeight="1">
      <c r="B99" s="178"/>
      <c r="C99" s="179"/>
      <c r="D99" s="133" t="s">
        <v>124</v>
      </c>
      <c r="E99" s="179"/>
      <c r="F99" s="179"/>
      <c r="G99" s="179"/>
      <c r="H99" s="179"/>
      <c r="I99" s="179"/>
      <c r="J99" s="179"/>
      <c r="K99" s="179"/>
      <c r="L99" s="179"/>
      <c r="M99" s="179"/>
      <c r="N99" s="135">
        <f>N532</f>
        <v>0</v>
      </c>
      <c r="O99" s="179"/>
      <c r="P99" s="179"/>
      <c r="Q99" s="179"/>
      <c r="R99" s="180"/>
      <c r="T99" s="181"/>
      <c r="U99" s="181"/>
    </row>
    <row r="100" s="7" customFormat="1" ht="19.92" customHeight="1">
      <c r="B100" s="178"/>
      <c r="C100" s="179"/>
      <c r="D100" s="133" t="s">
        <v>125</v>
      </c>
      <c r="E100" s="179"/>
      <c r="F100" s="179"/>
      <c r="G100" s="179"/>
      <c r="H100" s="179"/>
      <c r="I100" s="179"/>
      <c r="J100" s="179"/>
      <c r="K100" s="179"/>
      <c r="L100" s="179"/>
      <c r="M100" s="179"/>
      <c r="N100" s="135">
        <f>N571</f>
        <v>0</v>
      </c>
      <c r="O100" s="179"/>
      <c r="P100" s="179"/>
      <c r="Q100" s="179"/>
      <c r="R100" s="180"/>
      <c r="T100" s="181"/>
      <c r="U100" s="181"/>
    </row>
    <row r="101" s="7" customFormat="1" ht="19.92" customHeight="1">
      <c r="B101" s="178"/>
      <c r="C101" s="179"/>
      <c r="D101" s="133" t="s">
        <v>126</v>
      </c>
      <c r="E101" s="179"/>
      <c r="F101" s="179"/>
      <c r="G101" s="179"/>
      <c r="H101" s="179"/>
      <c r="I101" s="179"/>
      <c r="J101" s="179"/>
      <c r="K101" s="179"/>
      <c r="L101" s="179"/>
      <c r="M101" s="179"/>
      <c r="N101" s="135">
        <f>N573</f>
        <v>0</v>
      </c>
      <c r="O101" s="179"/>
      <c r="P101" s="179"/>
      <c r="Q101" s="179"/>
      <c r="R101" s="180"/>
      <c r="T101" s="181"/>
      <c r="U101" s="181"/>
    </row>
    <row r="102" s="7" customFormat="1" ht="19.92" customHeight="1">
      <c r="B102" s="178"/>
      <c r="C102" s="179"/>
      <c r="D102" s="133" t="s">
        <v>127</v>
      </c>
      <c r="E102" s="179"/>
      <c r="F102" s="179"/>
      <c r="G102" s="179"/>
      <c r="H102" s="179"/>
      <c r="I102" s="179"/>
      <c r="J102" s="179"/>
      <c r="K102" s="179"/>
      <c r="L102" s="179"/>
      <c r="M102" s="179"/>
      <c r="N102" s="135">
        <f>N575</f>
        <v>0</v>
      </c>
      <c r="O102" s="179"/>
      <c r="P102" s="179"/>
      <c r="Q102" s="179"/>
      <c r="R102" s="180"/>
      <c r="T102" s="181"/>
      <c r="U102" s="181"/>
    </row>
    <row r="103" s="7" customFormat="1" ht="19.92" customHeight="1">
      <c r="B103" s="178"/>
      <c r="C103" s="179"/>
      <c r="D103" s="133" t="s">
        <v>128</v>
      </c>
      <c r="E103" s="179"/>
      <c r="F103" s="179"/>
      <c r="G103" s="179"/>
      <c r="H103" s="179"/>
      <c r="I103" s="179"/>
      <c r="J103" s="179"/>
      <c r="K103" s="179"/>
      <c r="L103" s="179"/>
      <c r="M103" s="179"/>
      <c r="N103" s="135">
        <f>N577</f>
        <v>0</v>
      </c>
      <c r="O103" s="179"/>
      <c r="P103" s="179"/>
      <c r="Q103" s="179"/>
      <c r="R103" s="180"/>
      <c r="T103" s="181"/>
      <c r="U103" s="181"/>
    </row>
    <row r="104" s="7" customFormat="1" ht="19.92" customHeight="1">
      <c r="B104" s="178"/>
      <c r="C104" s="179"/>
      <c r="D104" s="133" t="s">
        <v>129</v>
      </c>
      <c r="E104" s="179"/>
      <c r="F104" s="179"/>
      <c r="G104" s="179"/>
      <c r="H104" s="179"/>
      <c r="I104" s="179"/>
      <c r="J104" s="179"/>
      <c r="K104" s="179"/>
      <c r="L104" s="179"/>
      <c r="M104" s="179"/>
      <c r="N104" s="135">
        <f>N579</f>
        <v>0</v>
      </c>
      <c r="O104" s="179"/>
      <c r="P104" s="179"/>
      <c r="Q104" s="179"/>
      <c r="R104" s="180"/>
      <c r="T104" s="181"/>
      <c r="U104" s="181"/>
    </row>
    <row r="105" s="7" customFormat="1" ht="19.92" customHeight="1">
      <c r="B105" s="178"/>
      <c r="C105" s="179"/>
      <c r="D105" s="133" t="s">
        <v>130</v>
      </c>
      <c r="E105" s="179"/>
      <c r="F105" s="179"/>
      <c r="G105" s="179"/>
      <c r="H105" s="179"/>
      <c r="I105" s="179"/>
      <c r="J105" s="179"/>
      <c r="K105" s="179"/>
      <c r="L105" s="179"/>
      <c r="M105" s="179"/>
      <c r="N105" s="135">
        <f>N581</f>
        <v>0</v>
      </c>
      <c r="O105" s="179"/>
      <c r="P105" s="179"/>
      <c r="Q105" s="179"/>
      <c r="R105" s="180"/>
      <c r="T105" s="181"/>
      <c r="U105" s="181"/>
    </row>
    <row r="106" s="7" customFormat="1" ht="19.92" customHeight="1">
      <c r="B106" s="178"/>
      <c r="C106" s="179"/>
      <c r="D106" s="133" t="s">
        <v>131</v>
      </c>
      <c r="E106" s="179"/>
      <c r="F106" s="179"/>
      <c r="G106" s="179"/>
      <c r="H106" s="179"/>
      <c r="I106" s="179"/>
      <c r="J106" s="179"/>
      <c r="K106" s="179"/>
      <c r="L106" s="179"/>
      <c r="M106" s="179"/>
      <c r="N106" s="135">
        <f>N584</f>
        <v>0</v>
      </c>
      <c r="O106" s="179"/>
      <c r="P106" s="179"/>
      <c r="Q106" s="179"/>
      <c r="R106" s="180"/>
      <c r="T106" s="181"/>
      <c r="U106" s="181"/>
    </row>
    <row r="107" s="7" customFormat="1" ht="19.92" customHeight="1">
      <c r="B107" s="178"/>
      <c r="C107" s="179"/>
      <c r="D107" s="133" t="s">
        <v>132</v>
      </c>
      <c r="E107" s="179"/>
      <c r="F107" s="179"/>
      <c r="G107" s="179"/>
      <c r="H107" s="179"/>
      <c r="I107" s="179"/>
      <c r="J107" s="179"/>
      <c r="K107" s="179"/>
      <c r="L107" s="179"/>
      <c r="M107" s="179"/>
      <c r="N107" s="135">
        <f>N608</f>
        <v>0</v>
      </c>
      <c r="O107" s="179"/>
      <c r="P107" s="179"/>
      <c r="Q107" s="179"/>
      <c r="R107" s="180"/>
      <c r="T107" s="181"/>
      <c r="U107" s="181"/>
    </row>
    <row r="108" s="7" customFormat="1" ht="19.92" customHeight="1">
      <c r="B108" s="178"/>
      <c r="C108" s="179"/>
      <c r="D108" s="133" t="s">
        <v>133</v>
      </c>
      <c r="E108" s="179"/>
      <c r="F108" s="179"/>
      <c r="G108" s="179"/>
      <c r="H108" s="179"/>
      <c r="I108" s="179"/>
      <c r="J108" s="179"/>
      <c r="K108" s="179"/>
      <c r="L108" s="179"/>
      <c r="M108" s="179"/>
      <c r="N108" s="135">
        <f>N614</f>
        <v>0</v>
      </c>
      <c r="O108" s="179"/>
      <c r="P108" s="179"/>
      <c r="Q108" s="179"/>
      <c r="R108" s="180"/>
      <c r="T108" s="181"/>
      <c r="U108" s="181"/>
    </row>
    <row r="109" s="7" customFormat="1" ht="19.92" customHeight="1">
      <c r="B109" s="178"/>
      <c r="C109" s="179"/>
      <c r="D109" s="133" t="s">
        <v>134</v>
      </c>
      <c r="E109" s="179"/>
      <c r="F109" s="179"/>
      <c r="G109" s="179"/>
      <c r="H109" s="179"/>
      <c r="I109" s="179"/>
      <c r="J109" s="179"/>
      <c r="K109" s="179"/>
      <c r="L109" s="179"/>
      <c r="M109" s="179"/>
      <c r="N109" s="135">
        <f>N634</f>
        <v>0</v>
      </c>
      <c r="O109" s="179"/>
      <c r="P109" s="179"/>
      <c r="Q109" s="179"/>
      <c r="R109" s="180"/>
      <c r="T109" s="181"/>
      <c r="U109" s="181"/>
    </row>
    <row r="110" s="7" customFormat="1" ht="19.92" customHeight="1">
      <c r="B110" s="178"/>
      <c r="C110" s="179"/>
      <c r="D110" s="133" t="s">
        <v>135</v>
      </c>
      <c r="E110" s="179"/>
      <c r="F110" s="179"/>
      <c r="G110" s="179"/>
      <c r="H110" s="179"/>
      <c r="I110" s="179"/>
      <c r="J110" s="179"/>
      <c r="K110" s="179"/>
      <c r="L110" s="179"/>
      <c r="M110" s="179"/>
      <c r="N110" s="135">
        <f>N660</f>
        <v>0</v>
      </c>
      <c r="O110" s="179"/>
      <c r="P110" s="179"/>
      <c r="Q110" s="179"/>
      <c r="R110" s="180"/>
      <c r="T110" s="181"/>
      <c r="U110" s="181"/>
    </row>
    <row r="111" s="7" customFormat="1" ht="19.92" customHeight="1">
      <c r="B111" s="178"/>
      <c r="C111" s="179"/>
      <c r="D111" s="133" t="s">
        <v>136</v>
      </c>
      <c r="E111" s="179"/>
      <c r="F111" s="179"/>
      <c r="G111" s="179"/>
      <c r="H111" s="179"/>
      <c r="I111" s="179"/>
      <c r="J111" s="179"/>
      <c r="K111" s="179"/>
      <c r="L111" s="179"/>
      <c r="M111" s="179"/>
      <c r="N111" s="135">
        <f>N677</f>
        <v>0</v>
      </c>
      <c r="O111" s="179"/>
      <c r="P111" s="179"/>
      <c r="Q111" s="179"/>
      <c r="R111" s="180"/>
      <c r="T111" s="181"/>
      <c r="U111" s="181"/>
    </row>
    <row r="112" s="7" customFormat="1" ht="19.92" customHeight="1">
      <c r="B112" s="178"/>
      <c r="C112" s="179"/>
      <c r="D112" s="133" t="s">
        <v>137</v>
      </c>
      <c r="E112" s="179"/>
      <c r="F112" s="179"/>
      <c r="G112" s="179"/>
      <c r="H112" s="179"/>
      <c r="I112" s="179"/>
      <c r="J112" s="179"/>
      <c r="K112" s="179"/>
      <c r="L112" s="179"/>
      <c r="M112" s="179"/>
      <c r="N112" s="135">
        <f>N691</f>
        <v>0</v>
      </c>
      <c r="O112" s="179"/>
      <c r="P112" s="179"/>
      <c r="Q112" s="179"/>
      <c r="R112" s="180"/>
      <c r="T112" s="181"/>
      <c r="U112" s="181"/>
    </row>
    <row r="113" s="7" customFormat="1" ht="19.92" customHeight="1">
      <c r="B113" s="178"/>
      <c r="C113" s="179"/>
      <c r="D113" s="133" t="s">
        <v>138</v>
      </c>
      <c r="E113" s="179"/>
      <c r="F113" s="179"/>
      <c r="G113" s="179"/>
      <c r="H113" s="179"/>
      <c r="I113" s="179"/>
      <c r="J113" s="179"/>
      <c r="K113" s="179"/>
      <c r="L113" s="179"/>
      <c r="M113" s="179"/>
      <c r="N113" s="135">
        <f>N717</f>
        <v>0</v>
      </c>
      <c r="O113" s="179"/>
      <c r="P113" s="179"/>
      <c r="Q113" s="179"/>
      <c r="R113" s="180"/>
      <c r="T113" s="181"/>
      <c r="U113" s="181"/>
    </row>
    <row r="114" s="7" customFormat="1" ht="19.92" customHeight="1">
      <c r="B114" s="178"/>
      <c r="C114" s="179"/>
      <c r="D114" s="133" t="s">
        <v>139</v>
      </c>
      <c r="E114" s="179"/>
      <c r="F114" s="179"/>
      <c r="G114" s="179"/>
      <c r="H114" s="179"/>
      <c r="I114" s="179"/>
      <c r="J114" s="179"/>
      <c r="K114" s="179"/>
      <c r="L114" s="179"/>
      <c r="M114" s="179"/>
      <c r="N114" s="135">
        <f>N767</f>
        <v>0</v>
      </c>
      <c r="O114" s="179"/>
      <c r="P114" s="179"/>
      <c r="Q114" s="179"/>
      <c r="R114" s="180"/>
      <c r="T114" s="181"/>
      <c r="U114" s="181"/>
    </row>
    <row r="115" s="7" customFormat="1" ht="19.92" customHeight="1">
      <c r="B115" s="178"/>
      <c r="C115" s="179"/>
      <c r="D115" s="133" t="s">
        <v>140</v>
      </c>
      <c r="E115" s="179"/>
      <c r="F115" s="179"/>
      <c r="G115" s="179"/>
      <c r="H115" s="179"/>
      <c r="I115" s="179"/>
      <c r="J115" s="179"/>
      <c r="K115" s="179"/>
      <c r="L115" s="179"/>
      <c r="M115" s="179"/>
      <c r="N115" s="135">
        <f>N793</f>
        <v>0</v>
      </c>
      <c r="O115" s="179"/>
      <c r="P115" s="179"/>
      <c r="Q115" s="179"/>
      <c r="R115" s="180"/>
      <c r="T115" s="181"/>
      <c r="U115" s="181"/>
    </row>
    <row r="116" s="7" customFormat="1" ht="19.92" customHeight="1">
      <c r="B116" s="178"/>
      <c r="C116" s="179"/>
      <c r="D116" s="133" t="s">
        <v>141</v>
      </c>
      <c r="E116" s="179"/>
      <c r="F116" s="179"/>
      <c r="G116" s="179"/>
      <c r="H116" s="179"/>
      <c r="I116" s="179"/>
      <c r="J116" s="179"/>
      <c r="K116" s="179"/>
      <c r="L116" s="179"/>
      <c r="M116" s="179"/>
      <c r="N116" s="135">
        <f>N802</f>
        <v>0</v>
      </c>
      <c r="O116" s="179"/>
      <c r="P116" s="179"/>
      <c r="Q116" s="179"/>
      <c r="R116" s="180"/>
      <c r="T116" s="181"/>
      <c r="U116" s="181"/>
    </row>
    <row r="117" s="6" customFormat="1" ht="21.84" customHeight="1">
      <c r="B117" s="172"/>
      <c r="C117" s="173"/>
      <c r="D117" s="174" t="s">
        <v>142</v>
      </c>
      <c r="E117" s="173"/>
      <c r="F117" s="173"/>
      <c r="G117" s="173"/>
      <c r="H117" s="173"/>
      <c r="I117" s="173"/>
      <c r="J117" s="173"/>
      <c r="K117" s="173"/>
      <c r="L117" s="173"/>
      <c r="M117" s="173"/>
      <c r="N117" s="182">
        <f>N824</f>
        <v>0</v>
      </c>
      <c r="O117" s="173"/>
      <c r="P117" s="173"/>
      <c r="Q117" s="173"/>
      <c r="R117" s="176"/>
      <c r="T117" s="177"/>
      <c r="U117" s="177"/>
    </row>
    <row r="118" s="1" customFormat="1" ht="21.84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  <c r="T118" s="168"/>
      <c r="U118" s="168"/>
    </row>
    <row r="119" s="1" customFormat="1" ht="29.28" customHeight="1">
      <c r="B119" s="47"/>
      <c r="C119" s="170" t="s">
        <v>143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171">
        <f>ROUND(N120+N121+N122+N123+N124+N125,0)</f>
        <v>0</v>
      </c>
      <c r="O119" s="183"/>
      <c r="P119" s="183"/>
      <c r="Q119" s="183"/>
      <c r="R119" s="49"/>
      <c r="T119" s="184"/>
      <c r="U119" s="185" t="s">
        <v>46</v>
      </c>
    </row>
    <row r="120" s="1" customFormat="1" ht="18" customHeight="1">
      <c r="B120" s="47"/>
      <c r="C120" s="48"/>
      <c r="D120" s="140" t="s">
        <v>144</v>
      </c>
      <c r="E120" s="133"/>
      <c r="F120" s="133"/>
      <c r="G120" s="133"/>
      <c r="H120" s="133"/>
      <c r="I120" s="48"/>
      <c r="J120" s="48"/>
      <c r="K120" s="48"/>
      <c r="L120" s="48"/>
      <c r="M120" s="48"/>
      <c r="N120" s="134">
        <f>ROUND(N88*T120,0)</f>
        <v>0</v>
      </c>
      <c r="O120" s="135"/>
      <c r="P120" s="135"/>
      <c r="Q120" s="135"/>
      <c r="R120" s="49"/>
      <c r="S120" s="186"/>
      <c r="T120" s="187"/>
      <c r="U120" s="188" t="s">
        <v>49</v>
      </c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9" t="s">
        <v>145</v>
      </c>
      <c r="AZ120" s="186"/>
      <c r="BA120" s="186"/>
      <c r="BB120" s="186"/>
      <c r="BC120" s="186"/>
      <c r="BD120" s="186"/>
      <c r="BE120" s="190">
        <f>IF(U120="základní",N120,0)</f>
        <v>0</v>
      </c>
      <c r="BF120" s="190">
        <f>IF(U120="snížená",N120,0)</f>
        <v>0</v>
      </c>
      <c r="BG120" s="190">
        <f>IF(U120="zákl. přenesená",N120,0)</f>
        <v>0</v>
      </c>
      <c r="BH120" s="190">
        <f>IF(U120="sníž. přenesená",N120,0)</f>
        <v>0</v>
      </c>
      <c r="BI120" s="190">
        <f>IF(U120="nulová",N120,0)</f>
        <v>0</v>
      </c>
      <c r="BJ120" s="189" t="s">
        <v>146</v>
      </c>
      <c r="BK120" s="186"/>
      <c r="BL120" s="186"/>
      <c r="BM120" s="186"/>
    </row>
    <row r="121" s="1" customFormat="1" ht="18" customHeight="1">
      <c r="B121" s="47"/>
      <c r="C121" s="48"/>
      <c r="D121" s="140" t="s">
        <v>147</v>
      </c>
      <c r="E121" s="133"/>
      <c r="F121" s="133"/>
      <c r="G121" s="133"/>
      <c r="H121" s="133"/>
      <c r="I121" s="48"/>
      <c r="J121" s="48"/>
      <c r="K121" s="48"/>
      <c r="L121" s="48"/>
      <c r="M121" s="48"/>
      <c r="N121" s="134">
        <f>ROUND(N88*T121,0)</f>
        <v>0</v>
      </c>
      <c r="O121" s="135"/>
      <c r="P121" s="135"/>
      <c r="Q121" s="135"/>
      <c r="R121" s="49"/>
      <c r="S121" s="186"/>
      <c r="T121" s="187"/>
      <c r="U121" s="188" t="s">
        <v>49</v>
      </c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9" t="s">
        <v>145</v>
      </c>
      <c r="AZ121" s="186"/>
      <c r="BA121" s="186"/>
      <c r="BB121" s="186"/>
      <c r="BC121" s="186"/>
      <c r="BD121" s="186"/>
      <c r="BE121" s="190">
        <f>IF(U121="základní",N121,0)</f>
        <v>0</v>
      </c>
      <c r="BF121" s="190">
        <f>IF(U121="snížená",N121,0)</f>
        <v>0</v>
      </c>
      <c r="BG121" s="190">
        <f>IF(U121="zákl. přenesená",N121,0)</f>
        <v>0</v>
      </c>
      <c r="BH121" s="190">
        <f>IF(U121="sníž. přenesená",N121,0)</f>
        <v>0</v>
      </c>
      <c r="BI121" s="190">
        <f>IF(U121="nulová",N121,0)</f>
        <v>0</v>
      </c>
      <c r="BJ121" s="189" t="s">
        <v>146</v>
      </c>
      <c r="BK121" s="186"/>
      <c r="BL121" s="186"/>
      <c r="BM121" s="186"/>
    </row>
    <row r="122" s="1" customFormat="1" ht="18" customHeight="1">
      <c r="B122" s="47"/>
      <c r="C122" s="48"/>
      <c r="D122" s="140" t="s">
        <v>148</v>
      </c>
      <c r="E122" s="133"/>
      <c r="F122" s="133"/>
      <c r="G122" s="133"/>
      <c r="H122" s="133"/>
      <c r="I122" s="48"/>
      <c r="J122" s="48"/>
      <c r="K122" s="48"/>
      <c r="L122" s="48"/>
      <c r="M122" s="48"/>
      <c r="N122" s="134">
        <f>ROUND(N88*T122,0)</f>
        <v>0</v>
      </c>
      <c r="O122" s="135"/>
      <c r="P122" s="135"/>
      <c r="Q122" s="135"/>
      <c r="R122" s="49"/>
      <c r="S122" s="186"/>
      <c r="T122" s="187"/>
      <c r="U122" s="188" t="s">
        <v>49</v>
      </c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9" t="s">
        <v>145</v>
      </c>
      <c r="AZ122" s="186"/>
      <c r="BA122" s="186"/>
      <c r="BB122" s="186"/>
      <c r="BC122" s="186"/>
      <c r="BD122" s="186"/>
      <c r="BE122" s="190">
        <f>IF(U122="základní",N122,0)</f>
        <v>0</v>
      </c>
      <c r="BF122" s="190">
        <f>IF(U122="snížená",N122,0)</f>
        <v>0</v>
      </c>
      <c r="BG122" s="190">
        <f>IF(U122="zákl. přenesená",N122,0)</f>
        <v>0</v>
      </c>
      <c r="BH122" s="190">
        <f>IF(U122="sníž. přenesená",N122,0)</f>
        <v>0</v>
      </c>
      <c r="BI122" s="190">
        <f>IF(U122="nulová",N122,0)</f>
        <v>0</v>
      </c>
      <c r="BJ122" s="189" t="s">
        <v>146</v>
      </c>
      <c r="BK122" s="186"/>
      <c r="BL122" s="186"/>
      <c r="BM122" s="186"/>
    </row>
    <row r="123" s="1" customFormat="1" ht="18" customHeight="1">
      <c r="B123" s="47"/>
      <c r="C123" s="48"/>
      <c r="D123" s="140" t="s">
        <v>149</v>
      </c>
      <c r="E123" s="133"/>
      <c r="F123" s="133"/>
      <c r="G123" s="133"/>
      <c r="H123" s="133"/>
      <c r="I123" s="48"/>
      <c r="J123" s="48"/>
      <c r="K123" s="48"/>
      <c r="L123" s="48"/>
      <c r="M123" s="48"/>
      <c r="N123" s="134">
        <f>ROUND(N88*T123,0)</f>
        <v>0</v>
      </c>
      <c r="O123" s="135"/>
      <c r="P123" s="135"/>
      <c r="Q123" s="135"/>
      <c r="R123" s="49"/>
      <c r="S123" s="186"/>
      <c r="T123" s="187"/>
      <c r="U123" s="188" t="s">
        <v>49</v>
      </c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9" t="s">
        <v>145</v>
      </c>
      <c r="AZ123" s="186"/>
      <c r="BA123" s="186"/>
      <c r="BB123" s="186"/>
      <c r="BC123" s="186"/>
      <c r="BD123" s="186"/>
      <c r="BE123" s="190">
        <f>IF(U123="základní",N123,0)</f>
        <v>0</v>
      </c>
      <c r="BF123" s="190">
        <f>IF(U123="snížená",N123,0)</f>
        <v>0</v>
      </c>
      <c r="BG123" s="190">
        <f>IF(U123="zákl. přenesená",N123,0)</f>
        <v>0</v>
      </c>
      <c r="BH123" s="190">
        <f>IF(U123="sníž. přenesená",N123,0)</f>
        <v>0</v>
      </c>
      <c r="BI123" s="190">
        <f>IF(U123="nulová",N123,0)</f>
        <v>0</v>
      </c>
      <c r="BJ123" s="189" t="s">
        <v>146</v>
      </c>
      <c r="BK123" s="186"/>
      <c r="BL123" s="186"/>
      <c r="BM123" s="186"/>
    </row>
    <row r="124" s="1" customFormat="1" ht="18" customHeight="1">
      <c r="B124" s="47"/>
      <c r="C124" s="48"/>
      <c r="D124" s="140" t="s">
        <v>150</v>
      </c>
      <c r="E124" s="133"/>
      <c r="F124" s="133"/>
      <c r="G124" s="133"/>
      <c r="H124" s="133"/>
      <c r="I124" s="48"/>
      <c r="J124" s="48"/>
      <c r="K124" s="48"/>
      <c r="L124" s="48"/>
      <c r="M124" s="48"/>
      <c r="N124" s="134">
        <f>ROUND(N88*T124,0)</f>
        <v>0</v>
      </c>
      <c r="O124" s="135"/>
      <c r="P124" s="135"/>
      <c r="Q124" s="135"/>
      <c r="R124" s="49"/>
      <c r="S124" s="186"/>
      <c r="T124" s="187"/>
      <c r="U124" s="188" t="s">
        <v>49</v>
      </c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9" t="s">
        <v>145</v>
      </c>
      <c r="AZ124" s="186"/>
      <c r="BA124" s="186"/>
      <c r="BB124" s="186"/>
      <c r="BC124" s="186"/>
      <c r="BD124" s="186"/>
      <c r="BE124" s="190">
        <f>IF(U124="základní",N124,0)</f>
        <v>0</v>
      </c>
      <c r="BF124" s="190">
        <f>IF(U124="snížená",N124,0)</f>
        <v>0</v>
      </c>
      <c r="BG124" s="190">
        <f>IF(U124="zákl. přenesená",N124,0)</f>
        <v>0</v>
      </c>
      <c r="BH124" s="190">
        <f>IF(U124="sníž. přenesená",N124,0)</f>
        <v>0</v>
      </c>
      <c r="BI124" s="190">
        <f>IF(U124="nulová",N124,0)</f>
        <v>0</v>
      </c>
      <c r="BJ124" s="189" t="s">
        <v>146</v>
      </c>
      <c r="BK124" s="186"/>
      <c r="BL124" s="186"/>
      <c r="BM124" s="186"/>
    </row>
    <row r="125" s="1" customFormat="1" ht="18" customHeight="1">
      <c r="B125" s="47"/>
      <c r="C125" s="48"/>
      <c r="D125" s="133" t="s">
        <v>151</v>
      </c>
      <c r="E125" s="48"/>
      <c r="F125" s="48"/>
      <c r="G125" s="48"/>
      <c r="H125" s="48"/>
      <c r="I125" s="48"/>
      <c r="J125" s="48"/>
      <c r="K125" s="48"/>
      <c r="L125" s="48"/>
      <c r="M125" s="48"/>
      <c r="N125" s="134">
        <f>ROUND(N88*T125,0)</f>
        <v>0</v>
      </c>
      <c r="O125" s="135"/>
      <c r="P125" s="135"/>
      <c r="Q125" s="135"/>
      <c r="R125" s="49"/>
      <c r="S125" s="186"/>
      <c r="T125" s="191"/>
      <c r="U125" s="192" t="s">
        <v>49</v>
      </c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9" t="s">
        <v>152</v>
      </c>
      <c r="AZ125" s="186"/>
      <c r="BA125" s="186"/>
      <c r="BB125" s="186"/>
      <c r="BC125" s="186"/>
      <c r="BD125" s="186"/>
      <c r="BE125" s="190">
        <f>IF(U125="základní",N125,0)</f>
        <v>0</v>
      </c>
      <c r="BF125" s="190">
        <f>IF(U125="snížená",N125,0)</f>
        <v>0</v>
      </c>
      <c r="BG125" s="190">
        <f>IF(U125="zákl. přenesená",N125,0)</f>
        <v>0</v>
      </c>
      <c r="BH125" s="190">
        <f>IF(U125="sníž. přenesená",N125,0)</f>
        <v>0</v>
      </c>
      <c r="BI125" s="190">
        <f>IF(U125="nulová",N125,0)</f>
        <v>0</v>
      </c>
      <c r="BJ125" s="189" t="s">
        <v>146</v>
      </c>
      <c r="BK125" s="186"/>
      <c r="BL125" s="186"/>
      <c r="BM125" s="186"/>
    </row>
    <row r="126" s="1" customForma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9"/>
      <c r="T126" s="168"/>
      <c r="U126" s="168"/>
    </row>
    <row r="127" s="1" customFormat="1" ht="29.28" customHeight="1">
      <c r="B127" s="47"/>
      <c r="C127" s="147" t="s">
        <v>99</v>
      </c>
      <c r="D127" s="148"/>
      <c r="E127" s="148"/>
      <c r="F127" s="148"/>
      <c r="G127" s="148"/>
      <c r="H127" s="148"/>
      <c r="I127" s="148"/>
      <c r="J127" s="148"/>
      <c r="K127" s="148"/>
      <c r="L127" s="149">
        <f>ROUND(SUM(N88+N119),0)</f>
        <v>0</v>
      </c>
      <c r="M127" s="149"/>
      <c r="N127" s="149"/>
      <c r="O127" s="149"/>
      <c r="P127" s="149"/>
      <c r="Q127" s="149"/>
      <c r="R127" s="49"/>
      <c r="T127" s="168"/>
      <c r="U127" s="168"/>
    </row>
    <row r="128" s="1" customFormat="1" ht="6.96" customHeight="1">
      <c r="B128" s="76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8"/>
      <c r="T128" s="168"/>
      <c r="U128" s="168"/>
    </row>
    <row r="132" s="1" customFormat="1" ht="6.96" customHeight="1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1"/>
    </row>
    <row r="133" s="1" customFormat="1" ht="36.96" customHeight="1">
      <c r="B133" s="47"/>
      <c r="C133" s="28" t="s">
        <v>153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</row>
    <row r="134" s="1" customFormat="1" ht="6.96" customHeight="1"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s="1" customFormat="1" ht="30" customHeight="1">
      <c r="B135" s="47"/>
      <c r="C135" s="39" t="s">
        <v>20</v>
      </c>
      <c r="D135" s="48"/>
      <c r="E135" s="48"/>
      <c r="F135" s="152" t="str">
        <f>F6</f>
        <v>Novostavba RD Mirošovice, p.č.304/74</v>
      </c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48"/>
      <c r="R135" s="49"/>
    </row>
    <row r="136" s="1" customFormat="1" ht="36.96" customHeight="1">
      <c r="B136" s="47"/>
      <c r="C136" s="86" t="s">
        <v>106</v>
      </c>
      <c r="D136" s="48"/>
      <c r="E136" s="48"/>
      <c r="F136" s="88" t="str">
        <f>F7</f>
        <v>01 - Novostavba RD</v>
      </c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s="1" customFormat="1" ht="6.96" customHeight="1"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9"/>
    </row>
    <row r="138" s="1" customFormat="1" ht="18" customHeight="1">
      <c r="B138" s="47"/>
      <c r="C138" s="39" t="s">
        <v>25</v>
      </c>
      <c r="D138" s="48"/>
      <c r="E138" s="48"/>
      <c r="F138" s="34" t="str">
        <f>F9</f>
        <v>Mirošovice</v>
      </c>
      <c r="G138" s="48"/>
      <c r="H138" s="48"/>
      <c r="I138" s="48"/>
      <c r="J138" s="48"/>
      <c r="K138" s="39" t="s">
        <v>27</v>
      </c>
      <c r="L138" s="48"/>
      <c r="M138" s="91" t="str">
        <f>IF(O9="","",O9)</f>
        <v>11. 4. 2018</v>
      </c>
      <c r="N138" s="91"/>
      <c r="O138" s="91"/>
      <c r="P138" s="91"/>
      <c r="Q138" s="48"/>
      <c r="R138" s="49"/>
    </row>
    <row r="139" s="1" customFormat="1" ht="6.96" customHeight="1"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9"/>
    </row>
    <row r="140" s="1" customFormat="1">
      <c r="B140" s="47"/>
      <c r="C140" s="39" t="s">
        <v>29</v>
      </c>
      <c r="D140" s="48"/>
      <c r="E140" s="48"/>
      <c r="F140" s="34" t="str">
        <f>E12</f>
        <v>Ing.Chalupová Iva MBA</v>
      </c>
      <c r="G140" s="48"/>
      <c r="H140" s="48"/>
      <c r="I140" s="48"/>
      <c r="J140" s="48"/>
      <c r="K140" s="39" t="s">
        <v>35</v>
      </c>
      <c r="L140" s="48"/>
      <c r="M140" s="34" t="str">
        <f>E18</f>
        <v>PROJEKT STAVBY - in.Sedláček Aleš</v>
      </c>
      <c r="N140" s="34"/>
      <c r="O140" s="34"/>
      <c r="P140" s="34"/>
      <c r="Q140" s="34"/>
      <c r="R140" s="49"/>
    </row>
    <row r="141" s="1" customFormat="1" ht="14.4" customHeight="1">
      <c r="B141" s="47"/>
      <c r="C141" s="39" t="s">
        <v>33</v>
      </c>
      <c r="D141" s="48"/>
      <c r="E141" s="48"/>
      <c r="F141" s="34" t="str">
        <f>IF(E15="","",E15)</f>
        <v>Vyplň údaj</v>
      </c>
      <c r="G141" s="48"/>
      <c r="H141" s="48"/>
      <c r="I141" s="48"/>
      <c r="J141" s="48"/>
      <c r="K141" s="39" t="s">
        <v>39</v>
      </c>
      <c r="L141" s="48"/>
      <c r="M141" s="34" t="str">
        <f>E21</f>
        <v>Lang Martin</v>
      </c>
      <c r="N141" s="34"/>
      <c r="O141" s="34"/>
      <c r="P141" s="34"/>
      <c r="Q141" s="34"/>
      <c r="R141" s="49"/>
    </row>
    <row r="142" s="1" customFormat="1" ht="10.32" customHeight="1">
      <c r="B142" s="47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9"/>
    </row>
    <row r="143" s="8" customFormat="1" ht="29.28" customHeight="1">
      <c r="B143" s="193"/>
      <c r="C143" s="194" t="s">
        <v>154</v>
      </c>
      <c r="D143" s="195" t="s">
        <v>155</v>
      </c>
      <c r="E143" s="195" t="s">
        <v>64</v>
      </c>
      <c r="F143" s="195" t="s">
        <v>156</v>
      </c>
      <c r="G143" s="195"/>
      <c r="H143" s="195"/>
      <c r="I143" s="195"/>
      <c r="J143" s="195" t="s">
        <v>157</v>
      </c>
      <c r="K143" s="195" t="s">
        <v>158</v>
      </c>
      <c r="L143" s="195" t="s">
        <v>159</v>
      </c>
      <c r="M143" s="195"/>
      <c r="N143" s="195" t="s">
        <v>111</v>
      </c>
      <c r="O143" s="195"/>
      <c r="P143" s="195"/>
      <c r="Q143" s="196"/>
      <c r="R143" s="197"/>
      <c r="T143" s="107" t="s">
        <v>160</v>
      </c>
      <c r="U143" s="108" t="s">
        <v>46</v>
      </c>
      <c r="V143" s="108" t="s">
        <v>161</v>
      </c>
      <c r="W143" s="108" t="s">
        <v>162</v>
      </c>
      <c r="X143" s="108" t="s">
        <v>163</v>
      </c>
      <c r="Y143" s="108" t="s">
        <v>164</v>
      </c>
      <c r="Z143" s="108" t="s">
        <v>165</v>
      </c>
      <c r="AA143" s="109" t="s">
        <v>166</v>
      </c>
    </row>
    <row r="144" s="1" customFormat="1" ht="29.28" customHeight="1">
      <c r="B144" s="47"/>
      <c r="C144" s="111" t="s">
        <v>108</v>
      </c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198">
        <f>BK144</f>
        <v>0</v>
      </c>
      <c r="O144" s="199"/>
      <c r="P144" s="199"/>
      <c r="Q144" s="199"/>
      <c r="R144" s="49"/>
      <c r="T144" s="110"/>
      <c r="U144" s="68"/>
      <c r="V144" s="68"/>
      <c r="W144" s="200">
        <f>W145+W507+W824</f>
        <v>0</v>
      </c>
      <c r="X144" s="68"/>
      <c r="Y144" s="200">
        <f>Y145+Y507+Y824</f>
        <v>303.94098621000001</v>
      </c>
      <c r="Z144" s="68"/>
      <c r="AA144" s="201">
        <f>AA145+AA507+AA824</f>
        <v>0</v>
      </c>
      <c r="AT144" s="23" t="s">
        <v>81</v>
      </c>
      <c r="AU144" s="23" t="s">
        <v>113</v>
      </c>
      <c r="BK144" s="202">
        <f>BK145+BK507+BK824</f>
        <v>0</v>
      </c>
    </row>
    <row r="145" s="9" customFormat="1" ht="37.44" customHeight="1">
      <c r="B145" s="203"/>
      <c r="C145" s="204"/>
      <c r="D145" s="205" t="s">
        <v>114</v>
      </c>
      <c r="E145" s="205"/>
      <c r="F145" s="205"/>
      <c r="G145" s="205"/>
      <c r="H145" s="205"/>
      <c r="I145" s="205"/>
      <c r="J145" s="205"/>
      <c r="K145" s="205"/>
      <c r="L145" s="205"/>
      <c r="M145" s="205"/>
      <c r="N145" s="182">
        <f>BK145</f>
        <v>0</v>
      </c>
      <c r="O145" s="175"/>
      <c r="P145" s="175"/>
      <c r="Q145" s="175"/>
      <c r="R145" s="206"/>
      <c r="T145" s="207"/>
      <c r="U145" s="204"/>
      <c r="V145" s="204"/>
      <c r="W145" s="208">
        <f>W146+W189+W225+W357+W396+W499+W505</f>
        <v>0</v>
      </c>
      <c r="X145" s="204"/>
      <c r="Y145" s="208">
        <f>Y146+Y189+Y225+Y357+Y396+Y499+Y505</f>
        <v>286.69117805000002</v>
      </c>
      <c r="Z145" s="204"/>
      <c r="AA145" s="209">
        <f>AA146+AA189+AA225+AA357+AA396+AA499+AA505</f>
        <v>0</v>
      </c>
      <c r="AR145" s="210" t="s">
        <v>11</v>
      </c>
      <c r="AT145" s="211" t="s">
        <v>81</v>
      </c>
      <c r="AU145" s="211" t="s">
        <v>82</v>
      </c>
      <c r="AY145" s="210" t="s">
        <v>167</v>
      </c>
      <c r="BK145" s="212">
        <f>BK146+BK189+BK225+BK357+BK396+BK499+BK505</f>
        <v>0</v>
      </c>
    </row>
    <row r="146" s="9" customFormat="1" ht="19.92" customHeight="1">
      <c r="B146" s="203"/>
      <c r="C146" s="204"/>
      <c r="D146" s="213" t="s">
        <v>115</v>
      </c>
      <c r="E146" s="213"/>
      <c r="F146" s="213"/>
      <c r="G146" s="213"/>
      <c r="H146" s="213"/>
      <c r="I146" s="213"/>
      <c r="J146" s="213"/>
      <c r="K146" s="213"/>
      <c r="L146" s="213"/>
      <c r="M146" s="213"/>
      <c r="N146" s="214">
        <f>BK146</f>
        <v>0</v>
      </c>
      <c r="O146" s="215"/>
      <c r="P146" s="215"/>
      <c r="Q146" s="215"/>
      <c r="R146" s="206"/>
      <c r="T146" s="207"/>
      <c r="U146" s="204"/>
      <c r="V146" s="204"/>
      <c r="W146" s="208">
        <f>SUM(W147:W188)</f>
        <v>0</v>
      </c>
      <c r="X146" s="204"/>
      <c r="Y146" s="208">
        <f>SUM(Y147:Y188)</f>
        <v>0</v>
      </c>
      <c r="Z146" s="204"/>
      <c r="AA146" s="209">
        <f>SUM(AA147:AA188)</f>
        <v>0</v>
      </c>
      <c r="AR146" s="210" t="s">
        <v>11</v>
      </c>
      <c r="AT146" s="211" t="s">
        <v>81</v>
      </c>
      <c r="AU146" s="211" t="s">
        <v>11</v>
      </c>
      <c r="AY146" s="210" t="s">
        <v>167</v>
      </c>
      <c r="BK146" s="212">
        <f>SUM(BK147:BK188)</f>
        <v>0</v>
      </c>
    </row>
    <row r="147" s="1" customFormat="1" ht="25.5" customHeight="1">
      <c r="B147" s="47"/>
      <c r="C147" s="216" t="s">
        <v>11</v>
      </c>
      <c r="D147" s="216" t="s">
        <v>168</v>
      </c>
      <c r="E147" s="217" t="s">
        <v>169</v>
      </c>
      <c r="F147" s="218" t="s">
        <v>170</v>
      </c>
      <c r="G147" s="218"/>
      <c r="H147" s="218"/>
      <c r="I147" s="218"/>
      <c r="J147" s="219" t="s">
        <v>171</v>
      </c>
      <c r="K147" s="220">
        <v>28.600000000000001</v>
      </c>
      <c r="L147" s="221">
        <v>0</v>
      </c>
      <c r="M147" s="222"/>
      <c r="N147" s="223">
        <f>ROUND(L147*K147,0)</f>
        <v>0</v>
      </c>
      <c r="O147" s="223"/>
      <c r="P147" s="223"/>
      <c r="Q147" s="223"/>
      <c r="R147" s="49"/>
      <c r="T147" s="224" t="s">
        <v>23</v>
      </c>
      <c r="U147" s="57" t="s">
        <v>49</v>
      </c>
      <c r="V147" s="48"/>
      <c r="W147" s="225">
        <f>V147*K147</f>
        <v>0</v>
      </c>
      <c r="X147" s="225">
        <v>0</v>
      </c>
      <c r="Y147" s="225">
        <f>X147*K147</f>
        <v>0</v>
      </c>
      <c r="Z147" s="225">
        <v>0</v>
      </c>
      <c r="AA147" s="226">
        <f>Z147*K147</f>
        <v>0</v>
      </c>
      <c r="AR147" s="23" t="s">
        <v>172</v>
      </c>
      <c r="AT147" s="23" t="s">
        <v>168</v>
      </c>
      <c r="AU147" s="23" t="s">
        <v>146</v>
      </c>
      <c r="AY147" s="23" t="s">
        <v>167</v>
      </c>
      <c r="BE147" s="139">
        <f>IF(U147="základní",N147,0)</f>
        <v>0</v>
      </c>
      <c r="BF147" s="139">
        <f>IF(U147="snížená",N147,0)</f>
        <v>0</v>
      </c>
      <c r="BG147" s="139">
        <f>IF(U147="zákl. přenesená",N147,0)</f>
        <v>0</v>
      </c>
      <c r="BH147" s="139">
        <f>IF(U147="sníž. přenesená",N147,0)</f>
        <v>0</v>
      </c>
      <c r="BI147" s="139">
        <f>IF(U147="nulová",N147,0)</f>
        <v>0</v>
      </c>
      <c r="BJ147" s="23" t="s">
        <v>146</v>
      </c>
      <c r="BK147" s="139">
        <f>ROUND(L147*K147,0)</f>
        <v>0</v>
      </c>
      <c r="BL147" s="23" t="s">
        <v>172</v>
      </c>
      <c r="BM147" s="23" t="s">
        <v>173</v>
      </c>
    </row>
    <row r="148" s="10" customFormat="1" ht="16.5" customHeight="1">
      <c r="B148" s="227"/>
      <c r="C148" s="228"/>
      <c r="D148" s="228"/>
      <c r="E148" s="229" t="s">
        <v>23</v>
      </c>
      <c r="F148" s="230" t="s">
        <v>174</v>
      </c>
      <c r="G148" s="231"/>
      <c r="H148" s="231"/>
      <c r="I148" s="231"/>
      <c r="J148" s="228"/>
      <c r="K148" s="229" t="s">
        <v>23</v>
      </c>
      <c r="L148" s="228"/>
      <c r="M148" s="228"/>
      <c r="N148" s="228"/>
      <c r="O148" s="228"/>
      <c r="P148" s="228"/>
      <c r="Q148" s="228"/>
      <c r="R148" s="232"/>
      <c r="T148" s="233"/>
      <c r="U148" s="228"/>
      <c r="V148" s="228"/>
      <c r="W148" s="228"/>
      <c r="X148" s="228"/>
      <c r="Y148" s="228"/>
      <c r="Z148" s="228"/>
      <c r="AA148" s="234"/>
      <c r="AT148" s="235" t="s">
        <v>175</v>
      </c>
      <c r="AU148" s="235" t="s">
        <v>146</v>
      </c>
      <c r="AV148" s="10" t="s">
        <v>11</v>
      </c>
      <c r="AW148" s="10" t="s">
        <v>38</v>
      </c>
      <c r="AX148" s="10" t="s">
        <v>82</v>
      </c>
      <c r="AY148" s="235" t="s">
        <v>167</v>
      </c>
    </row>
    <row r="149" s="11" customFormat="1" ht="16.5" customHeight="1">
      <c r="B149" s="236"/>
      <c r="C149" s="237"/>
      <c r="D149" s="237"/>
      <c r="E149" s="238" t="s">
        <v>23</v>
      </c>
      <c r="F149" s="239" t="s">
        <v>176</v>
      </c>
      <c r="G149" s="237"/>
      <c r="H149" s="237"/>
      <c r="I149" s="237"/>
      <c r="J149" s="237"/>
      <c r="K149" s="240">
        <v>28.600000000000001</v>
      </c>
      <c r="L149" s="237"/>
      <c r="M149" s="237"/>
      <c r="N149" s="237"/>
      <c r="O149" s="237"/>
      <c r="P149" s="237"/>
      <c r="Q149" s="237"/>
      <c r="R149" s="241"/>
      <c r="T149" s="242"/>
      <c r="U149" s="237"/>
      <c r="V149" s="237"/>
      <c r="W149" s="237"/>
      <c r="X149" s="237"/>
      <c r="Y149" s="237"/>
      <c r="Z149" s="237"/>
      <c r="AA149" s="243"/>
      <c r="AT149" s="244" t="s">
        <v>175</v>
      </c>
      <c r="AU149" s="244" t="s">
        <v>146</v>
      </c>
      <c r="AV149" s="11" t="s">
        <v>146</v>
      </c>
      <c r="AW149" s="11" t="s">
        <v>38</v>
      </c>
      <c r="AX149" s="11" t="s">
        <v>82</v>
      </c>
      <c r="AY149" s="244" t="s">
        <v>167</v>
      </c>
    </row>
    <row r="150" s="12" customFormat="1" ht="16.5" customHeight="1">
      <c r="B150" s="245"/>
      <c r="C150" s="246"/>
      <c r="D150" s="246"/>
      <c r="E150" s="247" t="s">
        <v>23</v>
      </c>
      <c r="F150" s="248" t="s">
        <v>177</v>
      </c>
      <c r="G150" s="246"/>
      <c r="H150" s="246"/>
      <c r="I150" s="246"/>
      <c r="J150" s="246"/>
      <c r="K150" s="249">
        <v>28.600000000000001</v>
      </c>
      <c r="L150" s="246"/>
      <c r="M150" s="246"/>
      <c r="N150" s="246"/>
      <c r="O150" s="246"/>
      <c r="P150" s="246"/>
      <c r="Q150" s="246"/>
      <c r="R150" s="250"/>
      <c r="T150" s="251"/>
      <c r="U150" s="246"/>
      <c r="V150" s="246"/>
      <c r="W150" s="246"/>
      <c r="X150" s="246"/>
      <c r="Y150" s="246"/>
      <c r="Z150" s="246"/>
      <c r="AA150" s="252"/>
      <c r="AT150" s="253" t="s">
        <v>175</v>
      </c>
      <c r="AU150" s="253" t="s">
        <v>146</v>
      </c>
      <c r="AV150" s="12" t="s">
        <v>172</v>
      </c>
      <c r="AW150" s="12" t="s">
        <v>38</v>
      </c>
      <c r="AX150" s="12" t="s">
        <v>11</v>
      </c>
      <c r="AY150" s="253" t="s">
        <v>167</v>
      </c>
    </row>
    <row r="151" s="1" customFormat="1" ht="25.5" customHeight="1">
      <c r="B151" s="47"/>
      <c r="C151" s="216" t="s">
        <v>146</v>
      </c>
      <c r="D151" s="216" t="s">
        <v>168</v>
      </c>
      <c r="E151" s="217" t="s">
        <v>178</v>
      </c>
      <c r="F151" s="218" t="s">
        <v>179</v>
      </c>
      <c r="G151" s="218"/>
      <c r="H151" s="218"/>
      <c r="I151" s="218"/>
      <c r="J151" s="219" t="s">
        <v>171</v>
      </c>
      <c r="K151" s="220">
        <v>15.922000000000001</v>
      </c>
      <c r="L151" s="221">
        <v>0</v>
      </c>
      <c r="M151" s="222"/>
      <c r="N151" s="223">
        <f>ROUND(L151*K151,0)</f>
        <v>0</v>
      </c>
      <c r="O151" s="223"/>
      <c r="P151" s="223"/>
      <c r="Q151" s="223"/>
      <c r="R151" s="49"/>
      <c r="T151" s="224" t="s">
        <v>23</v>
      </c>
      <c r="U151" s="57" t="s">
        <v>49</v>
      </c>
      <c r="V151" s="48"/>
      <c r="W151" s="225">
        <f>V151*K151</f>
        <v>0</v>
      </c>
      <c r="X151" s="225">
        <v>0</v>
      </c>
      <c r="Y151" s="225">
        <f>X151*K151</f>
        <v>0</v>
      </c>
      <c r="Z151" s="225">
        <v>0</v>
      </c>
      <c r="AA151" s="226">
        <f>Z151*K151</f>
        <v>0</v>
      </c>
      <c r="AR151" s="23" t="s">
        <v>172</v>
      </c>
      <c r="AT151" s="23" t="s">
        <v>168</v>
      </c>
      <c r="AU151" s="23" t="s">
        <v>146</v>
      </c>
      <c r="AY151" s="23" t="s">
        <v>167</v>
      </c>
      <c r="BE151" s="139">
        <f>IF(U151="základní",N151,0)</f>
        <v>0</v>
      </c>
      <c r="BF151" s="139">
        <f>IF(U151="snížená",N151,0)</f>
        <v>0</v>
      </c>
      <c r="BG151" s="139">
        <f>IF(U151="zákl. přenesená",N151,0)</f>
        <v>0</v>
      </c>
      <c r="BH151" s="139">
        <f>IF(U151="sníž. přenesená",N151,0)</f>
        <v>0</v>
      </c>
      <c r="BI151" s="139">
        <f>IF(U151="nulová",N151,0)</f>
        <v>0</v>
      </c>
      <c r="BJ151" s="23" t="s">
        <v>146</v>
      </c>
      <c r="BK151" s="139">
        <f>ROUND(L151*K151,0)</f>
        <v>0</v>
      </c>
      <c r="BL151" s="23" t="s">
        <v>172</v>
      </c>
      <c r="BM151" s="23" t="s">
        <v>180</v>
      </c>
    </row>
    <row r="152" s="11" customFormat="1" ht="16.5" customHeight="1">
      <c r="B152" s="236"/>
      <c r="C152" s="237"/>
      <c r="D152" s="237"/>
      <c r="E152" s="238" t="s">
        <v>23</v>
      </c>
      <c r="F152" s="254" t="s">
        <v>181</v>
      </c>
      <c r="G152" s="255"/>
      <c r="H152" s="255"/>
      <c r="I152" s="255"/>
      <c r="J152" s="237"/>
      <c r="K152" s="240">
        <v>15.922000000000001</v>
      </c>
      <c r="L152" s="237"/>
      <c r="M152" s="237"/>
      <c r="N152" s="237"/>
      <c r="O152" s="237"/>
      <c r="P152" s="237"/>
      <c r="Q152" s="237"/>
      <c r="R152" s="241"/>
      <c r="T152" s="242"/>
      <c r="U152" s="237"/>
      <c r="V152" s="237"/>
      <c r="W152" s="237"/>
      <c r="X152" s="237"/>
      <c r="Y152" s="237"/>
      <c r="Z152" s="237"/>
      <c r="AA152" s="243"/>
      <c r="AT152" s="244" t="s">
        <v>175</v>
      </c>
      <c r="AU152" s="244" t="s">
        <v>146</v>
      </c>
      <c r="AV152" s="11" t="s">
        <v>146</v>
      </c>
      <c r="AW152" s="11" t="s">
        <v>38</v>
      </c>
      <c r="AX152" s="11" t="s">
        <v>82</v>
      </c>
      <c r="AY152" s="244" t="s">
        <v>167</v>
      </c>
    </row>
    <row r="153" s="12" customFormat="1" ht="16.5" customHeight="1">
      <c r="B153" s="245"/>
      <c r="C153" s="246"/>
      <c r="D153" s="246"/>
      <c r="E153" s="247" t="s">
        <v>23</v>
      </c>
      <c r="F153" s="248" t="s">
        <v>177</v>
      </c>
      <c r="G153" s="246"/>
      <c r="H153" s="246"/>
      <c r="I153" s="246"/>
      <c r="J153" s="246"/>
      <c r="K153" s="249">
        <v>15.922000000000001</v>
      </c>
      <c r="L153" s="246"/>
      <c r="M153" s="246"/>
      <c r="N153" s="246"/>
      <c r="O153" s="246"/>
      <c r="P153" s="246"/>
      <c r="Q153" s="246"/>
      <c r="R153" s="250"/>
      <c r="T153" s="251"/>
      <c r="U153" s="246"/>
      <c r="V153" s="246"/>
      <c r="W153" s="246"/>
      <c r="X153" s="246"/>
      <c r="Y153" s="246"/>
      <c r="Z153" s="246"/>
      <c r="AA153" s="252"/>
      <c r="AT153" s="253" t="s">
        <v>175</v>
      </c>
      <c r="AU153" s="253" t="s">
        <v>146</v>
      </c>
      <c r="AV153" s="12" t="s">
        <v>172</v>
      </c>
      <c r="AW153" s="12" t="s">
        <v>38</v>
      </c>
      <c r="AX153" s="12" t="s">
        <v>11</v>
      </c>
      <c r="AY153" s="253" t="s">
        <v>167</v>
      </c>
    </row>
    <row r="154" s="1" customFormat="1" ht="25.5" customHeight="1">
      <c r="B154" s="47"/>
      <c r="C154" s="216" t="s">
        <v>182</v>
      </c>
      <c r="D154" s="216" t="s">
        <v>168</v>
      </c>
      <c r="E154" s="217" t="s">
        <v>183</v>
      </c>
      <c r="F154" s="218" t="s">
        <v>184</v>
      </c>
      <c r="G154" s="218"/>
      <c r="H154" s="218"/>
      <c r="I154" s="218"/>
      <c r="J154" s="219" t="s">
        <v>171</v>
      </c>
      <c r="K154" s="220">
        <v>15.922000000000001</v>
      </c>
      <c r="L154" s="221">
        <v>0</v>
      </c>
      <c r="M154" s="222"/>
      <c r="N154" s="223">
        <f>ROUND(L154*K154,0)</f>
        <v>0</v>
      </c>
      <c r="O154" s="223"/>
      <c r="P154" s="223"/>
      <c r="Q154" s="223"/>
      <c r="R154" s="49"/>
      <c r="T154" s="224" t="s">
        <v>23</v>
      </c>
      <c r="U154" s="57" t="s">
        <v>49</v>
      </c>
      <c r="V154" s="48"/>
      <c r="W154" s="225">
        <f>V154*K154</f>
        <v>0</v>
      </c>
      <c r="X154" s="225">
        <v>0</v>
      </c>
      <c r="Y154" s="225">
        <f>X154*K154</f>
        <v>0</v>
      </c>
      <c r="Z154" s="225">
        <v>0</v>
      </c>
      <c r="AA154" s="226">
        <f>Z154*K154</f>
        <v>0</v>
      </c>
      <c r="AR154" s="23" t="s">
        <v>172</v>
      </c>
      <c r="AT154" s="23" t="s">
        <v>168</v>
      </c>
      <c r="AU154" s="23" t="s">
        <v>146</v>
      </c>
      <c r="AY154" s="23" t="s">
        <v>167</v>
      </c>
      <c r="BE154" s="139">
        <f>IF(U154="základní",N154,0)</f>
        <v>0</v>
      </c>
      <c r="BF154" s="139">
        <f>IF(U154="snížená",N154,0)</f>
        <v>0</v>
      </c>
      <c r="BG154" s="139">
        <f>IF(U154="zákl. přenesená",N154,0)</f>
        <v>0</v>
      </c>
      <c r="BH154" s="139">
        <f>IF(U154="sníž. přenesená",N154,0)</f>
        <v>0</v>
      </c>
      <c r="BI154" s="139">
        <f>IF(U154="nulová",N154,0)</f>
        <v>0</v>
      </c>
      <c r="BJ154" s="23" t="s">
        <v>146</v>
      </c>
      <c r="BK154" s="139">
        <f>ROUND(L154*K154,0)</f>
        <v>0</v>
      </c>
      <c r="BL154" s="23" t="s">
        <v>172</v>
      </c>
      <c r="BM154" s="23" t="s">
        <v>185</v>
      </c>
    </row>
    <row r="155" s="1" customFormat="1" ht="25.5" customHeight="1">
      <c r="B155" s="47"/>
      <c r="C155" s="216" t="s">
        <v>172</v>
      </c>
      <c r="D155" s="216" t="s">
        <v>168</v>
      </c>
      <c r="E155" s="217" t="s">
        <v>186</v>
      </c>
      <c r="F155" s="218" t="s">
        <v>187</v>
      </c>
      <c r="G155" s="218"/>
      <c r="H155" s="218"/>
      <c r="I155" s="218"/>
      <c r="J155" s="219" t="s">
        <v>171</v>
      </c>
      <c r="K155" s="220">
        <v>28.245000000000001</v>
      </c>
      <c r="L155" s="221">
        <v>0</v>
      </c>
      <c r="M155" s="222"/>
      <c r="N155" s="223">
        <f>ROUND(L155*K155,0)</f>
        <v>0</v>
      </c>
      <c r="O155" s="223"/>
      <c r="P155" s="223"/>
      <c r="Q155" s="223"/>
      <c r="R155" s="49"/>
      <c r="T155" s="224" t="s">
        <v>23</v>
      </c>
      <c r="U155" s="57" t="s">
        <v>49</v>
      </c>
      <c r="V155" s="48"/>
      <c r="W155" s="225">
        <f>V155*K155</f>
        <v>0</v>
      </c>
      <c r="X155" s="225">
        <v>0</v>
      </c>
      <c r="Y155" s="225">
        <f>X155*K155</f>
        <v>0</v>
      </c>
      <c r="Z155" s="225">
        <v>0</v>
      </c>
      <c r="AA155" s="226">
        <f>Z155*K155</f>
        <v>0</v>
      </c>
      <c r="AR155" s="23" t="s">
        <v>172</v>
      </c>
      <c r="AT155" s="23" t="s">
        <v>168</v>
      </c>
      <c r="AU155" s="23" t="s">
        <v>146</v>
      </c>
      <c r="AY155" s="23" t="s">
        <v>167</v>
      </c>
      <c r="BE155" s="139">
        <f>IF(U155="základní",N155,0)</f>
        <v>0</v>
      </c>
      <c r="BF155" s="139">
        <f>IF(U155="snížená",N155,0)</f>
        <v>0</v>
      </c>
      <c r="BG155" s="139">
        <f>IF(U155="zákl. přenesená",N155,0)</f>
        <v>0</v>
      </c>
      <c r="BH155" s="139">
        <f>IF(U155="sníž. přenesená",N155,0)</f>
        <v>0</v>
      </c>
      <c r="BI155" s="139">
        <f>IF(U155="nulová",N155,0)</f>
        <v>0</v>
      </c>
      <c r="BJ155" s="23" t="s">
        <v>146</v>
      </c>
      <c r="BK155" s="139">
        <f>ROUND(L155*K155,0)</f>
        <v>0</v>
      </c>
      <c r="BL155" s="23" t="s">
        <v>172</v>
      </c>
      <c r="BM155" s="23" t="s">
        <v>188</v>
      </c>
    </row>
    <row r="156" s="10" customFormat="1" ht="16.5" customHeight="1">
      <c r="B156" s="227"/>
      <c r="C156" s="228"/>
      <c r="D156" s="228"/>
      <c r="E156" s="229" t="s">
        <v>23</v>
      </c>
      <c r="F156" s="230" t="s">
        <v>189</v>
      </c>
      <c r="G156" s="231"/>
      <c r="H156" s="231"/>
      <c r="I156" s="231"/>
      <c r="J156" s="228"/>
      <c r="K156" s="229" t="s">
        <v>23</v>
      </c>
      <c r="L156" s="228"/>
      <c r="M156" s="228"/>
      <c r="N156" s="228"/>
      <c r="O156" s="228"/>
      <c r="P156" s="228"/>
      <c r="Q156" s="228"/>
      <c r="R156" s="232"/>
      <c r="T156" s="233"/>
      <c r="U156" s="228"/>
      <c r="V156" s="228"/>
      <c r="W156" s="228"/>
      <c r="X156" s="228"/>
      <c r="Y156" s="228"/>
      <c r="Z156" s="228"/>
      <c r="AA156" s="234"/>
      <c r="AT156" s="235" t="s">
        <v>175</v>
      </c>
      <c r="AU156" s="235" t="s">
        <v>146</v>
      </c>
      <c r="AV156" s="10" t="s">
        <v>11</v>
      </c>
      <c r="AW156" s="10" t="s">
        <v>38</v>
      </c>
      <c r="AX156" s="10" t="s">
        <v>82</v>
      </c>
      <c r="AY156" s="235" t="s">
        <v>167</v>
      </c>
    </row>
    <row r="157" s="11" customFormat="1" ht="16.5" customHeight="1">
      <c r="B157" s="236"/>
      <c r="C157" s="237"/>
      <c r="D157" s="237"/>
      <c r="E157" s="238" t="s">
        <v>23</v>
      </c>
      <c r="F157" s="239" t="s">
        <v>190</v>
      </c>
      <c r="G157" s="237"/>
      <c r="H157" s="237"/>
      <c r="I157" s="237"/>
      <c r="J157" s="237"/>
      <c r="K157" s="240">
        <v>5.4359999999999999</v>
      </c>
      <c r="L157" s="237"/>
      <c r="M157" s="237"/>
      <c r="N157" s="237"/>
      <c r="O157" s="237"/>
      <c r="P157" s="237"/>
      <c r="Q157" s="237"/>
      <c r="R157" s="241"/>
      <c r="T157" s="242"/>
      <c r="U157" s="237"/>
      <c r="V157" s="237"/>
      <c r="W157" s="237"/>
      <c r="X157" s="237"/>
      <c r="Y157" s="237"/>
      <c r="Z157" s="237"/>
      <c r="AA157" s="243"/>
      <c r="AT157" s="244" t="s">
        <v>175</v>
      </c>
      <c r="AU157" s="244" t="s">
        <v>146</v>
      </c>
      <c r="AV157" s="11" t="s">
        <v>146</v>
      </c>
      <c r="AW157" s="11" t="s">
        <v>38</v>
      </c>
      <c r="AX157" s="11" t="s">
        <v>82</v>
      </c>
      <c r="AY157" s="244" t="s">
        <v>167</v>
      </c>
    </row>
    <row r="158" s="11" customFormat="1" ht="16.5" customHeight="1">
      <c r="B158" s="236"/>
      <c r="C158" s="237"/>
      <c r="D158" s="237"/>
      <c r="E158" s="238" t="s">
        <v>23</v>
      </c>
      <c r="F158" s="239" t="s">
        <v>191</v>
      </c>
      <c r="G158" s="237"/>
      <c r="H158" s="237"/>
      <c r="I158" s="237"/>
      <c r="J158" s="237"/>
      <c r="K158" s="240">
        <v>3.0600000000000001</v>
      </c>
      <c r="L158" s="237"/>
      <c r="M158" s="237"/>
      <c r="N158" s="237"/>
      <c r="O158" s="237"/>
      <c r="P158" s="237"/>
      <c r="Q158" s="237"/>
      <c r="R158" s="241"/>
      <c r="T158" s="242"/>
      <c r="U158" s="237"/>
      <c r="V158" s="237"/>
      <c r="W158" s="237"/>
      <c r="X158" s="237"/>
      <c r="Y158" s="237"/>
      <c r="Z158" s="237"/>
      <c r="AA158" s="243"/>
      <c r="AT158" s="244" t="s">
        <v>175</v>
      </c>
      <c r="AU158" s="244" t="s">
        <v>146</v>
      </c>
      <c r="AV158" s="11" t="s">
        <v>146</v>
      </c>
      <c r="AW158" s="11" t="s">
        <v>38</v>
      </c>
      <c r="AX158" s="11" t="s">
        <v>82</v>
      </c>
      <c r="AY158" s="244" t="s">
        <v>167</v>
      </c>
    </row>
    <row r="159" s="11" customFormat="1" ht="16.5" customHeight="1">
      <c r="B159" s="236"/>
      <c r="C159" s="237"/>
      <c r="D159" s="237"/>
      <c r="E159" s="238" t="s">
        <v>23</v>
      </c>
      <c r="F159" s="239" t="s">
        <v>192</v>
      </c>
      <c r="G159" s="237"/>
      <c r="H159" s="237"/>
      <c r="I159" s="237"/>
      <c r="J159" s="237"/>
      <c r="K159" s="240">
        <v>6.7229999999999999</v>
      </c>
      <c r="L159" s="237"/>
      <c r="M159" s="237"/>
      <c r="N159" s="237"/>
      <c r="O159" s="237"/>
      <c r="P159" s="237"/>
      <c r="Q159" s="237"/>
      <c r="R159" s="241"/>
      <c r="T159" s="242"/>
      <c r="U159" s="237"/>
      <c r="V159" s="237"/>
      <c r="W159" s="237"/>
      <c r="X159" s="237"/>
      <c r="Y159" s="237"/>
      <c r="Z159" s="237"/>
      <c r="AA159" s="243"/>
      <c r="AT159" s="244" t="s">
        <v>175</v>
      </c>
      <c r="AU159" s="244" t="s">
        <v>146</v>
      </c>
      <c r="AV159" s="11" t="s">
        <v>146</v>
      </c>
      <c r="AW159" s="11" t="s">
        <v>38</v>
      </c>
      <c r="AX159" s="11" t="s">
        <v>82</v>
      </c>
      <c r="AY159" s="244" t="s">
        <v>167</v>
      </c>
    </row>
    <row r="160" s="11" customFormat="1" ht="25.5" customHeight="1">
      <c r="B160" s="236"/>
      <c r="C160" s="237"/>
      <c r="D160" s="237"/>
      <c r="E160" s="238" t="s">
        <v>23</v>
      </c>
      <c r="F160" s="239" t="s">
        <v>193</v>
      </c>
      <c r="G160" s="237"/>
      <c r="H160" s="237"/>
      <c r="I160" s="237"/>
      <c r="J160" s="237"/>
      <c r="K160" s="240">
        <v>6.798</v>
      </c>
      <c r="L160" s="237"/>
      <c r="M160" s="237"/>
      <c r="N160" s="237"/>
      <c r="O160" s="237"/>
      <c r="P160" s="237"/>
      <c r="Q160" s="237"/>
      <c r="R160" s="241"/>
      <c r="T160" s="242"/>
      <c r="U160" s="237"/>
      <c r="V160" s="237"/>
      <c r="W160" s="237"/>
      <c r="X160" s="237"/>
      <c r="Y160" s="237"/>
      <c r="Z160" s="237"/>
      <c r="AA160" s="243"/>
      <c r="AT160" s="244" t="s">
        <v>175</v>
      </c>
      <c r="AU160" s="244" t="s">
        <v>146</v>
      </c>
      <c r="AV160" s="11" t="s">
        <v>146</v>
      </c>
      <c r="AW160" s="11" t="s">
        <v>38</v>
      </c>
      <c r="AX160" s="11" t="s">
        <v>82</v>
      </c>
      <c r="AY160" s="244" t="s">
        <v>167</v>
      </c>
    </row>
    <row r="161" s="10" customFormat="1" ht="16.5" customHeight="1">
      <c r="B161" s="227"/>
      <c r="C161" s="228"/>
      <c r="D161" s="228"/>
      <c r="E161" s="229" t="s">
        <v>23</v>
      </c>
      <c r="F161" s="256" t="s">
        <v>194</v>
      </c>
      <c r="G161" s="228"/>
      <c r="H161" s="228"/>
      <c r="I161" s="228"/>
      <c r="J161" s="228"/>
      <c r="K161" s="229" t="s">
        <v>23</v>
      </c>
      <c r="L161" s="228"/>
      <c r="M161" s="228"/>
      <c r="N161" s="228"/>
      <c r="O161" s="228"/>
      <c r="P161" s="228"/>
      <c r="Q161" s="228"/>
      <c r="R161" s="232"/>
      <c r="T161" s="233"/>
      <c r="U161" s="228"/>
      <c r="V161" s="228"/>
      <c r="W161" s="228"/>
      <c r="X161" s="228"/>
      <c r="Y161" s="228"/>
      <c r="Z161" s="228"/>
      <c r="AA161" s="234"/>
      <c r="AT161" s="235" t="s">
        <v>175</v>
      </c>
      <c r="AU161" s="235" t="s">
        <v>146</v>
      </c>
      <c r="AV161" s="10" t="s">
        <v>11</v>
      </c>
      <c r="AW161" s="10" t="s">
        <v>38</v>
      </c>
      <c r="AX161" s="10" t="s">
        <v>82</v>
      </c>
      <c r="AY161" s="235" t="s">
        <v>167</v>
      </c>
    </row>
    <row r="162" s="11" customFormat="1" ht="25.5" customHeight="1">
      <c r="B162" s="236"/>
      <c r="C162" s="237"/>
      <c r="D162" s="237"/>
      <c r="E162" s="238" t="s">
        <v>23</v>
      </c>
      <c r="F162" s="239" t="s">
        <v>195</v>
      </c>
      <c r="G162" s="237"/>
      <c r="H162" s="237"/>
      <c r="I162" s="237"/>
      <c r="J162" s="237"/>
      <c r="K162" s="240">
        <v>6.2279999999999998</v>
      </c>
      <c r="L162" s="237"/>
      <c r="M162" s="237"/>
      <c r="N162" s="237"/>
      <c r="O162" s="237"/>
      <c r="P162" s="237"/>
      <c r="Q162" s="237"/>
      <c r="R162" s="241"/>
      <c r="T162" s="242"/>
      <c r="U162" s="237"/>
      <c r="V162" s="237"/>
      <c r="W162" s="237"/>
      <c r="X162" s="237"/>
      <c r="Y162" s="237"/>
      <c r="Z162" s="237"/>
      <c r="AA162" s="243"/>
      <c r="AT162" s="244" t="s">
        <v>175</v>
      </c>
      <c r="AU162" s="244" t="s">
        <v>146</v>
      </c>
      <c r="AV162" s="11" t="s">
        <v>146</v>
      </c>
      <c r="AW162" s="11" t="s">
        <v>38</v>
      </c>
      <c r="AX162" s="11" t="s">
        <v>82</v>
      </c>
      <c r="AY162" s="244" t="s">
        <v>167</v>
      </c>
    </row>
    <row r="163" s="12" customFormat="1" ht="16.5" customHeight="1">
      <c r="B163" s="245"/>
      <c r="C163" s="246"/>
      <c r="D163" s="246"/>
      <c r="E163" s="247" t="s">
        <v>23</v>
      </c>
      <c r="F163" s="248" t="s">
        <v>177</v>
      </c>
      <c r="G163" s="246"/>
      <c r="H163" s="246"/>
      <c r="I163" s="246"/>
      <c r="J163" s="246"/>
      <c r="K163" s="249">
        <v>28.245000000000001</v>
      </c>
      <c r="L163" s="246"/>
      <c r="M163" s="246"/>
      <c r="N163" s="246"/>
      <c r="O163" s="246"/>
      <c r="P163" s="246"/>
      <c r="Q163" s="246"/>
      <c r="R163" s="250"/>
      <c r="T163" s="251"/>
      <c r="U163" s="246"/>
      <c r="V163" s="246"/>
      <c r="W163" s="246"/>
      <c r="X163" s="246"/>
      <c r="Y163" s="246"/>
      <c r="Z163" s="246"/>
      <c r="AA163" s="252"/>
      <c r="AT163" s="253" t="s">
        <v>175</v>
      </c>
      <c r="AU163" s="253" t="s">
        <v>146</v>
      </c>
      <c r="AV163" s="12" t="s">
        <v>172</v>
      </c>
      <c r="AW163" s="12" t="s">
        <v>38</v>
      </c>
      <c r="AX163" s="12" t="s">
        <v>11</v>
      </c>
      <c r="AY163" s="253" t="s">
        <v>167</v>
      </c>
    </row>
    <row r="164" s="1" customFormat="1" ht="25.5" customHeight="1">
      <c r="B164" s="47"/>
      <c r="C164" s="216" t="s">
        <v>196</v>
      </c>
      <c r="D164" s="216" t="s">
        <v>168</v>
      </c>
      <c r="E164" s="217" t="s">
        <v>197</v>
      </c>
      <c r="F164" s="218" t="s">
        <v>198</v>
      </c>
      <c r="G164" s="218"/>
      <c r="H164" s="218"/>
      <c r="I164" s="218"/>
      <c r="J164" s="219" t="s">
        <v>171</v>
      </c>
      <c r="K164" s="220">
        <v>28.245000000000001</v>
      </c>
      <c r="L164" s="221">
        <v>0</v>
      </c>
      <c r="M164" s="222"/>
      <c r="N164" s="223">
        <f>ROUND(L164*K164,0)</f>
        <v>0</v>
      </c>
      <c r="O164" s="223"/>
      <c r="P164" s="223"/>
      <c r="Q164" s="223"/>
      <c r="R164" s="49"/>
      <c r="T164" s="224" t="s">
        <v>23</v>
      </c>
      <c r="U164" s="57" t="s">
        <v>49</v>
      </c>
      <c r="V164" s="48"/>
      <c r="W164" s="225">
        <f>V164*K164</f>
        <v>0</v>
      </c>
      <c r="X164" s="225">
        <v>0</v>
      </c>
      <c r="Y164" s="225">
        <f>X164*K164</f>
        <v>0</v>
      </c>
      <c r="Z164" s="225">
        <v>0</v>
      </c>
      <c r="AA164" s="226">
        <f>Z164*K164</f>
        <v>0</v>
      </c>
      <c r="AR164" s="23" t="s">
        <v>172</v>
      </c>
      <c r="AT164" s="23" t="s">
        <v>168</v>
      </c>
      <c r="AU164" s="23" t="s">
        <v>146</v>
      </c>
      <c r="AY164" s="23" t="s">
        <v>167</v>
      </c>
      <c r="BE164" s="139">
        <f>IF(U164="základní",N164,0)</f>
        <v>0</v>
      </c>
      <c r="BF164" s="139">
        <f>IF(U164="snížená",N164,0)</f>
        <v>0</v>
      </c>
      <c r="BG164" s="139">
        <f>IF(U164="zákl. přenesená",N164,0)</f>
        <v>0</v>
      </c>
      <c r="BH164" s="139">
        <f>IF(U164="sníž. přenesená",N164,0)</f>
        <v>0</v>
      </c>
      <c r="BI164" s="139">
        <f>IF(U164="nulová",N164,0)</f>
        <v>0</v>
      </c>
      <c r="BJ164" s="23" t="s">
        <v>146</v>
      </c>
      <c r="BK164" s="139">
        <f>ROUND(L164*K164,0)</f>
        <v>0</v>
      </c>
      <c r="BL164" s="23" t="s">
        <v>172</v>
      </c>
      <c r="BM164" s="23" t="s">
        <v>199</v>
      </c>
    </row>
    <row r="165" s="1" customFormat="1" ht="25.5" customHeight="1">
      <c r="B165" s="47"/>
      <c r="C165" s="216" t="s">
        <v>200</v>
      </c>
      <c r="D165" s="216" t="s">
        <v>168</v>
      </c>
      <c r="E165" s="217" t="s">
        <v>201</v>
      </c>
      <c r="F165" s="218" t="s">
        <v>202</v>
      </c>
      <c r="G165" s="218"/>
      <c r="H165" s="218"/>
      <c r="I165" s="218"/>
      <c r="J165" s="219" t="s">
        <v>171</v>
      </c>
      <c r="K165" s="220">
        <v>8.6999999999999993</v>
      </c>
      <c r="L165" s="221">
        <v>0</v>
      </c>
      <c r="M165" s="222"/>
      <c r="N165" s="223">
        <f>ROUND(L165*K165,0)</f>
        <v>0</v>
      </c>
      <c r="O165" s="223"/>
      <c r="P165" s="223"/>
      <c r="Q165" s="223"/>
      <c r="R165" s="49"/>
      <c r="T165" s="224" t="s">
        <v>23</v>
      </c>
      <c r="U165" s="57" t="s">
        <v>49</v>
      </c>
      <c r="V165" s="48"/>
      <c r="W165" s="225">
        <f>V165*K165</f>
        <v>0</v>
      </c>
      <c r="X165" s="225">
        <v>0</v>
      </c>
      <c r="Y165" s="225">
        <f>X165*K165</f>
        <v>0</v>
      </c>
      <c r="Z165" s="225">
        <v>0</v>
      </c>
      <c r="AA165" s="226">
        <f>Z165*K165</f>
        <v>0</v>
      </c>
      <c r="AR165" s="23" t="s">
        <v>172</v>
      </c>
      <c r="AT165" s="23" t="s">
        <v>168</v>
      </c>
      <c r="AU165" s="23" t="s">
        <v>146</v>
      </c>
      <c r="AY165" s="23" t="s">
        <v>167</v>
      </c>
      <c r="BE165" s="139">
        <f>IF(U165="základní",N165,0)</f>
        <v>0</v>
      </c>
      <c r="BF165" s="139">
        <f>IF(U165="snížená",N165,0)</f>
        <v>0</v>
      </c>
      <c r="BG165" s="139">
        <f>IF(U165="zákl. přenesená",N165,0)</f>
        <v>0</v>
      </c>
      <c r="BH165" s="139">
        <f>IF(U165="sníž. přenesená",N165,0)</f>
        <v>0</v>
      </c>
      <c r="BI165" s="139">
        <f>IF(U165="nulová",N165,0)</f>
        <v>0</v>
      </c>
      <c r="BJ165" s="23" t="s">
        <v>146</v>
      </c>
      <c r="BK165" s="139">
        <f>ROUND(L165*K165,0)</f>
        <v>0</v>
      </c>
      <c r="BL165" s="23" t="s">
        <v>172</v>
      </c>
      <c r="BM165" s="23" t="s">
        <v>203</v>
      </c>
    </row>
    <row r="166" s="10" customFormat="1" ht="25.5" customHeight="1">
      <c r="B166" s="227"/>
      <c r="C166" s="228"/>
      <c r="D166" s="228"/>
      <c r="E166" s="229" t="s">
        <v>23</v>
      </c>
      <c r="F166" s="230" t="s">
        <v>204</v>
      </c>
      <c r="G166" s="231"/>
      <c r="H166" s="231"/>
      <c r="I166" s="231"/>
      <c r="J166" s="228"/>
      <c r="K166" s="229" t="s">
        <v>23</v>
      </c>
      <c r="L166" s="228"/>
      <c r="M166" s="228"/>
      <c r="N166" s="228"/>
      <c r="O166" s="228"/>
      <c r="P166" s="228"/>
      <c r="Q166" s="228"/>
      <c r="R166" s="232"/>
      <c r="T166" s="233"/>
      <c r="U166" s="228"/>
      <c r="V166" s="228"/>
      <c r="W166" s="228"/>
      <c r="X166" s="228"/>
      <c r="Y166" s="228"/>
      <c r="Z166" s="228"/>
      <c r="AA166" s="234"/>
      <c r="AT166" s="235" t="s">
        <v>175</v>
      </c>
      <c r="AU166" s="235" t="s">
        <v>146</v>
      </c>
      <c r="AV166" s="10" t="s">
        <v>11</v>
      </c>
      <c r="AW166" s="10" t="s">
        <v>38</v>
      </c>
      <c r="AX166" s="10" t="s">
        <v>82</v>
      </c>
      <c r="AY166" s="235" t="s">
        <v>167</v>
      </c>
    </row>
    <row r="167" s="11" customFormat="1" ht="16.5" customHeight="1">
      <c r="B167" s="236"/>
      <c r="C167" s="237"/>
      <c r="D167" s="237"/>
      <c r="E167" s="238" t="s">
        <v>23</v>
      </c>
      <c r="F167" s="239" t="s">
        <v>205</v>
      </c>
      <c r="G167" s="237"/>
      <c r="H167" s="237"/>
      <c r="I167" s="237"/>
      <c r="J167" s="237"/>
      <c r="K167" s="240">
        <v>4.3499999999999996</v>
      </c>
      <c r="L167" s="237"/>
      <c r="M167" s="237"/>
      <c r="N167" s="237"/>
      <c r="O167" s="237"/>
      <c r="P167" s="237"/>
      <c r="Q167" s="237"/>
      <c r="R167" s="241"/>
      <c r="T167" s="242"/>
      <c r="U167" s="237"/>
      <c r="V167" s="237"/>
      <c r="W167" s="237"/>
      <c r="X167" s="237"/>
      <c r="Y167" s="237"/>
      <c r="Z167" s="237"/>
      <c r="AA167" s="243"/>
      <c r="AT167" s="244" t="s">
        <v>175</v>
      </c>
      <c r="AU167" s="244" t="s">
        <v>146</v>
      </c>
      <c r="AV167" s="11" t="s">
        <v>146</v>
      </c>
      <c r="AW167" s="11" t="s">
        <v>38</v>
      </c>
      <c r="AX167" s="11" t="s">
        <v>82</v>
      </c>
      <c r="AY167" s="244" t="s">
        <v>167</v>
      </c>
    </row>
    <row r="168" s="10" customFormat="1" ht="16.5" customHeight="1">
      <c r="B168" s="227"/>
      <c r="C168" s="228"/>
      <c r="D168" s="228"/>
      <c r="E168" s="229" t="s">
        <v>23</v>
      </c>
      <c r="F168" s="256" t="s">
        <v>206</v>
      </c>
      <c r="G168" s="228"/>
      <c r="H168" s="228"/>
      <c r="I168" s="228"/>
      <c r="J168" s="228"/>
      <c r="K168" s="229" t="s">
        <v>23</v>
      </c>
      <c r="L168" s="228"/>
      <c r="M168" s="228"/>
      <c r="N168" s="228"/>
      <c r="O168" s="228"/>
      <c r="P168" s="228"/>
      <c r="Q168" s="228"/>
      <c r="R168" s="232"/>
      <c r="T168" s="233"/>
      <c r="U168" s="228"/>
      <c r="V168" s="228"/>
      <c r="W168" s="228"/>
      <c r="X168" s="228"/>
      <c r="Y168" s="228"/>
      <c r="Z168" s="228"/>
      <c r="AA168" s="234"/>
      <c r="AT168" s="235" t="s">
        <v>175</v>
      </c>
      <c r="AU168" s="235" t="s">
        <v>146</v>
      </c>
      <c r="AV168" s="10" t="s">
        <v>11</v>
      </c>
      <c r="AW168" s="10" t="s">
        <v>38</v>
      </c>
      <c r="AX168" s="10" t="s">
        <v>82</v>
      </c>
      <c r="AY168" s="235" t="s">
        <v>167</v>
      </c>
    </row>
    <row r="169" s="11" customFormat="1" ht="16.5" customHeight="1">
      <c r="B169" s="236"/>
      <c r="C169" s="237"/>
      <c r="D169" s="237"/>
      <c r="E169" s="238" t="s">
        <v>23</v>
      </c>
      <c r="F169" s="239" t="s">
        <v>205</v>
      </c>
      <c r="G169" s="237"/>
      <c r="H169" s="237"/>
      <c r="I169" s="237"/>
      <c r="J169" s="237"/>
      <c r="K169" s="240">
        <v>4.3499999999999996</v>
      </c>
      <c r="L169" s="237"/>
      <c r="M169" s="237"/>
      <c r="N169" s="237"/>
      <c r="O169" s="237"/>
      <c r="P169" s="237"/>
      <c r="Q169" s="237"/>
      <c r="R169" s="241"/>
      <c r="T169" s="242"/>
      <c r="U169" s="237"/>
      <c r="V169" s="237"/>
      <c r="W169" s="237"/>
      <c r="X169" s="237"/>
      <c r="Y169" s="237"/>
      <c r="Z169" s="237"/>
      <c r="AA169" s="243"/>
      <c r="AT169" s="244" t="s">
        <v>175</v>
      </c>
      <c r="AU169" s="244" t="s">
        <v>146</v>
      </c>
      <c r="AV169" s="11" t="s">
        <v>146</v>
      </c>
      <c r="AW169" s="11" t="s">
        <v>38</v>
      </c>
      <c r="AX169" s="11" t="s">
        <v>82</v>
      </c>
      <c r="AY169" s="244" t="s">
        <v>167</v>
      </c>
    </row>
    <row r="170" s="12" customFormat="1" ht="16.5" customHeight="1">
      <c r="B170" s="245"/>
      <c r="C170" s="246"/>
      <c r="D170" s="246"/>
      <c r="E170" s="247" t="s">
        <v>23</v>
      </c>
      <c r="F170" s="248" t="s">
        <v>177</v>
      </c>
      <c r="G170" s="246"/>
      <c r="H170" s="246"/>
      <c r="I170" s="246"/>
      <c r="J170" s="246"/>
      <c r="K170" s="249">
        <v>8.6999999999999993</v>
      </c>
      <c r="L170" s="246"/>
      <c r="M170" s="246"/>
      <c r="N170" s="246"/>
      <c r="O170" s="246"/>
      <c r="P170" s="246"/>
      <c r="Q170" s="246"/>
      <c r="R170" s="250"/>
      <c r="T170" s="251"/>
      <c r="U170" s="246"/>
      <c r="V170" s="246"/>
      <c r="W170" s="246"/>
      <c r="X170" s="246"/>
      <c r="Y170" s="246"/>
      <c r="Z170" s="246"/>
      <c r="AA170" s="252"/>
      <c r="AT170" s="253" t="s">
        <v>175</v>
      </c>
      <c r="AU170" s="253" t="s">
        <v>146</v>
      </c>
      <c r="AV170" s="12" t="s">
        <v>172</v>
      </c>
      <c r="AW170" s="12" t="s">
        <v>38</v>
      </c>
      <c r="AX170" s="12" t="s">
        <v>11</v>
      </c>
      <c r="AY170" s="253" t="s">
        <v>167</v>
      </c>
    </row>
    <row r="171" s="1" customFormat="1" ht="25.5" customHeight="1">
      <c r="B171" s="47"/>
      <c r="C171" s="216" t="s">
        <v>207</v>
      </c>
      <c r="D171" s="216" t="s">
        <v>168</v>
      </c>
      <c r="E171" s="217" t="s">
        <v>208</v>
      </c>
      <c r="F171" s="218" t="s">
        <v>209</v>
      </c>
      <c r="G171" s="218"/>
      <c r="H171" s="218"/>
      <c r="I171" s="218"/>
      <c r="J171" s="219" t="s">
        <v>171</v>
      </c>
      <c r="K171" s="220">
        <v>39.817</v>
      </c>
      <c r="L171" s="221">
        <v>0</v>
      </c>
      <c r="M171" s="222"/>
      <c r="N171" s="223">
        <f>ROUND(L171*K171,0)</f>
        <v>0</v>
      </c>
      <c r="O171" s="223"/>
      <c r="P171" s="223"/>
      <c r="Q171" s="223"/>
      <c r="R171" s="49"/>
      <c r="T171" s="224" t="s">
        <v>23</v>
      </c>
      <c r="U171" s="57" t="s">
        <v>49</v>
      </c>
      <c r="V171" s="48"/>
      <c r="W171" s="225">
        <f>V171*K171</f>
        <v>0</v>
      </c>
      <c r="X171" s="225">
        <v>0</v>
      </c>
      <c r="Y171" s="225">
        <f>X171*K171</f>
        <v>0</v>
      </c>
      <c r="Z171" s="225">
        <v>0</v>
      </c>
      <c r="AA171" s="226">
        <f>Z171*K171</f>
        <v>0</v>
      </c>
      <c r="AR171" s="23" t="s">
        <v>172</v>
      </c>
      <c r="AT171" s="23" t="s">
        <v>168</v>
      </c>
      <c r="AU171" s="23" t="s">
        <v>146</v>
      </c>
      <c r="AY171" s="23" t="s">
        <v>167</v>
      </c>
      <c r="BE171" s="139">
        <f>IF(U171="základní",N171,0)</f>
        <v>0</v>
      </c>
      <c r="BF171" s="139">
        <f>IF(U171="snížená",N171,0)</f>
        <v>0</v>
      </c>
      <c r="BG171" s="139">
        <f>IF(U171="zákl. přenesená",N171,0)</f>
        <v>0</v>
      </c>
      <c r="BH171" s="139">
        <f>IF(U171="sníž. přenesená",N171,0)</f>
        <v>0</v>
      </c>
      <c r="BI171" s="139">
        <f>IF(U171="nulová",N171,0)</f>
        <v>0</v>
      </c>
      <c r="BJ171" s="23" t="s">
        <v>146</v>
      </c>
      <c r="BK171" s="139">
        <f>ROUND(L171*K171,0)</f>
        <v>0</v>
      </c>
      <c r="BL171" s="23" t="s">
        <v>172</v>
      </c>
      <c r="BM171" s="23" t="s">
        <v>210</v>
      </c>
    </row>
    <row r="172" s="10" customFormat="1" ht="16.5" customHeight="1">
      <c r="B172" s="227"/>
      <c r="C172" s="228"/>
      <c r="D172" s="228"/>
      <c r="E172" s="229" t="s">
        <v>23</v>
      </c>
      <c r="F172" s="230" t="s">
        <v>211</v>
      </c>
      <c r="G172" s="231"/>
      <c r="H172" s="231"/>
      <c r="I172" s="231"/>
      <c r="J172" s="228"/>
      <c r="K172" s="229" t="s">
        <v>23</v>
      </c>
      <c r="L172" s="228"/>
      <c r="M172" s="228"/>
      <c r="N172" s="228"/>
      <c r="O172" s="228"/>
      <c r="P172" s="228"/>
      <c r="Q172" s="228"/>
      <c r="R172" s="232"/>
      <c r="T172" s="233"/>
      <c r="U172" s="228"/>
      <c r="V172" s="228"/>
      <c r="W172" s="228"/>
      <c r="X172" s="228"/>
      <c r="Y172" s="228"/>
      <c r="Z172" s="228"/>
      <c r="AA172" s="234"/>
      <c r="AT172" s="235" t="s">
        <v>175</v>
      </c>
      <c r="AU172" s="235" t="s">
        <v>146</v>
      </c>
      <c r="AV172" s="10" t="s">
        <v>11</v>
      </c>
      <c r="AW172" s="10" t="s">
        <v>38</v>
      </c>
      <c r="AX172" s="10" t="s">
        <v>82</v>
      </c>
      <c r="AY172" s="235" t="s">
        <v>167</v>
      </c>
    </row>
    <row r="173" s="11" customFormat="1" ht="16.5" customHeight="1">
      <c r="B173" s="236"/>
      <c r="C173" s="237"/>
      <c r="D173" s="237"/>
      <c r="E173" s="238" t="s">
        <v>23</v>
      </c>
      <c r="F173" s="239" t="s">
        <v>212</v>
      </c>
      <c r="G173" s="237"/>
      <c r="H173" s="237"/>
      <c r="I173" s="237"/>
      <c r="J173" s="237"/>
      <c r="K173" s="240">
        <v>39.817</v>
      </c>
      <c r="L173" s="237"/>
      <c r="M173" s="237"/>
      <c r="N173" s="237"/>
      <c r="O173" s="237"/>
      <c r="P173" s="237"/>
      <c r="Q173" s="237"/>
      <c r="R173" s="241"/>
      <c r="T173" s="242"/>
      <c r="U173" s="237"/>
      <c r="V173" s="237"/>
      <c r="W173" s="237"/>
      <c r="X173" s="237"/>
      <c r="Y173" s="237"/>
      <c r="Z173" s="237"/>
      <c r="AA173" s="243"/>
      <c r="AT173" s="244" t="s">
        <v>175</v>
      </c>
      <c r="AU173" s="244" t="s">
        <v>146</v>
      </c>
      <c r="AV173" s="11" t="s">
        <v>146</v>
      </c>
      <c r="AW173" s="11" t="s">
        <v>38</v>
      </c>
      <c r="AX173" s="11" t="s">
        <v>82</v>
      </c>
      <c r="AY173" s="244" t="s">
        <v>167</v>
      </c>
    </row>
    <row r="174" s="12" customFormat="1" ht="16.5" customHeight="1">
      <c r="B174" s="245"/>
      <c r="C174" s="246"/>
      <c r="D174" s="246"/>
      <c r="E174" s="247" t="s">
        <v>23</v>
      </c>
      <c r="F174" s="248" t="s">
        <v>177</v>
      </c>
      <c r="G174" s="246"/>
      <c r="H174" s="246"/>
      <c r="I174" s="246"/>
      <c r="J174" s="246"/>
      <c r="K174" s="249">
        <v>39.817</v>
      </c>
      <c r="L174" s="246"/>
      <c r="M174" s="246"/>
      <c r="N174" s="246"/>
      <c r="O174" s="246"/>
      <c r="P174" s="246"/>
      <c r="Q174" s="246"/>
      <c r="R174" s="250"/>
      <c r="T174" s="251"/>
      <c r="U174" s="246"/>
      <c r="V174" s="246"/>
      <c r="W174" s="246"/>
      <c r="X174" s="246"/>
      <c r="Y174" s="246"/>
      <c r="Z174" s="246"/>
      <c r="AA174" s="252"/>
      <c r="AT174" s="253" t="s">
        <v>175</v>
      </c>
      <c r="AU174" s="253" t="s">
        <v>146</v>
      </c>
      <c r="AV174" s="12" t="s">
        <v>172</v>
      </c>
      <c r="AW174" s="12" t="s">
        <v>38</v>
      </c>
      <c r="AX174" s="12" t="s">
        <v>11</v>
      </c>
      <c r="AY174" s="253" t="s">
        <v>167</v>
      </c>
    </row>
    <row r="175" s="1" customFormat="1" ht="25.5" customHeight="1">
      <c r="B175" s="47"/>
      <c r="C175" s="216" t="s">
        <v>213</v>
      </c>
      <c r="D175" s="216" t="s">
        <v>168</v>
      </c>
      <c r="E175" s="217" t="s">
        <v>214</v>
      </c>
      <c r="F175" s="218" t="s">
        <v>215</v>
      </c>
      <c r="G175" s="218"/>
      <c r="H175" s="218"/>
      <c r="I175" s="218"/>
      <c r="J175" s="219" t="s">
        <v>171</v>
      </c>
      <c r="K175" s="220">
        <v>48.517000000000003</v>
      </c>
      <c r="L175" s="221">
        <v>0</v>
      </c>
      <c r="M175" s="222"/>
      <c r="N175" s="223">
        <f>ROUND(L175*K175,0)</f>
        <v>0</v>
      </c>
      <c r="O175" s="223"/>
      <c r="P175" s="223"/>
      <c r="Q175" s="223"/>
      <c r="R175" s="49"/>
      <c r="T175" s="224" t="s">
        <v>23</v>
      </c>
      <c r="U175" s="57" t="s">
        <v>49</v>
      </c>
      <c r="V175" s="48"/>
      <c r="W175" s="225">
        <f>V175*K175</f>
        <v>0</v>
      </c>
      <c r="X175" s="225">
        <v>0</v>
      </c>
      <c r="Y175" s="225">
        <f>X175*K175</f>
        <v>0</v>
      </c>
      <c r="Z175" s="225">
        <v>0</v>
      </c>
      <c r="AA175" s="226">
        <f>Z175*K175</f>
        <v>0</v>
      </c>
      <c r="AR175" s="23" t="s">
        <v>172</v>
      </c>
      <c r="AT175" s="23" t="s">
        <v>168</v>
      </c>
      <c r="AU175" s="23" t="s">
        <v>146</v>
      </c>
      <c r="AY175" s="23" t="s">
        <v>167</v>
      </c>
      <c r="BE175" s="139">
        <f>IF(U175="základní",N175,0)</f>
        <v>0</v>
      </c>
      <c r="BF175" s="139">
        <f>IF(U175="snížená",N175,0)</f>
        <v>0</v>
      </c>
      <c r="BG175" s="139">
        <f>IF(U175="zákl. přenesená",N175,0)</f>
        <v>0</v>
      </c>
      <c r="BH175" s="139">
        <f>IF(U175="sníž. přenesená",N175,0)</f>
        <v>0</v>
      </c>
      <c r="BI175" s="139">
        <f>IF(U175="nulová",N175,0)</f>
        <v>0</v>
      </c>
      <c r="BJ175" s="23" t="s">
        <v>146</v>
      </c>
      <c r="BK175" s="139">
        <f>ROUND(L175*K175,0)</f>
        <v>0</v>
      </c>
      <c r="BL175" s="23" t="s">
        <v>172</v>
      </c>
      <c r="BM175" s="23" t="s">
        <v>216</v>
      </c>
    </row>
    <row r="176" s="10" customFormat="1" ht="25.5" customHeight="1">
      <c r="B176" s="227"/>
      <c r="C176" s="228"/>
      <c r="D176" s="228"/>
      <c r="E176" s="229" t="s">
        <v>23</v>
      </c>
      <c r="F176" s="230" t="s">
        <v>217</v>
      </c>
      <c r="G176" s="231"/>
      <c r="H176" s="231"/>
      <c r="I176" s="231"/>
      <c r="J176" s="228"/>
      <c r="K176" s="229" t="s">
        <v>23</v>
      </c>
      <c r="L176" s="228"/>
      <c r="M176" s="228"/>
      <c r="N176" s="228"/>
      <c r="O176" s="228"/>
      <c r="P176" s="228"/>
      <c r="Q176" s="228"/>
      <c r="R176" s="232"/>
      <c r="T176" s="233"/>
      <c r="U176" s="228"/>
      <c r="V176" s="228"/>
      <c r="W176" s="228"/>
      <c r="X176" s="228"/>
      <c r="Y176" s="228"/>
      <c r="Z176" s="228"/>
      <c r="AA176" s="234"/>
      <c r="AT176" s="235" t="s">
        <v>175</v>
      </c>
      <c r="AU176" s="235" t="s">
        <v>146</v>
      </c>
      <c r="AV176" s="10" t="s">
        <v>11</v>
      </c>
      <c r="AW176" s="10" t="s">
        <v>38</v>
      </c>
      <c r="AX176" s="10" t="s">
        <v>82</v>
      </c>
      <c r="AY176" s="235" t="s">
        <v>167</v>
      </c>
    </row>
    <row r="177" s="11" customFormat="1" ht="16.5" customHeight="1">
      <c r="B177" s="236"/>
      <c r="C177" s="237"/>
      <c r="D177" s="237"/>
      <c r="E177" s="238" t="s">
        <v>23</v>
      </c>
      <c r="F177" s="239" t="s">
        <v>218</v>
      </c>
      <c r="G177" s="237"/>
      <c r="H177" s="237"/>
      <c r="I177" s="237"/>
      <c r="J177" s="237"/>
      <c r="K177" s="240">
        <v>8.6999999999999993</v>
      </c>
      <c r="L177" s="237"/>
      <c r="M177" s="237"/>
      <c r="N177" s="237"/>
      <c r="O177" s="237"/>
      <c r="P177" s="237"/>
      <c r="Q177" s="237"/>
      <c r="R177" s="241"/>
      <c r="T177" s="242"/>
      <c r="U177" s="237"/>
      <c r="V177" s="237"/>
      <c r="W177" s="237"/>
      <c r="X177" s="237"/>
      <c r="Y177" s="237"/>
      <c r="Z177" s="237"/>
      <c r="AA177" s="243"/>
      <c r="AT177" s="244" t="s">
        <v>175</v>
      </c>
      <c r="AU177" s="244" t="s">
        <v>146</v>
      </c>
      <c r="AV177" s="11" t="s">
        <v>146</v>
      </c>
      <c r="AW177" s="11" t="s">
        <v>38</v>
      </c>
      <c r="AX177" s="11" t="s">
        <v>82</v>
      </c>
      <c r="AY177" s="244" t="s">
        <v>167</v>
      </c>
    </row>
    <row r="178" s="10" customFormat="1" ht="16.5" customHeight="1">
      <c r="B178" s="227"/>
      <c r="C178" s="228"/>
      <c r="D178" s="228"/>
      <c r="E178" s="229" t="s">
        <v>23</v>
      </c>
      <c r="F178" s="256" t="s">
        <v>219</v>
      </c>
      <c r="G178" s="228"/>
      <c r="H178" s="228"/>
      <c r="I178" s="228"/>
      <c r="J178" s="228"/>
      <c r="K178" s="229" t="s">
        <v>23</v>
      </c>
      <c r="L178" s="228"/>
      <c r="M178" s="228"/>
      <c r="N178" s="228"/>
      <c r="O178" s="228"/>
      <c r="P178" s="228"/>
      <c r="Q178" s="228"/>
      <c r="R178" s="232"/>
      <c r="T178" s="233"/>
      <c r="U178" s="228"/>
      <c r="V178" s="228"/>
      <c r="W178" s="228"/>
      <c r="X178" s="228"/>
      <c r="Y178" s="228"/>
      <c r="Z178" s="228"/>
      <c r="AA178" s="234"/>
      <c r="AT178" s="235" t="s">
        <v>175</v>
      </c>
      <c r="AU178" s="235" t="s">
        <v>146</v>
      </c>
      <c r="AV178" s="10" t="s">
        <v>11</v>
      </c>
      <c r="AW178" s="10" t="s">
        <v>38</v>
      </c>
      <c r="AX178" s="10" t="s">
        <v>82</v>
      </c>
      <c r="AY178" s="235" t="s">
        <v>167</v>
      </c>
    </row>
    <row r="179" s="11" customFormat="1" ht="16.5" customHeight="1">
      <c r="B179" s="236"/>
      <c r="C179" s="237"/>
      <c r="D179" s="237"/>
      <c r="E179" s="238" t="s">
        <v>23</v>
      </c>
      <c r="F179" s="239" t="s">
        <v>220</v>
      </c>
      <c r="G179" s="237"/>
      <c r="H179" s="237"/>
      <c r="I179" s="237"/>
      <c r="J179" s="237"/>
      <c r="K179" s="240">
        <v>39.817</v>
      </c>
      <c r="L179" s="237"/>
      <c r="M179" s="237"/>
      <c r="N179" s="237"/>
      <c r="O179" s="237"/>
      <c r="P179" s="237"/>
      <c r="Q179" s="237"/>
      <c r="R179" s="241"/>
      <c r="T179" s="242"/>
      <c r="U179" s="237"/>
      <c r="V179" s="237"/>
      <c r="W179" s="237"/>
      <c r="X179" s="237"/>
      <c r="Y179" s="237"/>
      <c r="Z179" s="237"/>
      <c r="AA179" s="243"/>
      <c r="AT179" s="244" t="s">
        <v>175</v>
      </c>
      <c r="AU179" s="244" t="s">
        <v>146</v>
      </c>
      <c r="AV179" s="11" t="s">
        <v>146</v>
      </c>
      <c r="AW179" s="11" t="s">
        <v>38</v>
      </c>
      <c r="AX179" s="11" t="s">
        <v>82</v>
      </c>
      <c r="AY179" s="244" t="s">
        <v>167</v>
      </c>
    </row>
    <row r="180" s="12" customFormat="1" ht="16.5" customHeight="1">
      <c r="B180" s="245"/>
      <c r="C180" s="246"/>
      <c r="D180" s="246"/>
      <c r="E180" s="247" t="s">
        <v>23</v>
      </c>
      <c r="F180" s="248" t="s">
        <v>177</v>
      </c>
      <c r="G180" s="246"/>
      <c r="H180" s="246"/>
      <c r="I180" s="246"/>
      <c r="J180" s="246"/>
      <c r="K180" s="249">
        <v>48.517000000000003</v>
      </c>
      <c r="L180" s="246"/>
      <c r="M180" s="246"/>
      <c r="N180" s="246"/>
      <c r="O180" s="246"/>
      <c r="P180" s="246"/>
      <c r="Q180" s="246"/>
      <c r="R180" s="250"/>
      <c r="T180" s="251"/>
      <c r="U180" s="246"/>
      <c r="V180" s="246"/>
      <c r="W180" s="246"/>
      <c r="X180" s="246"/>
      <c r="Y180" s="246"/>
      <c r="Z180" s="246"/>
      <c r="AA180" s="252"/>
      <c r="AT180" s="253" t="s">
        <v>175</v>
      </c>
      <c r="AU180" s="253" t="s">
        <v>146</v>
      </c>
      <c r="AV180" s="12" t="s">
        <v>172</v>
      </c>
      <c r="AW180" s="12" t="s">
        <v>38</v>
      </c>
      <c r="AX180" s="12" t="s">
        <v>11</v>
      </c>
      <c r="AY180" s="253" t="s">
        <v>167</v>
      </c>
    </row>
    <row r="181" s="1" customFormat="1" ht="16.5" customHeight="1">
      <c r="B181" s="47"/>
      <c r="C181" s="216" t="s">
        <v>221</v>
      </c>
      <c r="D181" s="216" t="s">
        <v>168</v>
      </c>
      <c r="E181" s="217" t="s">
        <v>222</v>
      </c>
      <c r="F181" s="218" t="s">
        <v>223</v>
      </c>
      <c r="G181" s="218"/>
      <c r="H181" s="218"/>
      <c r="I181" s="218"/>
      <c r="J181" s="219" t="s">
        <v>171</v>
      </c>
      <c r="K181" s="220">
        <v>39.817</v>
      </c>
      <c r="L181" s="221">
        <v>0</v>
      </c>
      <c r="M181" s="222"/>
      <c r="N181" s="223">
        <f>ROUND(L181*K181,0)</f>
        <v>0</v>
      </c>
      <c r="O181" s="223"/>
      <c r="P181" s="223"/>
      <c r="Q181" s="223"/>
      <c r="R181" s="49"/>
      <c r="T181" s="224" t="s">
        <v>23</v>
      </c>
      <c r="U181" s="57" t="s">
        <v>49</v>
      </c>
      <c r="V181" s="48"/>
      <c r="W181" s="225">
        <f>V181*K181</f>
        <v>0</v>
      </c>
      <c r="X181" s="225">
        <v>0</v>
      </c>
      <c r="Y181" s="225">
        <f>X181*K181</f>
        <v>0</v>
      </c>
      <c r="Z181" s="225">
        <v>0</v>
      </c>
      <c r="AA181" s="226">
        <f>Z181*K181</f>
        <v>0</v>
      </c>
      <c r="AR181" s="23" t="s">
        <v>172</v>
      </c>
      <c r="AT181" s="23" t="s">
        <v>168</v>
      </c>
      <c r="AU181" s="23" t="s">
        <v>146</v>
      </c>
      <c r="AY181" s="23" t="s">
        <v>167</v>
      </c>
      <c r="BE181" s="139">
        <f>IF(U181="základní",N181,0)</f>
        <v>0</v>
      </c>
      <c r="BF181" s="139">
        <f>IF(U181="snížená",N181,0)</f>
        <v>0</v>
      </c>
      <c r="BG181" s="139">
        <f>IF(U181="zákl. přenesená",N181,0)</f>
        <v>0</v>
      </c>
      <c r="BH181" s="139">
        <f>IF(U181="sníž. přenesená",N181,0)</f>
        <v>0</v>
      </c>
      <c r="BI181" s="139">
        <f>IF(U181="nulová",N181,0)</f>
        <v>0</v>
      </c>
      <c r="BJ181" s="23" t="s">
        <v>146</v>
      </c>
      <c r="BK181" s="139">
        <f>ROUND(L181*K181,0)</f>
        <v>0</v>
      </c>
      <c r="BL181" s="23" t="s">
        <v>172</v>
      </c>
      <c r="BM181" s="23" t="s">
        <v>224</v>
      </c>
    </row>
    <row r="182" s="1" customFormat="1" ht="25.5" customHeight="1">
      <c r="B182" s="47"/>
      <c r="C182" s="216" t="s">
        <v>225</v>
      </c>
      <c r="D182" s="216" t="s">
        <v>168</v>
      </c>
      <c r="E182" s="217" t="s">
        <v>226</v>
      </c>
      <c r="F182" s="218" t="s">
        <v>227</v>
      </c>
      <c r="G182" s="218"/>
      <c r="H182" s="218"/>
      <c r="I182" s="218"/>
      <c r="J182" s="219" t="s">
        <v>228</v>
      </c>
      <c r="K182" s="220">
        <v>67.688999999999993</v>
      </c>
      <c r="L182" s="221">
        <v>0</v>
      </c>
      <c r="M182" s="222"/>
      <c r="N182" s="223">
        <f>ROUND(L182*K182,0)</f>
        <v>0</v>
      </c>
      <c r="O182" s="223"/>
      <c r="P182" s="223"/>
      <c r="Q182" s="223"/>
      <c r="R182" s="49"/>
      <c r="T182" s="224" t="s">
        <v>23</v>
      </c>
      <c r="U182" s="57" t="s">
        <v>49</v>
      </c>
      <c r="V182" s="48"/>
      <c r="W182" s="225">
        <f>V182*K182</f>
        <v>0</v>
      </c>
      <c r="X182" s="225">
        <v>0</v>
      </c>
      <c r="Y182" s="225">
        <f>X182*K182</f>
        <v>0</v>
      </c>
      <c r="Z182" s="225">
        <v>0</v>
      </c>
      <c r="AA182" s="226">
        <f>Z182*K182</f>
        <v>0</v>
      </c>
      <c r="AR182" s="23" t="s">
        <v>172</v>
      </c>
      <c r="AT182" s="23" t="s">
        <v>168</v>
      </c>
      <c r="AU182" s="23" t="s">
        <v>146</v>
      </c>
      <c r="AY182" s="23" t="s">
        <v>167</v>
      </c>
      <c r="BE182" s="139">
        <f>IF(U182="základní",N182,0)</f>
        <v>0</v>
      </c>
      <c r="BF182" s="139">
        <f>IF(U182="snížená",N182,0)</f>
        <v>0</v>
      </c>
      <c r="BG182" s="139">
        <f>IF(U182="zákl. přenesená",N182,0)</f>
        <v>0</v>
      </c>
      <c r="BH182" s="139">
        <f>IF(U182="sníž. přenesená",N182,0)</f>
        <v>0</v>
      </c>
      <c r="BI182" s="139">
        <f>IF(U182="nulová",N182,0)</f>
        <v>0</v>
      </c>
      <c r="BJ182" s="23" t="s">
        <v>146</v>
      </c>
      <c r="BK182" s="139">
        <f>ROUND(L182*K182,0)</f>
        <v>0</v>
      </c>
      <c r="BL182" s="23" t="s">
        <v>172</v>
      </c>
      <c r="BM182" s="23" t="s">
        <v>229</v>
      </c>
    </row>
    <row r="183" s="11" customFormat="1" ht="16.5" customHeight="1">
      <c r="B183" s="236"/>
      <c r="C183" s="237"/>
      <c r="D183" s="237"/>
      <c r="E183" s="238" t="s">
        <v>23</v>
      </c>
      <c r="F183" s="254" t="s">
        <v>230</v>
      </c>
      <c r="G183" s="255"/>
      <c r="H183" s="255"/>
      <c r="I183" s="255"/>
      <c r="J183" s="237"/>
      <c r="K183" s="240">
        <v>67.688999999999993</v>
      </c>
      <c r="L183" s="237"/>
      <c r="M183" s="237"/>
      <c r="N183" s="237"/>
      <c r="O183" s="237"/>
      <c r="P183" s="237"/>
      <c r="Q183" s="237"/>
      <c r="R183" s="241"/>
      <c r="T183" s="242"/>
      <c r="U183" s="237"/>
      <c r="V183" s="237"/>
      <c r="W183" s="237"/>
      <c r="X183" s="237"/>
      <c r="Y183" s="237"/>
      <c r="Z183" s="237"/>
      <c r="AA183" s="243"/>
      <c r="AT183" s="244" t="s">
        <v>175</v>
      </c>
      <c r="AU183" s="244" t="s">
        <v>146</v>
      </c>
      <c r="AV183" s="11" t="s">
        <v>146</v>
      </c>
      <c r="AW183" s="11" t="s">
        <v>38</v>
      </c>
      <c r="AX183" s="11" t="s">
        <v>82</v>
      </c>
      <c r="AY183" s="244" t="s">
        <v>167</v>
      </c>
    </row>
    <row r="184" s="12" customFormat="1" ht="16.5" customHeight="1">
      <c r="B184" s="245"/>
      <c r="C184" s="246"/>
      <c r="D184" s="246"/>
      <c r="E184" s="247" t="s">
        <v>23</v>
      </c>
      <c r="F184" s="248" t="s">
        <v>177</v>
      </c>
      <c r="G184" s="246"/>
      <c r="H184" s="246"/>
      <c r="I184" s="246"/>
      <c r="J184" s="246"/>
      <c r="K184" s="249">
        <v>67.688999999999993</v>
      </c>
      <c r="L184" s="246"/>
      <c r="M184" s="246"/>
      <c r="N184" s="246"/>
      <c r="O184" s="246"/>
      <c r="P184" s="246"/>
      <c r="Q184" s="246"/>
      <c r="R184" s="250"/>
      <c r="T184" s="251"/>
      <c r="U184" s="246"/>
      <c r="V184" s="246"/>
      <c r="W184" s="246"/>
      <c r="X184" s="246"/>
      <c r="Y184" s="246"/>
      <c r="Z184" s="246"/>
      <c r="AA184" s="252"/>
      <c r="AT184" s="253" t="s">
        <v>175</v>
      </c>
      <c r="AU184" s="253" t="s">
        <v>146</v>
      </c>
      <c r="AV184" s="12" t="s">
        <v>172</v>
      </c>
      <c r="AW184" s="12" t="s">
        <v>38</v>
      </c>
      <c r="AX184" s="12" t="s">
        <v>11</v>
      </c>
      <c r="AY184" s="253" t="s">
        <v>167</v>
      </c>
    </row>
    <row r="185" s="1" customFormat="1" ht="38.25" customHeight="1">
      <c r="B185" s="47"/>
      <c r="C185" s="216" t="s">
        <v>231</v>
      </c>
      <c r="D185" s="216" t="s">
        <v>168</v>
      </c>
      <c r="E185" s="217" t="s">
        <v>232</v>
      </c>
      <c r="F185" s="218" t="s">
        <v>233</v>
      </c>
      <c r="G185" s="218"/>
      <c r="H185" s="218"/>
      <c r="I185" s="218"/>
      <c r="J185" s="219" t="s">
        <v>171</v>
      </c>
      <c r="K185" s="220">
        <v>4.3499999999999996</v>
      </c>
      <c r="L185" s="221">
        <v>0</v>
      </c>
      <c r="M185" s="222"/>
      <c r="N185" s="223">
        <f>ROUND(L185*K185,0)</f>
        <v>0</v>
      </c>
      <c r="O185" s="223"/>
      <c r="P185" s="223"/>
      <c r="Q185" s="223"/>
      <c r="R185" s="49"/>
      <c r="T185" s="224" t="s">
        <v>23</v>
      </c>
      <c r="U185" s="57" t="s">
        <v>49</v>
      </c>
      <c r="V185" s="48"/>
      <c r="W185" s="225">
        <f>V185*K185</f>
        <v>0</v>
      </c>
      <c r="X185" s="225">
        <v>0</v>
      </c>
      <c r="Y185" s="225">
        <f>X185*K185</f>
        <v>0</v>
      </c>
      <c r="Z185" s="225">
        <v>0</v>
      </c>
      <c r="AA185" s="226">
        <f>Z185*K185</f>
        <v>0</v>
      </c>
      <c r="AR185" s="23" t="s">
        <v>172</v>
      </c>
      <c r="AT185" s="23" t="s">
        <v>168</v>
      </c>
      <c r="AU185" s="23" t="s">
        <v>146</v>
      </c>
      <c r="AY185" s="23" t="s">
        <v>167</v>
      </c>
      <c r="BE185" s="139">
        <f>IF(U185="základní",N185,0)</f>
        <v>0</v>
      </c>
      <c r="BF185" s="139">
        <f>IF(U185="snížená",N185,0)</f>
        <v>0</v>
      </c>
      <c r="BG185" s="139">
        <f>IF(U185="zákl. přenesená",N185,0)</f>
        <v>0</v>
      </c>
      <c r="BH185" s="139">
        <f>IF(U185="sníž. přenesená",N185,0)</f>
        <v>0</v>
      </c>
      <c r="BI185" s="139">
        <f>IF(U185="nulová",N185,0)</f>
        <v>0</v>
      </c>
      <c r="BJ185" s="23" t="s">
        <v>146</v>
      </c>
      <c r="BK185" s="139">
        <f>ROUND(L185*K185,0)</f>
        <v>0</v>
      </c>
      <c r="BL185" s="23" t="s">
        <v>172</v>
      </c>
      <c r="BM185" s="23" t="s">
        <v>234</v>
      </c>
    </row>
    <row r="186" s="10" customFormat="1" ht="16.5" customHeight="1">
      <c r="B186" s="227"/>
      <c r="C186" s="228"/>
      <c r="D186" s="228"/>
      <c r="E186" s="229" t="s">
        <v>23</v>
      </c>
      <c r="F186" s="230" t="s">
        <v>235</v>
      </c>
      <c r="G186" s="231"/>
      <c r="H186" s="231"/>
      <c r="I186" s="231"/>
      <c r="J186" s="228"/>
      <c r="K186" s="229" t="s">
        <v>23</v>
      </c>
      <c r="L186" s="228"/>
      <c r="M186" s="228"/>
      <c r="N186" s="228"/>
      <c r="O186" s="228"/>
      <c r="P186" s="228"/>
      <c r="Q186" s="228"/>
      <c r="R186" s="232"/>
      <c r="T186" s="233"/>
      <c r="U186" s="228"/>
      <c r="V186" s="228"/>
      <c r="W186" s="228"/>
      <c r="X186" s="228"/>
      <c r="Y186" s="228"/>
      <c r="Z186" s="228"/>
      <c r="AA186" s="234"/>
      <c r="AT186" s="235" t="s">
        <v>175</v>
      </c>
      <c r="AU186" s="235" t="s">
        <v>146</v>
      </c>
      <c r="AV186" s="10" t="s">
        <v>11</v>
      </c>
      <c r="AW186" s="10" t="s">
        <v>38</v>
      </c>
      <c r="AX186" s="10" t="s">
        <v>82</v>
      </c>
      <c r="AY186" s="235" t="s">
        <v>167</v>
      </c>
    </row>
    <row r="187" s="11" customFormat="1" ht="16.5" customHeight="1">
      <c r="B187" s="236"/>
      <c r="C187" s="237"/>
      <c r="D187" s="237"/>
      <c r="E187" s="238" t="s">
        <v>23</v>
      </c>
      <c r="F187" s="239" t="s">
        <v>236</v>
      </c>
      <c r="G187" s="237"/>
      <c r="H187" s="237"/>
      <c r="I187" s="237"/>
      <c r="J187" s="237"/>
      <c r="K187" s="240">
        <v>4.3499999999999996</v>
      </c>
      <c r="L187" s="237"/>
      <c r="M187" s="237"/>
      <c r="N187" s="237"/>
      <c r="O187" s="237"/>
      <c r="P187" s="237"/>
      <c r="Q187" s="237"/>
      <c r="R187" s="241"/>
      <c r="T187" s="242"/>
      <c r="U187" s="237"/>
      <c r="V187" s="237"/>
      <c r="W187" s="237"/>
      <c r="X187" s="237"/>
      <c r="Y187" s="237"/>
      <c r="Z187" s="237"/>
      <c r="AA187" s="243"/>
      <c r="AT187" s="244" t="s">
        <v>175</v>
      </c>
      <c r="AU187" s="244" t="s">
        <v>146</v>
      </c>
      <c r="AV187" s="11" t="s">
        <v>146</v>
      </c>
      <c r="AW187" s="11" t="s">
        <v>38</v>
      </c>
      <c r="AX187" s="11" t="s">
        <v>82</v>
      </c>
      <c r="AY187" s="244" t="s">
        <v>167</v>
      </c>
    </row>
    <row r="188" s="12" customFormat="1" ht="16.5" customHeight="1">
      <c r="B188" s="245"/>
      <c r="C188" s="246"/>
      <c r="D188" s="246"/>
      <c r="E188" s="247" t="s">
        <v>23</v>
      </c>
      <c r="F188" s="248" t="s">
        <v>177</v>
      </c>
      <c r="G188" s="246"/>
      <c r="H188" s="246"/>
      <c r="I188" s="246"/>
      <c r="J188" s="246"/>
      <c r="K188" s="249">
        <v>4.3499999999999996</v>
      </c>
      <c r="L188" s="246"/>
      <c r="M188" s="246"/>
      <c r="N188" s="246"/>
      <c r="O188" s="246"/>
      <c r="P188" s="246"/>
      <c r="Q188" s="246"/>
      <c r="R188" s="250"/>
      <c r="T188" s="251"/>
      <c r="U188" s="246"/>
      <c r="V188" s="246"/>
      <c r="W188" s="246"/>
      <c r="X188" s="246"/>
      <c r="Y188" s="246"/>
      <c r="Z188" s="246"/>
      <c r="AA188" s="252"/>
      <c r="AT188" s="253" t="s">
        <v>175</v>
      </c>
      <c r="AU188" s="253" t="s">
        <v>146</v>
      </c>
      <c r="AV188" s="12" t="s">
        <v>172</v>
      </c>
      <c r="AW188" s="12" t="s">
        <v>38</v>
      </c>
      <c r="AX188" s="12" t="s">
        <v>11</v>
      </c>
      <c r="AY188" s="253" t="s">
        <v>167</v>
      </c>
    </row>
    <row r="189" s="9" customFormat="1" ht="29.88" customHeight="1">
      <c r="B189" s="203"/>
      <c r="C189" s="204"/>
      <c r="D189" s="213" t="s">
        <v>116</v>
      </c>
      <c r="E189" s="213"/>
      <c r="F189" s="213"/>
      <c r="G189" s="213"/>
      <c r="H189" s="213"/>
      <c r="I189" s="213"/>
      <c r="J189" s="213"/>
      <c r="K189" s="213"/>
      <c r="L189" s="213"/>
      <c r="M189" s="213"/>
      <c r="N189" s="214">
        <f>BK189</f>
        <v>0</v>
      </c>
      <c r="O189" s="215"/>
      <c r="P189" s="215"/>
      <c r="Q189" s="215"/>
      <c r="R189" s="206"/>
      <c r="T189" s="207"/>
      <c r="U189" s="204"/>
      <c r="V189" s="204"/>
      <c r="W189" s="208">
        <f>SUM(W190:W224)</f>
        <v>0</v>
      </c>
      <c r="X189" s="204"/>
      <c r="Y189" s="208">
        <f>SUM(Y190:Y224)</f>
        <v>128.07807084000001</v>
      </c>
      <c r="Z189" s="204"/>
      <c r="AA189" s="209">
        <f>SUM(AA190:AA224)</f>
        <v>0</v>
      </c>
      <c r="AR189" s="210" t="s">
        <v>11</v>
      </c>
      <c r="AT189" s="211" t="s">
        <v>81</v>
      </c>
      <c r="AU189" s="211" t="s">
        <v>11</v>
      </c>
      <c r="AY189" s="210" t="s">
        <v>167</v>
      </c>
      <c r="BK189" s="212">
        <f>SUM(BK190:BK224)</f>
        <v>0</v>
      </c>
    </row>
    <row r="190" s="1" customFormat="1" ht="38.25" customHeight="1">
      <c r="B190" s="47"/>
      <c r="C190" s="216" t="s">
        <v>237</v>
      </c>
      <c r="D190" s="216" t="s">
        <v>168</v>
      </c>
      <c r="E190" s="217" t="s">
        <v>238</v>
      </c>
      <c r="F190" s="218" t="s">
        <v>239</v>
      </c>
      <c r="G190" s="218"/>
      <c r="H190" s="218"/>
      <c r="I190" s="218"/>
      <c r="J190" s="219" t="s">
        <v>171</v>
      </c>
      <c r="K190" s="220">
        <v>14.446999999999999</v>
      </c>
      <c r="L190" s="221">
        <v>0</v>
      </c>
      <c r="M190" s="222"/>
      <c r="N190" s="223">
        <f>ROUND(L190*K190,0)</f>
        <v>0</v>
      </c>
      <c r="O190" s="223"/>
      <c r="P190" s="223"/>
      <c r="Q190" s="223"/>
      <c r="R190" s="49"/>
      <c r="T190" s="224" t="s">
        <v>23</v>
      </c>
      <c r="U190" s="57" t="s">
        <v>49</v>
      </c>
      <c r="V190" s="48"/>
      <c r="W190" s="225">
        <f>V190*K190</f>
        <v>0</v>
      </c>
      <c r="X190" s="225">
        <v>2.1600000000000001</v>
      </c>
      <c r="Y190" s="225">
        <f>X190*K190</f>
        <v>31.20552</v>
      </c>
      <c r="Z190" s="225">
        <v>0</v>
      </c>
      <c r="AA190" s="226">
        <f>Z190*K190</f>
        <v>0</v>
      </c>
      <c r="AR190" s="23" t="s">
        <v>172</v>
      </c>
      <c r="AT190" s="23" t="s">
        <v>168</v>
      </c>
      <c r="AU190" s="23" t="s">
        <v>146</v>
      </c>
      <c r="AY190" s="23" t="s">
        <v>167</v>
      </c>
      <c r="BE190" s="139">
        <f>IF(U190="základní",N190,0)</f>
        <v>0</v>
      </c>
      <c r="BF190" s="139">
        <f>IF(U190="snížená",N190,0)</f>
        <v>0</v>
      </c>
      <c r="BG190" s="139">
        <f>IF(U190="zákl. přenesená",N190,0)</f>
        <v>0</v>
      </c>
      <c r="BH190" s="139">
        <f>IF(U190="sníž. přenesená",N190,0)</f>
        <v>0</v>
      </c>
      <c r="BI190" s="139">
        <f>IF(U190="nulová",N190,0)</f>
        <v>0</v>
      </c>
      <c r="BJ190" s="23" t="s">
        <v>146</v>
      </c>
      <c r="BK190" s="139">
        <f>ROUND(L190*K190,0)</f>
        <v>0</v>
      </c>
      <c r="BL190" s="23" t="s">
        <v>172</v>
      </c>
      <c r="BM190" s="23" t="s">
        <v>240</v>
      </c>
    </row>
    <row r="191" s="10" customFormat="1" ht="16.5" customHeight="1">
      <c r="B191" s="227"/>
      <c r="C191" s="228"/>
      <c r="D191" s="228"/>
      <c r="E191" s="229" t="s">
        <v>23</v>
      </c>
      <c r="F191" s="230" t="s">
        <v>241</v>
      </c>
      <c r="G191" s="231"/>
      <c r="H191" s="231"/>
      <c r="I191" s="231"/>
      <c r="J191" s="228"/>
      <c r="K191" s="229" t="s">
        <v>23</v>
      </c>
      <c r="L191" s="228"/>
      <c r="M191" s="228"/>
      <c r="N191" s="228"/>
      <c r="O191" s="228"/>
      <c r="P191" s="228"/>
      <c r="Q191" s="228"/>
      <c r="R191" s="232"/>
      <c r="T191" s="233"/>
      <c r="U191" s="228"/>
      <c r="V191" s="228"/>
      <c r="W191" s="228"/>
      <c r="X191" s="228"/>
      <c r="Y191" s="228"/>
      <c r="Z191" s="228"/>
      <c r="AA191" s="234"/>
      <c r="AT191" s="235" t="s">
        <v>175</v>
      </c>
      <c r="AU191" s="235" t="s">
        <v>146</v>
      </c>
      <c r="AV191" s="10" t="s">
        <v>11</v>
      </c>
      <c r="AW191" s="10" t="s">
        <v>38</v>
      </c>
      <c r="AX191" s="10" t="s">
        <v>82</v>
      </c>
      <c r="AY191" s="235" t="s">
        <v>167</v>
      </c>
    </row>
    <row r="192" s="11" customFormat="1" ht="16.5" customHeight="1">
      <c r="B192" s="236"/>
      <c r="C192" s="237"/>
      <c r="D192" s="237"/>
      <c r="E192" s="238" t="s">
        <v>23</v>
      </c>
      <c r="F192" s="239" t="s">
        <v>242</v>
      </c>
      <c r="G192" s="237"/>
      <c r="H192" s="237"/>
      <c r="I192" s="237"/>
      <c r="J192" s="237"/>
      <c r="K192" s="240">
        <v>10.321999999999999</v>
      </c>
      <c r="L192" s="237"/>
      <c r="M192" s="237"/>
      <c r="N192" s="237"/>
      <c r="O192" s="237"/>
      <c r="P192" s="237"/>
      <c r="Q192" s="237"/>
      <c r="R192" s="241"/>
      <c r="T192" s="242"/>
      <c r="U192" s="237"/>
      <c r="V192" s="237"/>
      <c r="W192" s="237"/>
      <c r="X192" s="237"/>
      <c r="Y192" s="237"/>
      <c r="Z192" s="237"/>
      <c r="AA192" s="243"/>
      <c r="AT192" s="244" t="s">
        <v>175</v>
      </c>
      <c r="AU192" s="244" t="s">
        <v>146</v>
      </c>
      <c r="AV192" s="11" t="s">
        <v>146</v>
      </c>
      <c r="AW192" s="11" t="s">
        <v>38</v>
      </c>
      <c r="AX192" s="11" t="s">
        <v>82</v>
      </c>
      <c r="AY192" s="244" t="s">
        <v>167</v>
      </c>
    </row>
    <row r="193" s="10" customFormat="1" ht="16.5" customHeight="1">
      <c r="B193" s="227"/>
      <c r="C193" s="228"/>
      <c r="D193" s="228"/>
      <c r="E193" s="229" t="s">
        <v>23</v>
      </c>
      <c r="F193" s="256" t="s">
        <v>243</v>
      </c>
      <c r="G193" s="228"/>
      <c r="H193" s="228"/>
      <c r="I193" s="228"/>
      <c r="J193" s="228"/>
      <c r="K193" s="229" t="s">
        <v>23</v>
      </c>
      <c r="L193" s="228"/>
      <c r="M193" s="228"/>
      <c r="N193" s="228"/>
      <c r="O193" s="228"/>
      <c r="P193" s="228"/>
      <c r="Q193" s="228"/>
      <c r="R193" s="232"/>
      <c r="T193" s="233"/>
      <c r="U193" s="228"/>
      <c r="V193" s="228"/>
      <c r="W193" s="228"/>
      <c r="X193" s="228"/>
      <c r="Y193" s="228"/>
      <c r="Z193" s="228"/>
      <c r="AA193" s="234"/>
      <c r="AT193" s="235" t="s">
        <v>175</v>
      </c>
      <c r="AU193" s="235" t="s">
        <v>146</v>
      </c>
      <c r="AV193" s="10" t="s">
        <v>11</v>
      </c>
      <c r="AW193" s="10" t="s">
        <v>38</v>
      </c>
      <c r="AX193" s="10" t="s">
        <v>82</v>
      </c>
      <c r="AY193" s="235" t="s">
        <v>167</v>
      </c>
    </row>
    <row r="194" s="11" customFormat="1" ht="25.5" customHeight="1">
      <c r="B194" s="236"/>
      <c r="C194" s="237"/>
      <c r="D194" s="237"/>
      <c r="E194" s="238" t="s">
        <v>23</v>
      </c>
      <c r="F194" s="239" t="s">
        <v>244</v>
      </c>
      <c r="G194" s="237"/>
      <c r="H194" s="237"/>
      <c r="I194" s="237"/>
      <c r="J194" s="237"/>
      <c r="K194" s="240">
        <v>1.702</v>
      </c>
      <c r="L194" s="237"/>
      <c r="M194" s="237"/>
      <c r="N194" s="237"/>
      <c r="O194" s="237"/>
      <c r="P194" s="237"/>
      <c r="Q194" s="237"/>
      <c r="R194" s="241"/>
      <c r="T194" s="242"/>
      <c r="U194" s="237"/>
      <c r="V194" s="237"/>
      <c r="W194" s="237"/>
      <c r="X194" s="237"/>
      <c r="Y194" s="237"/>
      <c r="Z194" s="237"/>
      <c r="AA194" s="243"/>
      <c r="AT194" s="244" t="s">
        <v>175</v>
      </c>
      <c r="AU194" s="244" t="s">
        <v>146</v>
      </c>
      <c r="AV194" s="11" t="s">
        <v>146</v>
      </c>
      <c r="AW194" s="11" t="s">
        <v>38</v>
      </c>
      <c r="AX194" s="11" t="s">
        <v>82</v>
      </c>
      <c r="AY194" s="244" t="s">
        <v>167</v>
      </c>
    </row>
    <row r="195" s="11" customFormat="1" ht="25.5" customHeight="1">
      <c r="B195" s="236"/>
      <c r="C195" s="237"/>
      <c r="D195" s="237"/>
      <c r="E195" s="238" t="s">
        <v>23</v>
      </c>
      <c r="F195" s="239" t="s">
        <v>245</v>
      </c>
      <c r="G195" s="237"/>
      <c r="H195" s="237"/>
      <c r="I195" s="237"/>
      <c r="J195" s="237"/>
      <c r="K195" s="240">
        <v>1.673</v>
      </c>
      <c r="L195" s="237"/>
      <c r="M195" s="237"/>
      <c r="N195" s="237"/>
      <c r="O195" s="237"/>
      <c r="P195" s="237"/>
      <c r="Q195" s="237"/>
      <c r="R195" s="241"/>
      <c r="T195" s="242"/>
      <c r="U195" s="237"/>
      <c r="V195" s="237"/>
      <c r="W195" s="237"/>
      <c r="X195" s="237"/>
      <c r="Y195" s="237"/>
      <c r="Z195" s="237"/>
      <c r="AA195" s="243"/>
      <c r="AT195" s="244" t="s">
        <v>175</v>
      </c>
      <c r="AU195" s="244" t="s">
        <v>146</v>
      </c>
      <c r="AV195" s="11" t="s">
        <v>146</v>
      </c>
      <c r="AW195" s="11" t="s">
        <v>38</v>
      </c>
      <c r="AX195" s="11" t="s">
        <v>82</v>
      </c>
      <c r="AY195" s="244" t="s">
        <v>167</v>
      </c>
    </row>
    <row r="196" s="11" customFormat="1" ht="25.5" customHeight="1">
      <c r="B196" s="236"/>
      <c r="C196" s="237"/>
      <c r="D196" s="237"/>
      <c r="E196" s="238" t="s">
        <v>23</v>
      </c>
      <c r="F196" s="239" t="s">
        <v>246</v>
      </c>
      <c r="G196" s="237"/>
      <c r="H196" s="237"/>
      <c r="I196" s="237"/>
      <c r="J196" s="237"/>
      <c r="K196" s="240">
        <v>0.75</v>
      </c>
      <c r="L196" s="237"/>
      <c r="M196" s="237"/>
      <c r="N196" s="237"/>
      <c r="O196" s="237"/>
      <c r="P196" s="237"/>
      <c r="Q196" s="237"/>
      <c r="R196" s="241"/>
      <c r="T196" s="242"/>
      <c r="U196" s="237"/>
      <c r="V196" s="237"/>
      <c r="W196" s="237"/>
      <c r="X196" s="237"/>
      <c r="Y196" s="237"/>
      <c r="Z196" s="237"/>
      <c r="AA196" s="243"/>
      <c r="AT196" s="244" t="s">
        <v>175</v>
      </c>
      <c r="AU196" s="244" t="s">
        <v>146</v>
      </c>
      <c r="AV196" s="11" t="s">
        <v>146</v>
      </c>
      <c r="AW196" s="11" t="s">
        <v>38</v>
      </c>
      <c r="AX196" s="11" t="s">
        <v>82</v>
      </c>
      <c r="AY196" s="244" t="s">
        <v>167</v>
      </c>
    </row>
    <row r="197" s="12" customFormat="1" ht="16.5" customHeight="1">
      <c r="B197" s="245"/>
      <c r="C197" s="246"/>
      <c r="D197" s="246"/>
      <c r="E197" s="247" t="s">
        <v>23</v>
      </c>
      <c r="F197" s="248" t="s">
        <v>177</v>
      </c>
      <c r="G197" s="246"/>
      <c r="H197" s="246"/>
      <c r="I197" s="246"/>
      <c r="J197" s="246"/>
      <c r="K197" s="249">
        <v>14.446999999999999</v>
      </c>
      <c r="L197" s="246"/>
      <c r="M197" s="246"/>
      <c r="N197" s="246"/>
      <c r="O197" s="246"/>
      <c r="P197" s="246"/>
      <c r="Q197" s="246"/>
      <c r="R197" s="250"/>
      <c r="T197" s="251"/>
      <c r="U197" s="246"/>
      <c r="V197" s="246"/>
      <c r="W197" s="246"/>
      <c r="X197" s="246"/>
      <c r="Y197" s="246"/>
      <c r="Z197" s="246"/>
      <c r="AA197" s="252"/>
      <c r="AT197" s="253" t="s">
        <v>175</v>
      </c>
      <c r="AU197" s="253" t="s">
        <v>146</v>
      </c>
      <c r="AV197" s="12" t="s">
        <v>172</v>
      </c>
      <c r="AW197" s="12" t="s">
        <v>38</v>
      </c>
      <c r="AX197" s="12" t="s">
        <v>11</v>
      </c>
      <c r="AY197" s="253" t="s">
        <v>167</v>
      </c>
    </row>
    <row r="198" s="1" customFormat="1" ht="25.5" customHeight="1">
      <c r="B198" s="47"/>
      <c r="C198" s="216" t="s">
        <v>247</v>
      </c>
      <c r="D198" s="216" t="s">
        <v>168</v>
      </c>
      <c r="E198" s="217" t="s">
        <v>248</v>
      </c>
      <c r="F198" s="218" t="s">
        <v>249</v>
      </c>
      <c r="G198" s="218"/>
      <c r="H198" s="218"/>
      <c r="I198" s="218"/>
      <c r="J198" s="219" t="s">
        <v>171</v>
      </c>
      <c r="K198" s="220">
        <v>14.552</v>
      </c>
      <c r="L198" s="221">
        <v>0</v>
      </c>
      <c r="M198" s="222"/>
      <c r="N198" s="223">
        <f>ROUND(L198*K198,0)</f>
        <v>0</v>
      </c>
      <c r="O198" s="223"/>
      <c r="P198" s="223"/>
      <c r="Q198" s="223"/>
      <c r="R198" s="49"/>
      <c r="T198" s="224" t="s">
        <v>23</v>
      </c>
      <c r="U198" s="57" t="s">
        <v>49</v>
      </c>
      <c r="V198" s="48"/>
      <c r="W198" s="225">
        <f>V198*K198</f>
        <v>0</v>
      </c>
      <c r="X198" s="225">
        <v>2.2563399999999998</v>
      </c>
      <c r="Y198" s="225">
        <f>X198*K198</f>
        <v>32.834259679999995</v>
      </c>
      <c r="Z198" s="225">
        <v>0</v>
      </c>
      <c r="AA198" s="226">
        <f>Z198*K198</f>
        <v>0</v>
      </c>
      <c r="AR198" s="23" t="s">
        <v>172</v>
      </c>
      <c r="AT198" s="23" t="s">
        <v>168</v>
      </c>
      <c r="AU198" s="23" t="s">
        <v>146</v>
      </c>
      <c r="AY198" s="23" t="s">
        <v>167</v>
      </c>
      <c r="BE198" s="139">
        <f>IF(U198="základní",N198,0)</f>
        <v>0</v>
      </c>
      <c r="BF198" s="139">
        <f>IF(U198="snížená",N198,0)</f>
        <v>0</v>
      </c>
      <c r="BG198" s="139">
        <f>IF(U198="zákl. přenesená",N198,0)</f>
        <v>0</v>
      </c>
      <c r="BH198" s="139">
        <f>IF(U198="sníž. přenesená",N198,0)</f>
        <v>0</v>
      </c>
      <c r="BI198" s="139">
        <f>IF(U198="nulová",N198,0)</f>
        <v>0</v>
      </c>
      <c r="BJ198" s="23" t="s">
        <v>146</v>
      </c>
      <c r="BK198" s="139">
        <f>ROUND(L198*K198,0)</f>
        <v>0</v>
      </c>
      <c r="BL198" s="23" t="s">
        <v>172</v>
      </c>
      <c r="BM198" s="23" t="s">
        <v>250</v>
      </c>
    </row>
    <row r="199" s="10" customFormat="1" ht="16.5" customHeight="1">
      <c r="B199" s="227"/>
      <c r="C199" s="228"/>
      <c r="D199" s="228"/>
      <c r="E199" s="229" t="s">
        <v>23</v>
      </c>
      <c r="F199" s="230" t="s">
        <v>251</v>
      </c>
      <c r="G199" s="231"/>
      <c r="H199" s="231"/>
      <c r="I199" s="231"/>
      <c r="J199" s="228"/>
      <c r="K199" s="229" t="s">
        <v>23</v>
      </c>
      <c r="L199" s="228"/>
      <c r="M199" s="228"/>
      <c r="N199" s="228"/>
      <c r="O199" s="228"/>
      <c r="P199" s="228"/>
      <c r="Q199" s="228"/>
      <c r="R199" s="232"/>
      <c r="T199" s="233"/>
      <c r="U199" s="228"/>
      <c r="V199" s="228"/>
      <c r="W199" s="228"/>
      <c r="X199" s="228"/>
      <c r="Y199" s="228"/>
      <c r="Z199" s="228"/>
      <c r="AA199" s="234"/>
      <c r="AT199" s="235" t="s">
        <v>175</v>
      </c>
      <c r="AU199" s="235" t="s">
        <v>146</v>
      </c>
      <c r="AV199" s="10" t="s">
        <v>11</v>
      </c>
      <c r="AW199" s="10" t="s">
        <v>38</v>
      </c>
      <c r="AX199" s="10" t="s">
        <v>82</v>
      </c>
      <c r="AY199" s="235" t="s">
        <v>167</v>
      </c>
    </row>
    <row r="200" s="11" customFormat="1" ht="16.5" customHeight="1">
      <c r="B200" s="236"/>
      <c r="C200" s="237"/>
      <c r="D200" s="237"/>
      <c r="E200" s="238" t="s">
        <v>23</v>
      </c>
      <c r="F200" s="239" t="s">
        <v>252</v>
      </c>
      <c r="G200" s="237"/>
      <c r="H200" s="237"/>
      <c r="I200" s="237"/>
      <c r="J200" s="237"/>
      <c r="K200" s="240">
        <v>14.552</v>
      </c>
      <c r="L200" s="237"/>
      <c r="M200" s="237"/>
      <c r="N200" s="237"/>
      <c r="O200" s="237"/>
      <c r="P200" s="237"/>
      <c r="Q200" s="237"/>
      <c r="R200" s="241"/>
      <c r="T200" s="242"/>
      <c r="U200" s="237"/>
      <c r="V200" s="237"/>
      <c r="W200" s="237"/>
      <c r="X200" s="237"/>
      <c r="Y200" s="237"/>
      <c r="Z200" s="237"/>
      <c r="AA200" s="243"/>
      <c r="AT200" s="244" t="s">
        <v>175</v>
      </c>
      <c r="AU200" s="244" t="s">
        <v>146</v>
      </c>
      <c r="AV200" s="11" t="s">
        <v>146</v>
      </c>
      <c r="AW200" s="11" t="s">
        <v>38</v>
      </c>
      <c r="AX200" s="11" t="s">
        <v>82</v>
      </c>
      <c r="AY200" s="244" t="s">
        <v>167</v>
      </c>
    </row>
    <row r="201" s="12" customFormat="1" ht="16.5" customHeight="1">
      <c r="B201" s="245"/>
      <c r="C201" s="246"/>
      <c r="D201" s="246"/>
      <c r="E201" s="247" t="s">
        <v>23</v>
      </c>
      <c r="F201" s="248" t="s">
        <v>177</v>
      </c>
      <c r="G201" s="246"/>
      <c r="H201" s="246"/>
      <c r="I201" s="246"/>
      <c r="J201" s="246"/>
      <c r="K201" s="249">
        <v>14.552</v>
      </c>
      <c r="L201" s="246"/>
      <c r="M201" s="246"/>
      <c r="N201" s="246"/>
      <c r="O201" s="246"/>
      <c r="P201" s="246"/>
      <c r="Q201" s="246"/>
      <c r="R201" s="250"/>
      <c r="T201" s="251"/>
      <c r="U201" s="246"/>
      <c r="V201" s="246"/>
      <c r="W201" s="246"/>
      <c r="X201" s="246"/>
      <c r="Y201" s="246"/>
      <c r="Z201" s="246"/>
      <c r="AA201" s="252"/>
      <c r="AT201" s="253" t="s">
        <v>175</v>
      </c>
      <c r="AU201" s="253" t="s">
        <v>146</v>
      </c>
      <c r="AV201" s="12" t="s">
        <v>172</v>
      </c>
      <c r="AW201" s="12" t="s">
        <v>38</v>
      </c>
      <c r="AX201" s="12" t="s">
        <v>11</v>
      </c>
      <c r="AY201" s="253" t="s">
        <v>167</v>
      </c>
    </row>
    <row r="202" s="1" customFormat="1" ht="16.5" customHeight="1">
      <c r="B202" s="47"/>
      <c r="C202" s="216" t="s">
        <v>253</v>
      </c>
      <c r="D202" s="216" t="s">
        <v>168</v>
      </c>
      <c r="E202" s="217" t="s">
        <v>254</v>
      </c>
      <c r="F202" s="218" t="s">
        <v>255</v>
      </c>
      <c r="G202" s="218"/>
      <c r="H202" s="218"/>
      <c r="I202" s="218"/>
      <c r="J202" s="219" t="s">
        <v>256</v>
      </c>
      <c r="K202" s="220">
        <v>19.800000000000001</v>
      </c>
      <c r="L202" s="221">
        <v>0</v>
      </c>
      <c r="M202" s="222"/>
      <c r="N202" s="223">
        <f>ROUND(L202*K202,0)</f>
        <v>0</v>
      </c>
      <c r="O202" s="223"/>
      <c r="P202" s="223"/>
      <c r="Q202" s="223"/>
      <c r="R202" s="49"/>
      <c r="T202" s="224" t="s">
        <v>23</v>
      </c>
      <c r="U202" s="57" t="s">
        <v>49</v>
      </c>
      <c r="V202" s="48"/>
      <c r="W202" s="225">
        <f>V202*K202</f>
        <v>0</v>
      </c>
      <c r="X202" s="225">
        <v>0.00247</v>
      </c>
      <c r="Y202" s="225">
        <f>X202*K202</f>
        <v>0.048905999999999998</v>
      </c>
      <c r="Z202" s="225">
        <v>0</v>
      </c>
      <c r="AA202" s="226">
        <f>Z202*K202</f>
        <v>0</v>
      </c>
      <c r="AR202" s="23" t="s">
        <v>172</v>
      </c>
      <c r="AT202" s="23" t="s">
        <v>168</v>
      </c>
      <c r="AU202" s="23" t="s">
        <v>146</v>
      </c>
      <c r="AY202" s="23" t="s">
        <v>167</v>
      </c>
      <c r="BE202" s="139">
        <f>IF(U202="základní",N202,0)</f>
        <v>0</v>
      </c>
      <c r="BF202" s="139">
        <f>IF(U202="snížená",N202,0)</f>
        <v>0</v>
      </c>
      <c r="BG202" s="139">
        <f>IF(U202="zákl. přenesená",N202,0)</f>
        <v>0</v>
      </c>
      <c r="BH202" s="139">
        <f>IF(U202="sníž. přenesená",N202,0)</f>
        <v>0</v>
      </c>
      <c r="BI202" s="139">
        <f>IF(U202="nulová",N202,0)</f>
        <v>0</v>
      </c>
      <c r="BJ202" s="23" t="s">
        <v>146</v>
      </c>
      <c r="BK202" s="139">
        <f>ROUND(L202*K202,0)</f>
        <v>0</v>
      </c>
      <c r="BL202" s="23" t="s">
        <v>172</v>
      </c>
      <c r="BM202" s="23" t="s">
        <v>257</v>
      </c>
    </row>
    <row r="203" s="11" customFormat="1" ht="16.5" customHeight="1">
      <c r="B203" s="236"/>
      <c r="C203" s="237"/>
      <c r="D203" s="237"/>
      <c r="E203" s="238" t="s">
        <v>23</v>
      </c>
      <c r="F203" s="254" t="s">
        <v>258</v>
      </c>
      <c r="G203" s="255"/>
      <c r="H203" s="255"/>
      <c r="I203" s="255"/>
      <c r="J203" s="237"/>
      <c r="K203" s="240">
        <v>19.800000000000001</v>
      </c>
      <c r="L203" s="237"/>
      <c r="M203" s="237"/>
      <c r="N203" s="237"/>
      <c r="O203" s="237"/>
      <c r="P203" s="237"/>
      <c r="Q203" s="237"/>
      <c r="R203" s="241"/>
      <c r="T203" s="242"/>
      <c r="U203" s="237"/>
      <c r="V203" s="237"/>
      <c r="W203" s="237"/>
      <c r="X203" s="237"/>
      <c r="Y203" s="237"/>
      <c r="Z203" s="237"/>
      <c r="AA203" s="243"/>
      <c r="AT203" s="244" t="s">
        <v>175</v>
      </c>
      <c r="AU203" s="244" t="s">
        <v>146</v>
      </c>
      <c r="AV203" s="11" t="s">
        <v>146</v>
      </c>
      <c r="AW203" s="11" t="s">
        <v>38</v>
      </c>
      <c r="AX203" s="11" t="s">
        <v>82</v>
      </c>
      <c r="AY203" s="244" t="s">
        <v>167</v>
      </c>
    </row>
    <row r="204" s="12" customFormat="1" ht="16.5" customHeight="1">
      <c r="B204" s="245"/>
      <c r="C204" s="246"/>
      <c r="D204" s="246"/>
      <c r="E204" s="247" t="s">
        <v>23</v>
      </c>
      <c r="F204" s="248" t="s">
        <v>177</v>
      </c>
      <c r="G204" s="246"/>
      <c r="H204" s="246"/>
      <c r="I204" s="246"/>
      <c r="J204" s="246"/>
      <c r="K204" s="249">
        <v>19.800000000000001</v>
      </c>
      <c r="L204" s="246"/>
      <c r="M204" s="246"/>
      <c r="N204" s="246"/>
      <c r="O204" s="246"/>
      <c r="P204" s="246"/>
      <c r="Q204" s="246"/>
      <c r="R204" s="250"/>
      <c r="T204" s="251"/>
      <c r="U204" s="246"/>
      <c r="V204" s="246"/>
      <c r="W204" s="246"/>
      <c r="X204" s="246"/>
      <c r="Y204" s="246"/>
      <c r="Z204" s="246"/>
      <c r="AA204" s="252"/>
      <c r="AT204" s="253" t="s">
        <v>175</v>
      </c>
      <c r="AU204" s="253" t="s">
        <v>146</v>
      </c>
      <c r="AV204" s="12" t="s">
        <v>172</v>
      </c>
      <c r="AW204" s="12" t="s">
        <v>38</v>
      </c>
      <c r="AX204" s="12" t="s">
        <v>11</v>
      </c>
      <c r="AY204" s="253" t="s">
        <v>167</v>
      </c>
    </row>
    <row r="205" s="1" customFormat="1" ht="16.5" customHeight="1">
      <c r="B205" s="47"/>
      <c r="C205" s="216" t="s">
        <v>12</v>
      </c>
      <c r="D205" s="216" t="s">
        <v>168</v>
      </c>
      <c r="E205" s="217" t="s">
        <v>259</v>
      </c>
      <c r="F205" s="218" t="s">
        <v>260</v>
      </c>
      <c r="G205" s="218"/>
      <c r="H205" s="218"/>
      <c r="I205" s="218"/>
      <c r="J205" s="219" t="s">
        <v>256</v>
      </c>
      <c r="K205" s="220">
        <v>19.800000000000001</v>
      </c>
      <c r="L205" s="221">
        <v>0</v>
      </c>
      <c r="M205" s="222"/>
      <c r="N205" s="223">
        <f>ROUND(L205*K205,0)</f>
        <v>0</v>
      </c>
      <c r="O205" s="223"/>
      <c r="P205" s="223"/>
      <c r="Q205" s="223"/>
      <c r="R205" s="49"/>
      <c r="T205" s="224" t="s">
        <v>23</v>
      </c>
      <c r="U205" s="57" t="s">
        <v>49</v>
      </c>
      <c r="V205" s="48"/>
      <c r="W205" s="225">
        <f>V205*K205</f>
        <v>0</v>
      </c>
      <c r="X205" s="225">
        <v>0</v>
      </c>
      <c r="Y205" s="225">
        <f>X205*K205</f>
        <v>0</v>
      </c>
      <c r="Z205" s="225">
        <v>0</v>
      </c>
      <c r="AA205" s="226">
        <f>Z205*K205</f>
        <v>0</v>
      </c>
      <c r="AR205" s="23" t="s">
        <v>172</v>
      </c>
      <c r="AT205" s="23" t="s">
        <v>168</v>
      </c>
      <c r="AU205" s="23" t="s">
        <v>146</v>
      </c>
      <c r="AY205" s="23" t="s">
        <v>167</v>
      </c>
      <c r="BE205" s="139">
        <f>IF(U205="základní",N205,0)</f>
        <v>0</v>
      </c>
      <c r="BF205" s="139">
        <f>IF(U205="snížená",N205,0)</f>
        <v>0</v>
      </c>
      <c r="BG205" s="139">
        <f>IF(U205="zákl. přenesená",N205,0)</f>
        <v>0</v>
      </c>
      <c r="BH205" s="139">
        <f>IF(U205="sníž. přenesená",N205,0)</f>
        <v>0</v>
      </c>
      <c r="BI205" s="139">
        <f>IF(U205="nulová",N205,0)</f>
        <v>0</v>
      </c>
      <c r="BJ205" s="23" t="s">
        <v>146</v>
      </c>
      <c r="BK205" s="139">
        <f>ROUND(L205*K205,0)</f>
        <v>0</v>
      </c>
      <c r="BL205" s="23" t="s">
        <v>172</v>
      </c>
      <c r="BM205" s="23" t="s">
        <v>261</v>
      </c>
    </row>
    <row r="206" s="1" customFormat="1" ht="25.5" customHeight="1">
      <c r="B206" s="47"/>
      <c r="C206" s="216" t="s">
        <v>262</v>
      </c>
      <c r="D206" s="216" t="s">
        <v>168</v>
      </c>
      <c r="E206" s="217" t="s">
        <v>263</v>
      </c>
      <c r="F206" s="218" t="s">
        <v>264</v>
      </c>
      <c r="G206" s="218"/>
      <c r="H206" s="218"/>
      <c r="I206" s="218"/>
      <c r="J206" s="219" t="s">
        <v>228</v>
      </c>
      <c r="K206" s="220">
        <v>0.38300000000000001</v>
      </c>
      <c r="L206" s="221">
        <v>0</v>
      </c>
      <c r="M206" s="222"/>
      <c r="N206" s="223">
        <f>ROUND(L206*K206,0)</f>
        <v>0</v>
      </c>
      <c r="O206" s="223"/>
      <c r="P206" s="223"/>
      <c r="Q206" s="223"/>
      <c r="R206" s="49"/>
      <c r="T206" s="224" t="s">
        <v>23</v>
      </c>
      <c r="U206" s="57" t="s">
        <v>49</v>
      </c>
      <c r="V206" s="48"/>
      <c r="W206" s="225">
        <f>V206*K206</f>
        <v>0</v>
      </c>
      <c r="X206" s="225">
        <v>1.06277</v>
      </c>
      <c r="Y206" s="225">
        <f>X206*K206</f>
        <v>0.40704090999999998</v>
      </c>
      <c r="Z206" s="225">
        <v>0</v>
      </c>
      <c r="AA206" s="226">
        <f>Z206*K206</f>
        <v>0</v>
      </c>
      <c r="AR206" s="23" t="s">
        <v>172</v>
      </c>
      <c r="AT206" s="23" t="s">
        <v>168</v>
      </c>
      <c r="AU206" s="23" t="s">
        <v>146</v>
      </c>
      <c r="AY206" s="23" t="s">
        <v>167</v>
      </c>
      <c r="BE206" s="139">
        <f>IF(U206="základní",N206,0)</f>
        <v>0</v>
      </c>
      <c r="BF206" s="139">
        <f>IF(U206="snížená",N206,0)</f>
        <v>0</v>
      </c>
      <c r="BG206" s="139">
        <f>IF(U206="zákl. přenesená",N206,0)</f>
        <v>0</v>
      </c>
      <c r="BH206" s="139">
        <f>IF(U206="sníž. přenesená",N206,0)</f>
        <v>0</v>
      </c>
      <c r="BI206" s="139">
        <f>IF(U206="nulová",N206,0)</f>
        <v>0</v>
      </c>
      <c r="BJ206" s="23" t="s">
        <v>146</v>
      </c>
      <c r="BK206" s="139">
        <f>ROUND(L206*K206,0)</f>
        <v>0</v>
      </c>
      <c r="BL206" s="23" t="s">
        <v>172</v>
      </c>
      <c r="BM206" s="23" t="s">
        <v>265</v>
      </c>
    </row>
    <row r="207" s="10" customFormat="1" ht="16.5" customHeight="1">
      <c r="B207" s="227"/>
      <c r="C207" s="228"/>
      <c r="D207" s="228"/>
      <c r="E207" s="229" t="s">
        <v>23</v>
      </c>
      <c r="F207" s="230" t="s">
        <v>266</v>
      </c>
      <c r="G207" s="231"/>
      <c r="H207" s="231"/>
      <c r="I207" s="231"/>
      <c r="J207" s="228"/>
      <c r="K207" s="229" t="s">
        <v>23</v>
      </c>
      <c r="L207" s="228"/>
      <c r="M207" s="228"/>
      <c r="N207" s="228"/>
      <c r="O207" s="228"/>
      <c r="P207" s="228"/>
      <c r="Q207" s="228"/>
      <c r="R207" s="232"/>
      <c r="T207" s="233"/>
      <c r="U207" s="228"/>
      <c r="V207" s="228"/>
      <c r="W207" s="228"/>
      <c r="X207" s="228"/>
      <c r="Y207" s="228"/>
      <c r="Z207" s="228"/>
      <c r="AA207" s="234"/>
      <c r="AT207" s="235" t="s">
        <v>175</v>
      </c>
      <c r="AU207" s="235" t="s">
        <v>146</v>
      </c>
      <c r="AV207" s="10" t="s">
        <v>11</v>
      </c>
      <c r="AW207" s="10" t="s">
        <v>38</v>
      </c>
      <c r="AX207" s="10" t="s">
        <v>82</v>
      </c>
      <c r="AY207" s="235" t="s">
        <v>167</v>
      </c>
    </row>
    <row r="208" s="11" customFormat="1" ht="16.5" customHeight="1">
      <c r="B208" s="236"/>
      <c r="C208" s="237"/>
      <c r="D208" s="237"/>
      <c r="E208" s="238" t="s">
        <v>23</v>
      </c>
      <c r="F208" s="239" t="s">
        <v>267</v>
      </c>
      <c r="G208" s="237"/>
      <c r="H208" s="237"/>
      <c r="I208" s="237"/>
      <c r="J208" s="237"/>
      <c r="K208" s="240">
        <v>0.38300000000000001</v>
      </c>
      <c r="L208" s="237"/>
      <c r="M208" s="237"/>
      <c r="N208" s="237"/>
      <c r="O208" s="237"/>
      <c r="P208" s="237"/>
      <c r="Q208" s="237"/>
      <c r="R208" s="241"/>
      <c r="T208" s="242"/>
      <c r="U208" s="237"/>
      <c r="V208" s="237"/>
      <c r="W208" s="237"/>
      <c r="X208" s="237"/>
      <c r="Y208" s="237"/>
      <c r="Z208" s="237"/>
      <c r="AA208" s="243"/>
      <c r="AT208" s="244" t="s">
        <v>175</v>
      </c>
      <c r="AU208" s="244" t="s">
        <v>146</v>
      </c>
      <c r="AV208" s="11" t="s">
        <v>146</v>
      </c>
      <c r="AW208" s="11" t="s">
        <v>38</v>
      </c>
      <c r="AX208" s="11" t="s">
        <v>82</v>
      </c>
      <c r="AY208" s="244" t="s">
        <v>167</v>
      </c>
    </row>
    <row r="209" s="12" customFormat="1" ht="16.5" customHeight="1">
      <c r="B209" s="245"/>
      <c r="C209" s="246"/>
      <c r="D209" s="246"/>
      <c r="E209" s="247" t="s">
        <v>23</v>
      </c>
      <c r="F209" s="248" t="s">
        <v>177</v>
      </c>
      <c r="G209" s="246"/>
      <c r="H209" s="246"/>
      <c r="I209" s="246"/>
      <c r="J209" s="246"/>
      <c r="K209" s="249">
        <v>0.38300000000000001</v>
      </c>
      <c r="L209" s="246"/>
      <c r="M209" s="246"/>
      <c r="N209" s="246"/>
      <c r="O209" s="246"/>
      <c r="P209" s="246"/>
      <c r="Q209" s="246"/>
      <c r="R209" s="250"/>
      <c r="T209" s="251"/>
      <c r="U209" s="246"/>
      <c r="V209" s="246"/>
      <c r="W209" s="246"/>
      <c r="X209" s="246"/>
      <c r="Y209" s="246"/>
      <c r="Z209" s="246"/>
      <c r="AA209" s="252"/>
      <c r="AT209" s="253" t="s">
        <v>175</v>
      </c>
      <c r="AU209" s="253" t="s">
        <v>146</v>
      </c>
      <c r="AV209" s="12" t="s">
        <v>172</v>
      </c>
      <c r="AW209" s="12" t="s">
        <v>38</v>
      </c>
      <c r="AX209" s="12" t="s">
        <v>11</v>
      </c>
      <c r="AY209" s="253" t="s">
        <v>167</v>
      </c>
    </row>
    <row r="210" s="1" customFormat="1" ht="16.5" customHeight="1">
      <c r="B210" s="47"/>
      <c r="C210" s="216" t="s">
        <v>268</v>
      </c>
      <c r="D210" s="216" t="s">
        <v>168</v>
      </c>
      <c r="E210" s="217" t="s">
        <v>269</v>
      </c>
      <c r="F210" s="218" t="s">
        <v>270</v>
      </c>
      <c r="G210" s="218"/>
      <c r="H210" s="218"/>
      <c r="I210" s="218"/>
      <c r="J210" s="219" t="s">
        <v>171</v>
      </c>
      <c r="K210" s="220">
        <v>15.619999999999999</v>
      </c>
      <c r="L210" s="221">
        <v>0</v>
      </c>
      <c r="M210" s="222"/>
      <c r="N210" s="223">
        <f>ROUND(L210*K210,0)</f>
        <v>0</v>
      </c>
      <c r="O210" s="223"/>
      <c r="P210" s="223"/>
      <c r="Q210" s="223"/>
      <c r="R210" s="49"/>
      <c r="T210" s="224" t="s">
        <v>23</v>
      </c>
      <c r="U210" s="57" t="s">
        <v>49</v>
      </c>
      <c r="V210" s="48"/>
      <c r="W210" s="225">
        <f>V210*K210</f>
        <v>0</v>
      </c>
      <c r="X210" s="225">
        <v>2.2563399999999998</v>
      </c>
      <c r="Y210" s="225">
        <f>X210*K210</f>
        <v>35.244030799999997</v>
      </c>
      <c r="Z210" s="225">
        <v>0</v>
      </c>
      <c r="AA210" s="226">
        <f>Z210*K210</f>
        <v>0</v>
      </c>
      <c r="AR210" s="23" t="s">
        <v>172</v>
      </c>
      <c r="AT210" s="23" t="s">
        <v>168</v>
      </c>
      <c r="AU210" s="23" t="s">
        <v>146</v>
      </c>
      <c r="AY210" s="23" t="s">
        <v>167</v>
      </c>
      <c r="BE210" s="139">
        <f>IF(U210="základní",N210,0)</f>
        <v>0</v>
      </c>
      <c r="BF210" s="139">
        <f>IF(U210="snížená",N210,0)</f>
        <v>0</v>
      </c>
      <c r="BG210" s="139">
        <f>IF(U210="zákl. přenesená",N210,0)</f>
        <v>0</v>
      </c>
      <c r="BH210" s="139">
        <f>IF(U210="sníž. přenesená",N210,0)</f>
        <v>0</v>
      </c>
      <c r="BI210" s="139">
        <f>IF(U210="nulová",N210,0)</f>
        <v>0</v>
      </c>
      <c r="BJ210" s="23" t="s">
        <v>146</v>
      </c>
      <c r="BK210" s="139">
        <f>ROUND(L210*K210,0)</f>
        <v>0</v>
      </c>
      <c r="BL210" s="23" t="s">
        <v>172</v>
      </c>
      <c r="BM210" s="23" t="s">
        <v>271</v>
      </c>
    </row>
    <row r="211" s="10" customFormat="1" ht="16.5" customHeight="1">
      <c r="B211" s="227"/>
      <c r="C211" s="228"/>
      <c r="D211" s="228"/>
      <c r="E211" s="229" t="s">
        <v>23</v>
      </c>
      <c r="F211" s="230" t="s">
        <v>189</v>
      </c>
      <c r="G211" s="231"/>
      <c r="H211" s="231"/>
      <c r="I211" s="231"/>
      <c r="J211" s="228"/>
      <c r="K211" s="229" t="s">
        <v>23</v>
      </c>
      <c r="L211" s="228"/>
      <c r="M211" s="228"/>
      <c r="N211" s="228"/>
      <c r="O211" s="228"/>
      <c r="P211" s="228"/>
      <c r="Q211" s="228"/>
      <c r="R211" s="232"/>
      <c r="T211" s="233"/>
      <c r="U211" s="228"/>
      <c r="V211" s="228"/>
      <c r="W211" s="228"/>
      <c r="X211" s="228"/>
      <c r="Y211" s="228"/>
      <c r="Z211" s="228"/>
      <c r="AA211" s="234"/>
      <c r="AT211" s="235" t="s">
        <v>175</v>
      </c>
      <c r="AU211" s="235" t="s">
        <v>146</v>
      </c>
      <c r="AV211" s="10" t="s">
        <v>11</v>
      </c>
      <c r="AW211" s="10" t="s">
        <v>38</v>
      </c>
      <c r="AX211" s="10" t="s">
        <v>82</v>
      </c>
      <c r="AY211" s="235" t="s">
        <v>167</v>
      </c>
    </row>
    <row r="212" s="11" customFormat="1" ht="25.5" customHeight="1">
      <c r="B212" s="236"/>
      <c r="C212" s="237"/>
      <c r="D212" s="237"/>
      <c r="E212" s="238" t="s">
        <v>23</v>
      </c>
      <c r="F212" s="239" t="s">
        <v>272</v>
      </c>
      <c r="G212" s="237"/>
      <c r="H212" s="237"/>
      <c r="I212" s="237"/>
      <c r="J212" s="237"/>
      <c r="K212" s="240">
        <v>12.48</v>
      </c>
      <c r="L212" s="237"/>
      <c r="M212" s="237"/>
      <c r="N212" s="237"/>
      <c r="O212" s="237"/>
      <c r="P212" s="237"/>
      <c r="Q212" s="237"/>
      <c r="R212" s="241"/>
      <c r="T212" s="242"/>
      <c r="U212" s="237"/>
      <c r="V212" s="237"/>
      <c r="W212" s="237"/>
      <c r="X212" s="237"/>
      <c r="Y212" s="237"/>
      <c r="Z212" s="237"/>
      <c r="AA212" s="243"/>
      <c r="AT212" s="244" t="s">
        <v>175</v>
      </c>
      <c r="AU212" s="244" t="s">
        <v>146</v>
      </c>
      <c r="AV212" s="11" t="s">
        <v>146</v>
      </c>
      <c r="AW212" s="11" t="s">
        <v>38</v>
      </c>
      <c r="AX212" s="11" t="s">
        <v>82</v>
      </c>
      <c r="AY212" s="244" t="s">
        <v>167</v>
      </c>
    </row>
    <row r="213" s="10" customFormat="1" ht="16.5" customHeight="1">
      <c r="B213" s="227"/>
      <c r="C213" s="228"/>
      <c r="D213" s="228"/>
      <c r="E213" s="229" t="s">
        <v>23</v>
      </c>
      <c r="F213" s="256" t="s">
        <v>194</v>
      </c>
      <c r="G213" s="228"/>
      <c r="H213" s="228"/>
      <c r="I213" s="228"/>
      <c r="J213" s="228"/>
      <c r="K213" s="229" t="s">
        <v>23</v>
      </c>
      <c r="L213" s="228"/>
      <c r="M213" s="228"/>
      <c r="N213" s="228"/>
      <c r="O213" s="228"/>
      <c r="P213" s="228"/>
      <c r="Q213" s="228"/>
      <c r="R213" s="232"/>
      <c r="T213" s="233"/>
      <c r="U213" s="228"/>
      <c r="V213" s="228"/>
      <c r="W213" s="228"/>
      <c r="X213" s="228"/>
      <c r="Y213" s="228"/>
      <c r="Z213" s="228"/>
      <c r="AA213" s="234"/>
      <c r="AT213" s="235" t="s">
        <v>175</v>
      </c>
      <c r="AU213" s="235" t="s">
        <v>146</v>
      </c>
      <c r="AV213" s="10" t="s">
        <v>11</v>
      </c>
      <c r="AW213" s="10" t="s">
        <v>38</v>
      </c>
      <c r="AX213" s="10" t="s">
        <v>82</v>
      </c>
      <c r="AY213" s="235" t="s">
        <v>167</v>
      </c>
    </row>
    <row r="214" s="11" customFormat="1" ht="16.5" customHeight="1">
      <c r="B214" s="236"/>
      <c r="C214" s="237"/>
      <c r="D214" s="237"/>
      <c r="E214" s="238" t="s">
        <v>23</v>
      </c>
      <c r="F214" s="239" t="s">
        <v>273</v>
      </c>
      <c r="G214" s="237"/>
      <c r="H214" s="237"/>
      <c r="I214" s="237"/>
      <c r="J214" s="237"/>
      <c r="K214" s="240">
        <v>3.1400000000000001</v>
      </c>
      <c r="L214" s="237"/>
      <c r="M214" s="237"/>
      <c r="N214" s="237"/>
      <c r="O214" s="237"/>
      <c r="P214" s="237"/>
      <c r="Q214" s="237"/>
      <c r="R214" s="241"/>
      <c r="T214" s="242"/>
      <c r="U214" s="237"/>
      <c r="V214" s="237"/>
      <c r="W214" s="237"/>
      <c r="X214" s="237"/>
      <c r="Y214" s="237"/>
      <c r="Z214" s="237"/>
      <c r="AA214" s="243"/>
      <c r="AT214" s="244" t="s">
        <v>175</v>
      </c>
      <c r="AU214" s="244" t="s">
        <v>146</v>
      </c>
      <c r="AV214" s="11" t="s">
        <v>146</v>
      </c>
      <c r="AW214" s="11" t="s">
        <v>38</v>
      </c>
      <c r="AX214" s="11" t="s">
        <v>82</v>
      </c>
      <c r="AY214" s="244" t="s">
        <v>167</v>
      </c>
    </row>
    <row r="215" s="12" customFormat="1" ht="16.5" customHeight="1">
      <c r="B215" s="245"/>
      <c r="C215" s="246"/>
      <c r="D215" s="246"/>
      <c r="E215" s="247" t="s">
        <v>23</v>
      </c>
      <c r="F215" s="248" t="s">
        <v>177</v>
      </c>
      <c r="G215" s="246"/>
      <c r="H215" s="246"/>
      <c r="I215" s="246"/>
      <c r="J215" s="246"/>
      <c r="K215" s="249">
        <v>15.619999999999999</v>
      </c>
      <c r="L215" s="246"/>
      <c r="M215" s="246"/>
      <c r="N215" s="246"/>
      <c r="O215" s="246"/>
      <c r="P215" s="246"/>
      <c r="Q215" s="246"/>
      <c r="R215" s="250"/>
      <c r="T215" s="251"/>
      <c r="U215" s="246"/>
      <c r="V215" s="246"/>
      <c r="W215" s="246"/>
      <c r="X215" s="246"/>
      <c r="Y215" s="246"/>
      <c r="Z215" s="246"/>
      <c r="AA215" s="252"/>
      <c r="AT215" s="253" t="s">
        <v>175</v>
      </c>
      <c r="AU215" s="253" t="s">
        <v>146</v>
      </c>
      <c r="AV215" s="12" t="s">
        <v>172</v>
      </c>
      <c r="AW215" s="12" t="s">
        <v>38</v>
      </c>
      <c r="AX215" s="12" t="s">
        <v>11</v>
      </c>
      <c r="AY215" s="253" t="s">
        <v>167</v>
      </c>
    </row>
    <row r="216" s="1" customFormat="1" ht="38.25" customHeight="1">
      <c r="B216" s="47"/>
      <c r="C216" s="216" t="s">
        <v>274</v>
      </c>
      <c r="D216" s="216" t="s">
        <v>168</v>
      </c>
      <c r="E216" s="217" t="s">
        <v>275</v>
      </c>
      <c r="F216" s="218" t="s">
        <v>276</v>
      </c>
      <c r="G216" s="218"/>
      <c r="H216" s="218"/>
      <c r="I216" s="218"/>
      <c r="J216" s="219" t="s">
        <v>256</v>
      </c>
      <c r="K216" s="220">
        <v>9.7449999999999992</v>
      </c>
      <c r="L216" s="221">
        <v>0</v>
      </c>
      <c r="M216" s="222"/>
      <c r="N216" s="223">
        <f>ROUND(L216*K216,0)</f>
        <v>0</v>
      </c>
      <c r="O216" s="223"/>
      <c r="P216" s="223"/>
      <c r="Q216" s="223"/>
      <c r="R216" s="49"/>
      <c r="T216" s="224" t="s">
        <v>23</v>
      </c>
      <c r="U216" s="57" t="s">
        <v>49</v>
      </c>
      <c r="V216" s="48"/>
      <c r="W216" s="225">
        <f>V216*K216</f>
        <v>0</v>
      </c>
      <c r="X216" s="225">
        <v>0.55291000000000001</v>
      </c>
      <c r="Y216" s="225">
        <f>X216*K216</f>
        <v>5.3881079499999993</v>
      </c>
      <c r="Z216" s="225">
        <v>0</v>
      </c>
      <c r="AA216" s="226">
        <f>Z216*K216</f>
        <v>0</v>
      </c>
      <c r="AR216" s="23" t="s">
        <v>172</v>
      </c>
      <c r="AT216" s="23" t="s">
        <v>168</v>
      </c>
      <c r="AU216" s="23" t="s">
        <v>146</v>
      </c>
      <c r="AY216" s="23" t="s">
        <v>167</v>
      </c>
      <c r="BE216" s="139">
        <f>IF(U216="základní",N216,0)</f>
        <v>0</v>
      </c>
      <c r="BF216" s="139">
        <f>IF(U216="snížená",N216,0)</f>
        <v>0</v>
      </c>
      <c r="BG216" s="139">
        <f>IF(U216="zákl. přenesená",N216,0)</f>
        <v>0</v>
      </c>
      <c r="BH216" s="139">
        <f>IF(U216="sníž. přenesená",N216,0)</f>
        <v>0</v>
      </c>
      <c r="BI216" s="139">
        <f>IF(U216="nulová",N216,0)</f>
        <v>0</v>
      </c>
      <c r="BJ216" s="23" t="s">
        <v>146</v>
      </c>
      <c r="BK216" s="139">
        <f>ROUND(L216*K216,0)</f>
        <v>0</v>
      </c>
      <c r="BL216" s="23" t="s">
        <v>172</v>
      </c>
      <c r="BM216" s="23" t="s">
        <v>277</v>
      </c>
    </row>
    <row r="217" s="10" customFormat="1" ht="16.5" customHeight="1">
      <c r="B217" s="227"/>
      <c r="C217" s="228"/>
      <c r="D217" s="228"/>
      <c r="E217" s="229" t="s">
        <v>23</v>
      </c>
      <c r="F217" s="230" t="s">
        <v>194</v>
      </c>
      <c r="G217" s="231"/>
      <c r="H217" s="231"/>
      <c r="I217" s="231"/>
      <c r="J217" s="228"/>
      <c r="K217" s="229" t="s">
        <v>23</v>
      </c>
      <c r="L217" s="228"/>
      <c r="M217" s="228"/>
      <c r="N217" s="228"/>
      <c r="O217" s="228"/>
      <c r="P217" s="228"/>
      <c r="Q217" s="228"/>
      <c r="R217" s="232"/>
      <c r="T217" s="233"/>
      <c r="U217" s="228"/>
      <c r="V217" s="228"/>
      <c r="W217" s="228"/>
      <c r="X217" s="228"/>
      <c r="Y217" s="228"/>
      <c r="Z217" s="228"/>
      <c r="AA217" s="234"/>
      <c r="AT217" s="235" t="s">
        <v>175</v>
      </c>
      <c r="AU217" s="235" t="s">
        <v>146</v>
      </c>
      <c r="AV217" s="10" t="s">
        <v>11</v>
      </c>
      <c r="AW217" s="10" t="s">
        <v>38</v>
      </c>
      <c r="AX217" s="10" t="s">
        <v>82</v>
      </c>
      <c r="AY217" s="235" t="s">
        <v>167</v>
      </c>
    </row>
    <row r="218" s="11" customFormat="1" ht="16.5" customHeight="1">
      <c r="B218" s="236"/>
      <c r="C218" s="237"/>
      <c r="D218" s="237"/>
      <c r="E218" s="238" t="s">
        <v>23</v>
      </c>
      <c r="F218" s="239" t="s">
        <v>278</v>
      </c>
      <c r="G218" s="237"/>
      <c r="H218" s="237"/>
      <c r="I218" s="237"/>
      <c r="J218" s="237"/>
      <c r="K218" s="240">
        <v>9.7449999999999992</v>
      </c>
      <c r="L218" s="237"/>
      <c r="M218" s="237"/>
      <c r="N218" s="237"/>
      <c r="O218" s="237"/>
      <c r="P218" s="237"/>
      <c r="Q218" s="237"/>
      <c r="R218" s="241"/>
      <c r="T218" s="242"/>
      <c r="U218" s="237"/>
      <c r="V218" s="237"/>
      <c r="W218" s="237"/>
      <c r="X218" s="237"/>
      <c r="Y218" s="237"/>
      <c r="Z218" s="237"/>
      <c r="AA218" s="243"/>
      <c r="AT218" s="244" t="s">
        <v>175</v>
      </c>
      <c r="AU218" s="244" t="s">
        <v>146</v>
      </c>
      <c r="AV218" s="11" t="s">
        <v>146</v>
      </c>
      <c r="AW218" s="11" t="s">
        <v>38</v>
      </c>
      <c r="AX218" s="11" t="s">
        <v>82</v>
      </c>
      <c r="AY218" s="244" t="s">
        <v>167</v>
      </c>
    </row>
    <row r="219" s="12" customFormat="1" ht="16.5" customHeight="1">
      <c r="B219" s="245"/>
      <c r="C219" s="246"/>
      <c r="D219" s="246"/>
      <c r="E219" s="247" t="s">
        <v>23</v>
      </c>
      <c r="F219" s="248" t="s">
        <v>177</v>
      </c>
      <c r="G219" s="246"/>
      <c r="H219" s="246"/>
      <c r="I219" s="246"/>
      <c r="J219" s="246"/>
      <c r="K219" s="249">
        <v>9.7449999999999992</v>
      </c>
      <c r="L219" s="246"/>
      <c r="M219" s="246"/>
      <c r="N219" s="246"/>
      <c r="O219" s="246"/>
      <c r="P219" s="246"/>
      <c r="Q219" s="246"/>
      <c r="R219" s="250"/>
      <c r="T219" s="251"/>
      <c r="U219" s="246"/>
      <c r="V219" s="246"/>
      <c r="W219" s="246"/>
      <c r="X219" s="246"/>
      <c r="Y219" s="246"/>
      <c r="Z219" s="246"/>
      <c r="AA219" s="252"/>
      <c r="AT219" s="253" t="s">
        <v>175</v>
      </c>
      <c r="AU219" s="253" t="s">
        <v>146</v>
      </c>
      <c r="AV219" s="12" t="s">
        <v>172</v>
      </c>
      <c r="AW219" s="12" t="s">
        <v>38</v>
      </c>
      <c r="AX219" s="12" t="s">
        <v>11</v>
      </c>
      <c r="AY219" s="253" t="s">
        <v>167</v>
      </c>
    </row>
    <row r="220" s="1" customFormat="1" ht="38.25" customHeight="1">
      <c r="B220" s="47"/>
      <c r="C220" s="216" t="s">
        <v>279</v>
      </c>
      <c r="D220" s="216" t="s">
        <v>168</v>
      </c>
      <c r="E220" s="217" t="s">
        <v>280</v>
      </c>
      <c r="F220" s="218" t="s">
        <v>281</v>
      </c>
      <c r="G220" s="218"/>
      <c r="H220" s="218"/>
      <c r="I220" s="218"/>
      <c r="J220" s="219" t="s">
        <v>256</v>
      </c>
      <c r="K220" s="220">
        <v>25.274999999999999</v>
      </c>
      <c r="L220" s="221">
        <v>0</v>
      </c>
      <c r="M220" s="222"/>
      <c r="N220" s="223">
        <f>ROUND(L220*K220,0)</f>
        <v>0</v>
      </c>
      <c r="O220" s="223"/>
      <c r="P220" s="223"/>
      <c r="Q220" s="223"/>
      <c r="R220" s="49"/>
      <c r="T220" s="224" t="s">
        <v>23</v>
      </c>
      <c r="U220" s="57" t="s">
        <v>49</v>
      </c>
      <c r="V220" s="48"/>
      <c r="W220" s="225">
        <f>V220*K220</f>
        <v>0</v>
      </c>
      <c r="X220" s="225">
        <v>0.90802000000000005</v>
      </c>
      <c r="Y220" s="225">
        <f>X220*K220</f>
        <v>22.950205499999999</v>
      </c>
      <c r="Z220" s="225">
        <v>0</v>
      </c>
      <c r="AA220" s="226">
        <f>Z220*K220</f>
        <v>0</v>
      </c>
      <c r="AR220" s="23" t="s">
        <v>172</v>
      </c>
      <c r="AT220" s="23" t="s">
        <v>168</v>
      </c>
      <c r="AU220" s="23" t="s">
        <v>146</v>
      </c>
      <c r="AY220" s="23" t="s">
        <v>167</v>
      </c>
      <c r="BE220" s="139">
        <f>IF(U220="základní",N220,0)</f>
        <v>0</v>
      </c>
      <c r="BF220" s="139">
        <f>IF(U220="snížená",N220,0)</f>
        <v>0</v>
      </c>
      <c r="BG220" s="139">
        <f>IF(U220="zákl. přenesená",N220,0)</f>
        <v>0</v>
      </c>
      <c r="BH220" s="139">
        <f>IF(U220="sníž. přenesená",N220,0)</f>
        <v>0</v>
      </c>
      <c r="BI220" s="139">
        <f>IF(U220="nulová",N220,0)</f>
        <v>0</v>
      </c>
      <c r="BJ220" s="23" t="s">
        <v>146</v>
      </c>
      <c r="BK220" s="139">
        <f>ROUND(L220*K220,0)</f>
        <v>0</v>
      </c>
      <c r="BL220" s="23" t="s">
        <v>172</v>
      </c>
      <c r="BM220" s="23" t="s">
        <v>282</v>
      </c>
    </row>
    <row r="221" s="10" customFormat="1" ht="16.5" customHeight="1">
      <c r="B221" s="227"/>
      <c r="C221" s="228"/>
      <c r="D221" s="228"/>
      <c r="E221" s="229" t="s">
        <v>23</v>
      </c>
      <c r="F221" s="230" t="s">
        <v>283</v>
      </c>
      <c r="G221" s="231"/>
      <c r="H221" s="231"/>
      <c r="I221" s="231"/>
      <c r="J221" s="228"/>
      <c r="K221" s="229" t="s">
        <v>23</v>
      </c>
      <c r="L221" s="228"/>
      <c r="M221" s="228"/>
      <c r="N221" s="228"/>
      <c r="O221" s="228"/>
      <c r="P221" s="228"/>
      <c r="Q221" s="228"/>
      <c r="R221" s="232"/>
      <c r="T221" s="233"/>
      <c r="U221" s="228"/>
      <c r="V221" s="228"/>
      <c r="W221" s="228"/>
      <c r="X221" s="228"/>
      <c r="Y221" s="228"/>
      <c r="Z221" s="228"/>
      <c r="AA221" s="234"/>
      <c r="AT221" s="235" t="s">
        <v>175</v>
      </c>
      <c r="AU221" s="235" t="s">
        <v>146</v>
      </c>
      <c r="AV221" s="10" t="s">
        <v>11</v>
      </c>
      <c r="AW221" s="10" t="s">
        <v>38</v>
      </c>
      <c r="AX221" s="10" t="s">
        <v>82</v>
      </c>
      <c r="AY221" s="235" t="s">
        <v>167</v>
      </c>
    </row>
    <row r="222" s="11" customFormat="1" ht="25.5" customHeight="1">
      <c r="B222" s="236"/>
      <c r="C222" s="237"/>
      <c r="D222" s="237"/>
      <c r="E222" s="238" t="s">
        <v>23</v>
      </c>
      <c r="F222" s="239" t="s">
        <v>284</v>
      </c>
      <c r="G222" s="237"/>
      <c r="H222" s="237"/>
      <c r="I222" s="237"/>
      <c r="J222" s="237"/>
      <c r="K222" s="240">
        <v>25.274999999999999</v>
      </c>
      <c r="L222" s="237"/>
      <c r="M222" s="237"/>
      <c r="N222" s="237"/>
      <c r="O222" s="237"/>
      <c r="P222" s="237"/>
      <c r="Q222" s="237"/>
      <c r="R222" s="241"/>
      <c r="T222" s="242"/>
      <c r="U222" s="237"/>
      <c r="V222" s="237"/>
      <c r="W222" s="237"/>
      <c r="X222" s="237"/>
      <c r="Y222" s="237"/>
      <c r="Z222" s="237"/>
      <c r="AA222" s="243"/>
      <c r="AT222" s="244" t="s">
        <v>175</v>
      </c>
      <c r="AU222" s="244" t="s">
        <v>146</v>
      </c>
      <c r="AV222" s="11" t="s">
        <v>146</v>
      </c>
      <c r="AW222" s="11" t="s">
        <v>38</v>
      </c>
      <c r="AX222" s="11" t="s">
        <v>82</v>
      </c>
      <c r="AY222" s="244" t="s">
        <v>167</v>
      </c>
    </row>
    <row r="223" s="12" customFormat="1" ht="16.5" customHeight="1">
      <c r="B223" s="245"/>
      <c r="C223" s="246"/>
      <c r="D223" s="246"/>
      <c r="E223" s="247" t="s">
        <v>23</v>
      </c>
      <c r="F223" s="248" t="s">
        <v>177</v>
      </c>
      <c r="G223" s="246"/>
      <c r="H223" s="246"/>
      <c r="I223" s="246"/>
      <c r="J223" s="246"/>
      <c r="K223" s="249">
        <v>25.274999999999999</v>
      </c>
      <c r="L223" s="246"/>
      <c r="M223" s="246"/>
      <c r="N223" s="246"/>
      <c r="O223" s="246"/>
      <c r="P223" s="246"/>
      <c r="Q223" s="246"/>
      <c r="R223" s="250"/>
      <c r="T223" s="251"/>
      <c r="U223" s="246"/>
      <c r="V223" s="246"/>
      <c r="W223" s="246"/>
      <c r="X223" s="246"/>
      <c r="Y223" s="246"/>
      <c r="Z223" s="246"/>
      <c r="AA223" s="252"/>
      <c r="AT223" s="253" t="s">
        <v>175</v>
      </c>
      <c r="AU223" s="253" t="s">
        <v>146</v>
      </c>
      <c r="AV223" s="12" t="s">
        <v>172</v>
      </c>
      <c r="AW223" s="12" t="s">
        <v>38</v>
      </c>
      <c r="AX223" s="12" t="s">
        <v>11</v>
      </c>
      <c r="AY223" s="253" t="s">
        <v>167</v>
      </c>
    </row>
    <row r="224" s="1" customFormat="1" ht="16.5" customHeight="1">
      <c r="B224" s="47"/>
      <c r="C224" s="216" t="s">
        <v>285</v>
      </c>
      <c r="D224" s="216" t="s">
        <v>168</v>
      </c>
      <c r="E224" s="217" t="s">
        <v>286</v>
      </c>
      <c r="F224" s="218" t="s">
        <v>287</v>
      </c>
      <c r="G224" s="218"/>
      <c r="H224" s="218"/>
      <c r="I224" s="218"/>
      <c r="J224" s="219" t="s">
        <v>288</v>
      </c>
      <c r="K224" s="220">
        <v>7</v>
      </c>
      <c r="L224" s="221">
        <v>0</v>
      </c>
      <c r="M224" s="222"/>
      <c r="N224" s="223">
        <f>ROUND(L224*K224,0)</f>
        <v>0</v>
      </c>
      <c r="O224" s="223"/>
      <c r="P224" s="223"/>
      <c r="Q224" s="223"/>
      <c r="R224" s="49"/>
      <c r="T224" s="224" t="s">
        <v>23</v>
      </c>
      <c r="U224" s="57" t="s">
        <v>49</v>
      </c>
      <c r="V224" s="48"/>
      <c r="W224" s="225">
        <f>V224*K224</f>
        <v>0</v>
      </c>
      <c r="X224" s="225">
        <v>0</v>
      </c>
      <c r="Y224" s="225">
        <f>X224*K224</f>
        <v>0</v>
      </c>
      <c r="Z224" s="225">
        <v>0</v>
      </c>
      <c r="AA224" s="226">
        <f>Z224*K224</f>
        <v>0</v>
      </c>
      <c r="AR224" s="23" t="s">
        <v>172</v>
      </c>
      <c r="AT224" s="23" t="s">
        <v>168</v>
      </c>
      <c r="AU224" s="23" t="s">
        <v>146</v>
      </c>
      <c r="AY224" s="23" t="s">
        <v>167</v>
      </c>
      <c r="BE224" s="139">
        <f>IF(U224="základní",N224,0)</f>
        <v>0</v>
      </c>
      <c r="BF224" s="139">
        <f>IF(U224="snížená",N224,0)</f>
        <v>0</v>
      </c>
      <c r="BG224" s="139">
        <f>IF(U224="zákl. přenesená",N224,0)</f>
        <v>0</v>
      </c>
      <c r="BH224" s="139">
        <f>IF(U224="sníž. přenesená",N224,0)</f>
        <v>0</v>
      </c>
      <c r="BI224" s="139">
        <f>IF(U224="nulová",N224,0)</f>
        <v>0</v>
      </c>
      <c r="BJ224" s="23" t="s">
        <v>146</v>
      </c>
      <c r="BK224" s="139">
        <f>ROUND(L224*K224,0)</f>
        <v>0</v>
      </c>
      <c r="BL224" s="23" t="s">
        <v>172</v>
      </c>
      <c r="BM224" s="23" t="s">
        <v>289</v>
      </c>
    </row>
    <row r="225" s="9" customFormat="1" ht="29.88" customHeight="1">
      <c r="B225" s="203"/>
      <c r="C225" s="204"/>
      <c r="D225" s="213" t="s">
        <v>117</v>
      </c>
      <c r="E225" s="213"/>
      <c r="F225" s="213"/>
      <c r="G225" s="213"/>
      <c r="H225" s="213"/>
      <c r="I225" s="213"/>
      <c r="J225" s="213"/>
      <c r="K225" s="213"/>
      <c r="L225" s="213"/>
      <c r="M225" s="213"/>
      <c r="N225" s="257">
        <f>BK225</f>
        <v>0</v>
      </c>
      <c r="O225" s="258"/>
      <c r="P225" s="258"/>
      <c r="Q225" s="258"/>
      <c r="R225" s="206"/>
      <c r="T225" s="207"/>
      <c r="U225" s="204"/>
      <c r="V225" s="204"/>
      <c r="W225" s="208">
        <f>SUM(W226:W356)</f>
        <v>0</v>
      </c>
      <c r="X225" s="204"/>
      <c r="Y225" s="208">
        <f>SUM(Y226:Y356)</f>
        <v>69.337081420000004</v>
      </c>
      <c r="Z225" s="204"/>
      <c r="AA225" s="209">
        <f>SUM(AA226:AA356)</f>
        <v>0</v>
      </c>
      <c r="AR225" s="210" t="s">
        <v>11</v>
      </c>
      <c r="AT225" s="211" t="s">
        <v>81</v>
      </c>
      <c r="AU225" s="211" t="s">
        <v>11</v>
      </c>
      <c r="AY225" s="210" t="s">
        <v>167</v>
      </c>
      <c r="BK225" s="212">
        <f>SUM(BK226:BK356)</f>
        <v>0</v>
      </c>
    </row>
    <row r="226" s="1" customFormat="1" ht="38.25" customHeight="1">
      <c r="B226" s="47"/>
      <c r="C226" s="216" t="s">
        <v>10</v>
      </c>
      <c r="D226" s="216" t="s">
        <v>168</v>
      </c>
      <c r="E226" s="217" t="s">
        <v>290</v>
      </c>
      <c r="F226" s="218" t="s">
        <v>291</v>
      </c>
      <c r="G226" s="218"/>
      <c r="H226" s="218"/>
      <c r="I226" s="218"/>
      <c r="J226" s="219" t="s">
        <v>256</v>
      </c>
      <c r="K226" s="220">
        <v>28.227</v>
      </c>
      <c r="L226" s="221">
        <v>0</v>
      </c>
      <c r="M226" s="222"/>
      <c r="N226" s="223">
        <f>ROUND(L226*K226,0)</f>
        <v>0</v>
      </c>
      <c r="O226" s="223"/>
      <c r="P226" s="223"/>
      <c r="Q226" s="223"/>
      <c r="R226" s="49"/>
      <c r="T226" s="224" t="s">
        <v>23</v>
      </c>
      <c r="U226" s="57" t="s">
        <v>49</v>
      </c>
      <c r="V226" s="48"/>
      <c r="W226" s="225">
        <f>V226*K226</f>
        <v>0</v>
      </c>
      <c r="X226" s="225">
        <v>0.17763999999999999</v>
      </c>
      <c r="Y226" s="225">
        <f>X226*K226</f>
        <v>5.0142442799999998</v>
      </c>
      <c r="Z226" s="225">
        <v>0</v>
      </c>
      <c r="AA226" s="226">
        <f>Z226*K226</f>
        <v>0</v>
      </c>
      <c r="AR226" s="23" t="s">
        <v>172</v>
      </c>
      <c r="AT226" s="23" t="s">
        <v>168</v>
      </c>
      <c r="AU226" s="23" t="s">
        <v>146</v>
      </c>
      <c r="AY226" s="23" t="s">
        <v>167</v>
      </c>
      <c r="BE226" s="139">
        <f>IF(U226="základní",N226,0)</f>
        <v>0</v>
      </c>
      <c r="BF226" s="139">
        <f>IF(U226="snížená",N226,0)</f>
        <v>0</v>
      </c>
      <c r="BG226" s="139">
        <f>IF(U226="zákl. přenesená",N226,0)</f>
        <v>0</v>
      </c>
      <c r="BH226" s="139">
        <f>IF(U226="sníž. přenesená",N226,0)</f>
        <v>0</v>
      </c>
      <c r="BI226" s="139">
        <f>IF(U226="nulová",N226,0)</f>
        <v>0</v>
      </c>
      <c r="BJ226" s="23" t="s">
        <v>146</v>
      </c>
      <c r="BK226" s="139">
        <f>ROUND(L226*K226,0)</f>
        <v>0</v>
      </c>
      <c r="BL226" s="23" t="s">
        <v>172</v>
      </c>
      <c r="BM226" s="23" t="s">
        <v>292</v>
      </c>
    </row>
    <row r="227" s="10" customFormat="1" ht="16.5" customHeight="1">
      <c r="B227" s="227"/>
      <c r="C227" s="228"/>
      <c r="D227" s="228"/>
      <c r="E227" s="229" t="s">
        <v>23</v>
      </c>
      <c r="F227" s="230" t="s">
        <v>293</v>
      </c>
      <c r="G227" s="231"/>
      <c r="H227" s="231"/>
      <c r="I227" s="231"/>
      <c r="J227" s="228"/>
      <c r="K227" s="229" t="s">
        <v>23</v>
      </c>
      <c r="L227" s="228"/>
      <c r="M227" s="228"/>
      <c r="N227" s="228"/>
      <c r="O227" s="228"/>
      <c r="P227" s="228"/>
      <c r="Q227" s="228"/>
      <c r="R227" s="232"/>
      <c r="T227" s="233"/>
      <c r="U227" s="228"/>
      <c r="V227" s="228"/>
      <c r="W227" s="228"/>
      <c r="X227" s="228"/>
      <c r="Y227" s="228"/>
      <c r="Z227" s="228"/>
      <c r="AA227" s="234"/>
      <c r="AT227" s="235" t="s">
        <v>175</v>
      </c>
      <c r="AU227" s="235" t="s">
        <v>146</v>
      </c>
      <c r="AV227" s="10" t="s">
        <v>11</v>
      </c>
      <c r="AW227" s="10" t="s">
        <v>38</v>
      </c>
      <c r="AX227" s="10" t="s">
        <v>82</v>
      </c>
      <c r="AY227" s="235" t="s">
        <v>167</v>
      </c>
    </row>
    <row r="228" s="10" customFormat="1" ht="16.5" customHeight="1">
      <c r="B228" s="227"/>
      <c r="C228" s="228"/>
      <c r="D228" s="228"/>
      <c r="E228" s="229" t="s">
        <v>23</v>
      </c>
      <c r="F228" s="256" t="s">
        <v>294</v>
      </c>
      <c r="G228" s="228"/>
      <c r="H228" s="228"/>
      <c r="I228" s="228"/>
      <c r="J228" s="228"/>
      <c r="K228" s="229" t="s">
        <v>23</v>
      </c>
      <c r="L228" s="228"/>
      <c r="M228" s="228"/>
      <c r="N228" s="228"/>
      <c r="O228" s="228"/>
      <c r="P228" s="228"/>
      <c r="Q228" s="228"/>
      <c r="R228" s="232"/>
      <c r="T228" s="233"/>
      <c r="U228" s="228"/>
      <c r="V228" s="228"/>
      <c r="W228" s="228"/>
      <c r="X228" s="228"/>
      <c r="Y228" s="228"/>
      <c r="Z228" s="228"/>
      <c r="AA228" s="234"/>
      <c r="AT228" s="235" t="s">
        <v>175</v>
      </c>
      <c r="AU228" s="235" t="s">
        <v>146</v>
      </c>
      <c r="AV228" s="10" t="s">
        <v>11</v>
      </c>
      <c r="AW228" s="10" t="s">
        <v>38</v>
      </c>
      <c r="AX228" s="10" t="s">
        <v>82</v>
      </c>
      <c r="AY228" s="235" t="s">
        <v>167</v>
      </c>
    </row>
    <row r="229" s="11" customFormat="1" ht="16.5" customHeight="1">
      <c r="B229" s="236"/>
      <c r="C229" s="237"/>
      <c r="D229" s="237"/>
      <c r="E229" s="238" t="s">
        <v>23</v>
      </c>
      <c r="F229" s="239" t="s">
        <v>295</v>
      </c>
      <c r="G229" s="237"/>
      <c r="H229" s="237"/>
      <c r="I229" s="237"/>
      <c r="J229" s="237"/>
      <c r="K229" s="240">
        <v>28.227</v>
      </c>
      <c r="L229" s="237"/>
      <c r="M229" s="237"/>
      <c r="N229" s="237"/>
      <c r="O229" s="237"/>
      <c r="P229" s="237"/>
      <c r="Q229" s="237"/>
      <c r="R229" s="241"/>
      <c r="T229" s="242"/>
      <c r="U229" s="237"/>
      <c r="V229" s="237"/>
      <c r="W229" s="237"/>
      <c r="X229" s="237"/>
      <c r="Y229" s="237"/>
      <c r="Z229" s="237"/>
      <c r="AA229" s="243"/>
      <c r="AT229" s="244" t="s">
        <v>175</v>
      </c>
      <c r="AU229" s="244" t="s">
        <v>146</v>
      </c>
      <c r="AV229" s="11" t="s">
        <v>146</v>
      </c>
      <c r="AW229" s="11" t="s">
        <v>38</v>
      </c>
      <c r="AX229" s="11" t="s">
        <v>82</v>
      </c>
      <c r="AY229" s="244" t="s">
        <v>167</v>
      </c>
    </row>
    <row r="230" s="12" customFormat="1" ht="16.5" customHeight="1">
      <c r="B230" s="245"/>
      <c r="C230" s="246"/>
      <c r="D230" s="246"/>
      <c r="E230" s="247" t="s">
        <v>23</v>
      </c>
      <c r="F230" s="248" t="s">
        <v>177</v>
      </c>
      <c r="G230" s="246"/>
      <c r="H230" s="246"/>
      <c r="I230" s="246"/>
      <c r="J230" s="246"/>
      <c r="K230" s="249">
        <v>28.227</v>
      </c>
      <c r="L230" s="246"/>
      <c r="M230" s="246"/>
      <c r="N230" s="246"/>
      <c r="O230" s="246"/>
      <c r="P230" s="246"/>
      <c r="Q230" s="246"/>
      <c r="R230" s="250"/>
      <c r="T230" s="251"/>
      <c r="U230" s="246"/>
      <c r="V230" s="246"/>
      <c r="W230" s="246"/>
      <c r="X230" s="246"/>
      <c r="Y230" s="246"/>
      <c r="Z230" s="246"/>
      <c r="AA230" s="252"/>
      <c r="AT230" s="253" t="s">
        <v>175</v>
      </c>
      <c r="AU230" s="253" t="s">
        <v>146</v>
      </c>
      <c r="AV230" s="12" t="s">
        <v>172</v>
      </c>
      <c r="AW230" s="12" t="s">
        <v>38</v>
      </c>
      <c r="AX230" s="12" t="s">
        <v>11</v>
      </c>
      <c r="AY230" s="253" t="s">
        <v>167</v>
      </c>
    </row>
    <row r="231" s="1" customFormat="1" ht="25.5" customHeight="1">
      <c r="B231" s="47"/>
      <c r="C231" s="216" t="s">
        <v>296</v>
      </c>
      <c r="D231" s="216" t="s">
        <v>168</v>
      </c>
      <c r="E231" s="217" t="s">
        <v>297</v>
      </c>
      <c r="F231" s="218" t="s">
        <v>298</v>
      </c>
      <c r="G231" s="218"/>
      <c r="H231" s="218"/>
      <c r="I231" s="218"/>
      <c r="J231" s="219" t="s">
        <v>256</v>
      </c>
      <c r="K231" s="220">
        <v>25.809999999999999</v>
      </c>
      <c r="L231" s="221">
        <v>0</v>
      </c>
      <c r="M231" s="222"/>
      <c r="N231" s="223">
        <f>ROUND(L231*K231,0)</f>
        <v>0</v>
      </c>
      <c r="O231" s="223"/>
      <c r="P231" s="223"/>
      <c r="Q231" s="223"/>
      <c r="R231" s="49"/>
      <c r="T231" s="224" t="s">
        <v>23</v>
      </c>
      <c r="U231" s="57" t="s">
        <v>49</v>
      </c>
      <c r="V231" s="48"/>
      <c r="W231" s="225">
        <f>V231*K231</f>
        <v>0</v>
      </c>
      <c r="X231" s="225">
        <v>0.17351</v>
      </c>
      <c r="Y231" s="225">
        <f>X231*K231</f>
        <v>4.4782931000000001</v>
      </c>
      <c r="Z231" s="225">
        <v>0</v>
      </c>
      <c r="AA231" s="226">
        <f>Z231*K231</f>
        <v>0</v>
      </c>
      <c r="AR231" s="23" t="s">
        <v>172</v>
      </c>
      <c r="AT231" s="23" t="s">
        <v>168</v>
      </c>
      <c r="AU231" s="23" t="s">
        <v>146</v>
      </c>
      <c r="AY231" s="23" t="s">
        <v>167</v>
      </c>
      <c r="BE231" s="139">
        <f>IF(U231="základní",N231,0)</f>
        <v>0</v>
      </c>
      <c r="BF231" s="139">
        <f>IF(U231="snížená",N231,0)</f>
        <v>0</v>
      </c>
      <c r="BG231" s="139">
        <f>IF(U231="zákl. přenesená",N231,0)</f>
        <v>0</v>
      </c>
      <c r="BH231" s="139">
        <f>IF(U231="sníž. přenesená",N231,0)</f>
        <v>0</v>
      </c>
      <c r="BI231" s="139">
        <f>IF(U231="nulová",N231,0)</f>
        <v>0</v>
      </c>
      <c r="BJ231" s="23" t="s">
        <v>146</v>
      </c>
      <c r="BK231" s="139">
        <f>ROUND(L231*K231,0)</f>
        <v>0</v>
      </c>
      <c r="BL231" s="23" t="s">
        <v>172</v>
      </c>
      <c r="BM231" s="23" t="s">
        <v>299</v>
      </c>
    </row>
    <row r="232" s="10" customFormat="1" ht="16.5" customHeight="1">
      <c r="B232" s="227"/>
      <c r="C232" s="228"/>
      <c r="D232" s="228"/>
      <c r="E232" s="229" t="s">
        <v>23</v>
      </c>
      <c r="F232" s="230" t="s">
        <v>300</v>
      </c>
      <c r="G232" s="231"/>
      <c r="H232" s="231"/>
      <c r="I232" s="231"/>
      <c r="J232" s="228"/>
      <c r="K232" s="229" t="s">
        <v>23</v>
      </c>
      <c r="L232" s="228"/>
      <c r="M232" s="228"/>
      <c r="N232" s="228"/>
      <c r="O232" s="228"/>
      <c r="P232" s="228"/>
      <c r="Q232" s="228"/>
      <c r="R232" s="232"/>
      <c r="T232" s="233"/>
      <c r="U232" s="228"/>
      <c r="V232" s="228"/>
      <c r="W232" s="228"/>
      <c r="X232" s="228"/>
      <c r="Y232" s="228"/>
      <c r="Z232" s="228"/>
      <c r="AA232" s="234"/>
      <c r="AT232" s="235" t="s">
        <v>175</v>
      </c>
      <c r="AU232" s="235" t="s">
        <v>146</v>
      </c>
      <c r="AV232" s="10" t="s">
        <v>11</v>
      </c>
      <c r="AW232" s="10" t="s">
        <v>38</v>
      </c>
      <c r="AX232" s="10" t="s">
        <v>82</v>
      </c>
      <c r="AY232" s="235" t="s">
        <v>167</v>
      </c>
    </row>
    <row r="233" s="11" customFormat="1" ht="16.5" customHeight="1">
      <c r="B233" s="236"/>
      <c r="C233" s="237"/>
      <c r="D233" s="237"/>
      <c r="E233" s="238" t="s">
        <v>23</v>
      </c>
      <c r="F233" s="239" t="s">
        <v>301</v>
      </c>
      <c r="G233" s="237"/>
      <c r="H233" s="237"/>
      <c r="I233" s="237"/>
      <c r="J233" s="237"/>
      <c r="K233" s="240">
        <v>25.809999999999999</v>
      </c>
      <c r="L233" s="237"/>
      <c r="M233" s="237"/>
      <c r="N233" s="237"/>
      <c r="O233" s="237"/>
      <c r="P233" s="237"/>
      <c r="Q233" s="237"/>
      <c r="R233" s="241"/>
      <c r="T233" s="242"/>
      <c r="U233" s="237"/>
      <c r="V233" s="237"/>
      <c r="W233" s="237"/>
      <c r="X233" s="237"/>
      <c r="Y233" s="237"/>
      <c r="Z233" s="237"/>
      <c r="AA233" s="243"/>
      <c r="AT233" s="244" t="s">
        <v>175</v>
      </c>
      <c r="AU233" s="244" t="s">
        <v>146</v>
      </c>
      <c r="AV233" s="11" t="s">
        <v>146</v>
      </c>
      <c r="AW233" s="11" t="s">
        <v>38</v>
      </c>
      <c r="AX233" s="11" t="s">
        <v>82</v>
      </c>
      <c r="AY233" s="244" t="s">
        <v>167</v>
      </c>
    </row>
    <row r="234" s="12" customFormat="1" ht="16.5" customHeight="1">
      <c r="B234" s="245"/>
      <c r="C234" s="246"/>
      <c r="D234" s="246"/>
      <c r="E234" s="247" t="s">
        <v>23</v>
      </c>
      <c r="F234" s="248" t="s">
        <v>177</v>
      </c>
      <c r="G234" s="246"/>
      <c r="H234" s="246"/>
      <c r="I234" s="246"/>
      <c r="J234" s="246"/>
      <c r="K234" s="249">
        <v>25.809999999999999</v>
      </c>
      <c r="L234" s="246"/>
      <c r="M234" s="246"/>
      <c r="N234" s="246"/>
      <c r="O234" s="246"/>
      <c r="P234" s="246"/>
      <c r="Q234" s="246"/>
      <c r="R234" s="250"/>
      <c r="T234" s="251"/>
      <c r="U234" s="246"/>
      <c r="V234" s="246"/>
      <c r="W234" s="246"/>
      <c r="X234" s="246"/>
      <c r="Y234" s="246"/>
      <c r="Z234" s="246"/>
      <c r="AA234" s="252"/>
      <c r="AT234" s="253" t="s">
        <v>175</v>
      </c>
      <c r="AU234" s="253" t="s">
        <v>146</v>
      </c>
      <c r="AV234" s="12" t="s">
        <v>172</v>
      </c>
      <c r="AW234" s="12" t="s">
        <v>38</v>
      </c>
      <c r="AX234" s="12" t="s">
        <v>11</v>
      </c>
      <c r="AY234" s="253" t="s">
        <v>167</v>
      </c>
    </row>
    <row r="235" s="1" customFormat="1" ht="25.5" customHeight="1">
      <c r="B235" s="47"/>
      <c r="C235" s="216" t="s">
        <v>302</v>
      </c>
      <c r="D235" s="216" t="s">
        <v>168</v>
      </c>
      <c r="E235" s="217" t="s">
        <v>303</v>
      </c>
      <c r="F235" s="218" t="s">
        <v>304</v>
      </c>
      <c r="G235" s="218"/>
      <c r="H235" s="218"/>
      <c r="I235" s="218"/>
      <c r="J235" s="219" t="s">
        <v>256</v>
      </c>
      <c r="K235" s="220">
        <v>18.613</v>
      </c>
      <c r="L235" s="221">
        <v>0</v>
      </c>
      <c r="M235" s="222"/>
      <c r="N235" s="223">
        <f>ROUND(L235*K235,0)</f>
        <v>0</v>
      </c>
      <c r="O235" s="223"/>
      <c r="P235" s="223"/>
      <c r="Q235" s="223"/>
      <c r="R235" s="49"/>
      <c r="T235" s="224" t="s">
        <v>23</v>
      </c>
      <c r="U235" s="57" t="s">
        <v>49</v>
      </c>
      <c r="V235" s="48"/>
      <c r="W235" s="225">
        <f>V235*K235</f>
        <v>0</v>
      </c>
      <c r="X235" s="225">
        <v>0.21709999999999999</v>
      </c>
      <c r="Y235" s="225">
        <f>X235*K235</f>
        <v>4.0408822999999998</v>
      </c>
      <c r="Z235" s="225">
        <v>0</v>
      </c>
      <c r="AA235" s="226">
        <f>Z235*K235</f>
        <v>0</v>
      </c>
      <c r="AR235" s="23" t="s">
        <v>172</v>
      </c>
      <c r="AT235" s="23" t="s">
        <v>168</v>
      </c>
      <c r="AU235" s="23" t="s">
        <v>146</v>
      </c>
      <c r="AY235" s="23" t="s">
        <v>167</v>
      </c>
      <c r="BE235" s="139">
        <f>IF(U235="základní",N235,0)</f>
        <v>0</v>
      </c>
      <c r="BF235" s="139">
        <f>IF(U235="snížená",N235,0)</f>
        <v>0</v>
      </c>
      <c r="BG235" s="139">
        <f>IF(U235="zákl. přenesená",N235,0)</f>
        <v>0</v>
      </c>
      <c r="BH235" s="139">
        <f>IF(U235="sníž. přenesená",N235,0)</f>
        <v>0</v>
      </c>
      <c r="BI235" s="139">
        <f>IF(U235="nulová",N235,0)</f>
        <v>0</v>
      </c>
      <c r="BJ235" s="23" t="s">
        <v>146</v>
      </c>
      <c r="BK235" s="139">
        <f>ROUND(L235*K235,0)</f>
        <v>0</v>
      </c>
      <c r="BL235" s="23" t="s">
        <v>172</v>
      </c>
      <c r="BM235" s="23" t="s">
        <v>305</v>
      </c>
    </row>
    <row r="236" s="10" customFormat="1" ht="16.5" customHeight="1">
      <c r="B236" s="227"/>
      <c r="C236" s="228"/>
      <c r="D236" s="228"/>
      <c r="E236" s="229" t="s">
        <v>23</v>
      </c>
      <c r="F236" s="230" t="s">
        <v>306</v>
      </c>
      <c r="G236" s="231"/>
      <c r="H236" s="231"/>
      <c r="I236" s="231"/>
      <c r="J236" s="228"/>
      <c r="K236" s="229" t="s">
        <v>23</v>
      </c>
      <c r="L236" s="228"/>
      <c r="M236" s="228"/>
      <c r="N236" s="228"/>
      <c r="O236" s="228"/>
      <c r="P236" s="228"/>
      <c r="Q236" s="228"/>
      <c r="R236" s="232"/>
      <c r="T236" s="233"/>
      <c r="U236" s="228"/>
      <c r="V236" s="228"/>
      <c r="W236" s="228"/>
      <c r="X236" s="228"/>
      <c r="Y236" s="228"/>
      <c r="Z236" s="228"/>
      <c r="AA236" s="234"/>
      <c r="AT236" s="235" t="s">
        <v>175</v>
      </c>
      <c r="AU236" s="235" t="s">
        <v>146</v>
      </c>
      <c r="AV236" s="10" t="s">
        <v>11</v>
      </c>
      <c r="AW236" s="10" t="s">
        <v>38</v>
      </c>
      <c r="AX236" s="10" t="s">
        <v>82</v>
      </c>
      <c r="AY236" s="235" t="s">
        <v>167</v>
      </c>
    </row>
    <row r="237" s="11" customFormat="1" ht="16.5" customHeight="1">
      <c r="B237" s="236"/>
      <c r="C237" s="237"/>
      <c r="D237" s="237"/>
      <c r="E237" s="238" t="s">
        <v>23</v>
      </c>
      <c r="F237" s="239" t="s">
        <v>307</v>
      </c>
      <c r="G237" s="237"/>
      <c r="H237" s="237"/>
      <c r="I237" s="237"/>
      <c r="J237" s="237"/>
      <c r="K237" s="240">
        <v>18.613</v>
      </c>
      <c r="L237" s="237"/>
      <c r="M237" s="237"/>
      <c r="N237" s="237"/>
      <c r="O237" s="237"/>
      <c r="P237" s="237"/>
      <c r="Q237" s="237"/>
      <c r="R237" s="241"/>
      <c r="T237" s="242"/>
      <c r="U237" s="237"/>
      <c r="V237" s="237"/>
      <c r="W237" s="237"/>
      <c r="X237" s="237"/>
      <c r="Y237" s="237"/>
      <c r="Z237" s="237"/>
      <c r="AA237" s="243"/>
      <c r="AT237" s="244" t="s">
        <v>175</v>
      </c>
      <c r="AU237" s="244" t="s">
        <v>146</v>
      </c>
      <c r="AV237" s="11" t="s">
        <v>146</v>
      </c>
      <c r="AW237" s="11" t="s">
        <v>38</v>
      </c>
      <c r="AX237" s="11" t="s">
        <v>82</v>
      </c>
      <c r="AY237" s="244" t="s">
        <v>167</v>
      </c>
    </row>
    <row r="238" s="12" customFormat="1" ht="16.5" customHeight="1">
      <c r="B238" s="245"/>
      <c r="C238" s="246"/>
      <c r="D238" s="246"/>
      <c r="E238" s="247" t="s">
        <v>23</v>
      </c>
      <c r="F238" s="248" t="s">
        <v>177</v>
      </c>
      <c r="G238" s="246"/>
      <c r="H238" s="246"/>
      <c r="I238" s="246"/>
      <c r="J238" s="246"/>
      <c r="K238" s="249">
        <v>18.613</v>
      </c>
      <c r="L238" s="246"/>
      <c r="M238" s="246"/>
      <c r="N238" s="246"/>
      <c r="O238" s="246"/>
      <c r="P238" s="246"/>
      <c r="Q238" s="246"/>
      <c r="R238" s="250"/>
      <c r="T238" s="251"/>
      <c r="U238" s="246"/>
      <c r="V238" s="246"/>
      <c r="W238" s="246"/>
      <c r="X238" s="246"/>
      <c r="Y238" s="246"/>
      <c r="Z238" s="246"/>
      <c r="AA238" s="252"/>
      <c r="AT238" s="253" t="s">
        <v>175</v>
      </c>
      <c r="AU238" s="253" t="s">
        <v>146</v>
      </c>
      <c r="AV238" s="12" t="s">
        <v>172</v>
      </c>
      <c r="AW238" s="12" t="s">
        <v>38</v>
      </c>
      <c r="AX238" s="12" t="s">
        <v>11</v>
      </c>
      <c r="AY238" s="253" t="s">
        <v>167</v>
      </c>
    </row>
    <row r="239" s="1" customFormat="1" ht="38.25" customHeight="1">
      <c r="B239" s="47"/>
      <c r="C239" s="216" t="s">
        <v>308</v>
      </c>
      <c r="D239" s="216" t="s">
        <v>168</v>
      </c>
      <c r="E239" s="217" t="s">
        <v>309</v>
      </c>
      <c r="F239" s="218" t="s">
        <v>310</v>
      </c>
      <c r="G239" s="218"/>
      <c r="H239" s="218"/>
      <c r="I239" s="218"/>
      <c r="J239" s="219" t="s">
        <v>256</v>
      </c>
      <c r="K239" s="220">
        <v>180.21299999999999</v>
      </c>
      <c r="L239" s="221">
        <v>0</v>
      </c>
      <c r="M239" s="222"/>
      <c r="N239" s="223">
        <f>ROUND(L239*K239,0)</f>
        <v>0</v>
      </c>
      <c r="O239" s="223"/>
      <c r="P239" s="223"/>
      <c r="Q239" s="223"/>
      <c r="R239" s="49"/>
      <c r="T239" s="224" t="s">
        <v>23</v>
      </c>
      <c r="U239" s="57" t="s">
        <v>49</v>
      </c>
      <c r="V239" s="48"/>
      <c r="W239" s="225">
        <f>V239*K239</f>
        <v>0</v>
      </c>
      <c r="X239" s="225">
        <v>0.22572999999999999</v>
      </c>
      <c r="Y239" s="225">
        <f>X239*K239</f>
        <v>40.679480489999996</v>
      </c>
      <c r="Z239" s="225">
        <v>0</v>
      </c>
      <c r="AA239" s="226">
        <f>Z239*K239</f>
        <v>0</v>
      </c>
      <c r="AR239" s="23" t="s">
        <v>172</v>
      </c>
      <c r="AT239" s="23" t="s">
        <v>168</v>
      </c>
      <c r="AU239" s="23" t="s">
        <v>146</v>
      </c>
      <c r="AY239" s="23" t="s">
        <v>167</v>
      </c>
      <c r="BE239" s="139">
        <f>IF(U239="základní",N239,0)</f>
        <v>0</v>
      </c>
      <c r="BF239" s="139">
        <f>IF(U239="snížená",N239,0)</f>
        <v>0</v>
      </c>
      <c r="BG239" s="139">
        <f>IF(U239="zákl. přenesená",N239,0)</f>
        <v>0</v>
      </c>
      <c r="BH239" s="139">
        <f>IF(U239="sníž. přenesená",N239,0)</f>
        <v>0</v>
      </c>
      <c r="BI239" s="139">
        <f>IF(U239="nulová",N239,0)</f>
        <v>0</v>
      </c>
      <c r="BJ239" s="23" t="s">
        <v>146</v>
      </c>
      <c r="BK239" s="139">
        <f>ROUND(L239*K239,0)</f>
        <v>0</v>
      </c>
      <c r="BL239" s="23" t="s">
        <v>172</v>
      </c>
      <c r="BM239" s="23" t="s">
        <v>311</v>
      </c>
    </row>
    <row r="240" s="10" customFormat="1" ht="16.5" customHeight="1">
      <c r="B240" s="227"/>
      <c r="C240" s="228"/>
      <c r="D240" s="228"/>
      <c r="E240" s="229" t="s">
        <v>23</v>
      </c>
      <c r="F240" s="230" t="s">
        <v>312</v>
      </c>
      <c r="G240" s="231"/>
      <c r="H240" s="231"/>
      <c r="I240" s="231"/>
      <c r="J240" s="228"/>
      <c r="K240" s="229" t="s">
        <v>23</v>
      </c>
      <c r="L240" s="228"/>
      <c r="M240" s="228"/>
      <c r="N240" s="228"/>
      <c r="O240" s="228"/>
      <c r="P240" s="228"/>
      <c r="Q240" s="228"/>
      <c r="R240" s="232"/>
      <c r="T240" s="233"/>
      <c r="U240" s="228"/>
      <c r="V240" s="228"/>
      <c r="W240" s="228"/>
      <c r="X240" s="228"/>
      <c r="Y240" s="228"/>
      <c r="Z240" s="228"/>
      <c r="AA240" s="234"/>
      <c r="AT240" s="235" t="s">
        <v>175</v>
      </c>
      <c r="AU240" s="235" t="s">
        <v>146</v>
      </c>
      <c r="AV240" s="10" t="s">
        <v>11</v>
      </c>
      <c r="AW240" s="10" t="s">
        <v>38</v>
      </c>
      <c r="AX240" s="10" t="s">
        <v>82</v>
      </c>
      <c r="AY240" s="235" t="s">
        <v>167</v>
      </c>
    </row>
    <row r="241" s="10" customFormat="1" ht="16.5" customHeight="1">
      <c r="B241" s="227"/>
      <c r="C241" s="228"/>
      <c r="D241" s="228"/>
      <c r="E241" s="229" t="s">
        <v>23</v>
      </c>
      <c r="F241" s="256" t="s">
        <v>294</v>
      </c>
      <c r="G241" s="228"/>
      <c r="H241" s="228"/>
      <c r="I241" s="228"/>
      <c r="J241" s="228"/>
      <c r="K241" s="229" t="s">
        <v>23</v>
      </c>
      <c r="L241" s="228"/>
      <c r="M241" s="228"/>
      <c r="N241" s="228"/>
      <c r="O241" s="228"/>
      <c r="P241" s="228"/>
      <c r="Q241" s="228"/>
      <c r="R241" s="232"/>
      <c r="T241" s="233"/>
      <c r="U241" s="228"/>
      <c r="V241" s="228"/>
      <c r="W241" s="228"/>
      <c r="X241" s="228"/>
      <c r="Y241" s="228"/>
      <c r="Z241" s="228"/>
      <c r="AA241" s="234"/>
      <c r="AT241" s="235" t="s">
        <v>175</v>
      </c>
      <c r="AU241" s="235" t="s">
        <v>146</v>
      </c>
      <c r="AV241" s="10" t="s">
        <v>11</v>
      </c>
      <c r="AW241" s="10" t="s">
        <v>38</v>
      </c>
      <c r="AX241" s="10" t="s">
        <v>82</v>
      </c>
      <c r="AY241" s="235" t="s">
        <v>167</v>
      </c>
    </row>
    <row r="242" s="11" customFormat="1" ht="25.5" customHeight="1">
      <c r="B242" s="236"/>
      <c r="C242" s="237"/>
      <c r="D242" s="237"/>
      <c r="E242" s="238" t="s">
        <v>23</v>
      </c>
      <c r="F242" s="239" t="s">
        <v>313</v>
      </c>
      <c r="G242" s="237"/>
      <c r="H242" s="237"/>
      <c r="I242" s="237"/>
      <c r="J242" s="237"/>
      <c r="K242" s="240">
        <v>82.25</v>
      </c>
      <c r="L242" s="237"/>
      <c r="M242" s="237"/>
      <c r="N242" s="237"/>
      <c r="O242" s="237"/>
      <c r="P242" s="237"/>
      <c r="Q242" s="237"/>
      <c r="R242" s="241"/>
      <c r="T242" s="242"/>
      <c r="U242" s="237"/>
      <c r="V242" s="237"/>
      <c r="W242" s="237"/>
      <c r="X242" s="237"/>
      <c r="Y242" s="237"/>
      <c r="Z242" s="237"/>
      <c r="AA242" s="243"/>
      <c r="AT242" s="244" t="s">
        <v>175</v>
      </c>
      <c r="AU242" s="244" t="s">
        <v>146</v>
      </c>
      <c r="AV242" s="11" t="s">
        <v>146</v>
      </c>
      <c r="AW242" s="11" t="s">
        <v>38</v>
      </c>
      <c r="AX242" s="11" t="s">
        <v>82</v>
      </c>
      <c r="AY242" s="244" t="s">
        <v>167</v>
      </c>
    </row>
    <row r="243" s="10" customFormat="1" ht="16.5" customHeight="1">
      <c r="B243" s="227"/>
      <c r="C243" s="228"/>
      <c r="D243" s="228"/>
      <c r="E243" s="229" t="s">
        <v>23</v>
      </c>
      <c r="F243" s="256" t="s">
        <v>314</v>
      </c>
      <c r="G243" s="228"/>
      <c r="H243" s="228"/>
      <c r="I243" s="228"/>
      <c r="J243" s="228"/>
      <c r="K243" s="229" t="s">
        <v>23</v>
      </c>
      <c r="L243" s="228"/>
      <c r="M243" s="228"/>
      <c r="N243" s="228"/>
      <c r="O243" s="228"/>
      <c r="P243" s="228"/>
      <c r="Q243" s="228"/>
      <c r="R243" s="232"/>
      <c r="T243" s="233"/>
      <c r="U243" s="228"/>
      <c r="V243" s="228"/>
      <c r="W243" s="228"/>
      <c r="X243" s="228"/>
      <c r="Y243" s="228"/>
      <c r="Z243" s="228"/>
      <c r="AA243" s="234"/>
      <c r="AT243" s="235" t="s">
        <v>175</v>
      </c>
      <c r="AU243" s="235" t="s">
        <v>146</v>
      </c>
      <c r="AV243" s="10" t="s">
        <v>11</v>
      </c>
      <c r="AW243" s="10" t="s">
        <v>38</v>
      </c>
      <c r="AX243" s="10" t="s">
        <v>82</v>
      </c>
      <c r="AY243" s="235" t="s">
        <v>167</v>
      </c>
    </row>
    <row r="244" s="11" customFormat="1" ht="25.5" customHeight="1">
      <c r="B244" s="236"/>
      <c r="C244" s="237"/>
      <c r="D244" s="237"/>
      <c r="E244" s="238" t="s">
        <v>23</v>
      </c>
      <c r="F244" s="239" t="s">
        <v>315</v>
      </c>
      <c r="G244" s="237"/>
      <c r="H244" s="237"/>
      <c r="I244" s="237"/>
      <c r="J244" s="237"/>
      <c r="K244" s="240">
        <v>97.962999999999994</v>
      </c>
      <c r="L244" s="237"/>
      <c r="M244" s="237"/>
      <c r="N244" s="237"/>
      <c r="O244" s="237"/>
      <c r="P244" s="237"/>
      <c r="Q244" s="237"/>
      <c r="R244" s="241"/>
      <c r="T244" s="242"/>
      <c r="U244" s="237"/>
      <c r="V244" s="237"/>
      <c r="W244" s="237"/>
      <c r="X244" s="237"/>
      <c r="Y244" s="237"/>
      <c r="Z244" s="237"/>
      <c r="AA244" s="243"/>
      <c r="AT244" s="244" t="s">
        <v>175</v>
      </c>
      <c r="AU244" s="244" t="s">
        <v>146</v>
      </c>
      <c r="AV244" s="11" t="s">
        <v>146</v>
      </c>
      <c r="AW244" s="11" t="s">
        <v>38</v>
      </c>
      <c r="AX244" s="11" t="s">
        <v>82</v>
      </c>
      <c r="AY244" s="244" t="s">
        <v>167</v>
      </c>
    </row>
    <row r="245" s="12" customFormat="1" ht="16.5" customHeight="1">
      <c r="B245" s="245"/>
      <c r="C245" s="246"/>
      <c r="D245" s="246"/>
      <c r="E245" s="247" t="s">
        <v>23</v>
      </c>
      <c r="F245" s="248" t="s">
        <v>177</v>
      </c>
      <c r="G245" s="246"/>
      <c r="H245" s="246"/>
      <c r="I245" s="246"/>
      <c r="J245" s="246"/>
      <c r="K245" s="249">
        <v>180.21299999999999</v>
      </c>
      <c r="L245" s="246"/>
      <c r="M245" s="246"/>
      <c r="N245" s="246"/>
      <c r="O245" s="246"/>
      <c r="P245" s="246"/>
      <c r="Q245" s="246"/>
      <c r="R245" s="250"/>
      <c r="T245" s="251"/>
      <c r="U245" s="246"/>
      <c r="V245" s="246"/>
      <c r="W245" s="246"/>
      <c r="X245" s="246"/>
      <c r="Y245" s="246"/>
      <c r="Z245" s="246"/>
      <c r="AA245" s="252"/>
      <c r="AT245" s="253" t="s">
        <v>175</v>
      </c>
      <c r="AU245" s="253" t="s">
        <v>146</v>
      </c>
      <c r="AV245" s="12" t="s">
        <v>172</v>
      </c>
      <c r="AW245" s="12" t="s">
        <v>38</v>
      </c>
      <c r="AX245" s="12" t="s">
        <v>11</v>
      </c>
      <c r="AY245" s="253" t="s">
        <v>167</v>
      </c>
    </row>
    <row r="246" s="1" customFormat="1" ht="25.5" customHeight="1">
      <c r="B246" s="47"/>
      <c r="C246" s="216" t="s">
        <v>316</v>
      </c>
      <c r="D246" s="216" t="s">
        <v>168</v>
      </c>
      <c r="E246" s="217" t="s">
        <v>317</v>
      </c>
      <c r="F246" s="218" t="s">
        <v>318</v>
      </c>
      <c r="G246" s="218"/>
      <c r="H246" s="218"/>
      <c r="I246" s="218"/>
      <c r="J246" s="219" t="s">
        <v>288</v>
      </c>
      <c r="K246" s="220">
        <v>18</v>
      </c>
      <c r="L246" s="221">
        <v>0</v>
      </c>
      <c r="M246" s="222"/>
      <c r="N246" s="223">
        <f>ROUND(L246*K246,0)</f>
        <v>0</v>
      </c>
      <c r="O246" s="223"/>
      <c r="P246" s="223"/>
      <c r="Q246" s="223"/>
      <c r="R246" s="49"/>
      <c r="T246" s="224" t="s">
        <v>23</v>
      </c>
      <c r="U246" s="57" t="s">
        <v>49</v>
      </c>
      <c r="V246" s="48"/>
      <c r="W246" s="225">
        <f>V246*K246</f>
        <v>0</v>
      </c>
      <c r="X246" s="225">
        <v>0.0068799999999999998</v>
      </c>
      <c r="Y246" s="225">
        <f>X246*K246</f>
        <v>0.12383999999999999</v>
      </c>
      <c r="Z246" s="225">
        <v>0</v>
      </c>
      <c r="AA246" s="226">
        <f>Z246*K246</f>
        <v>0</v>
      </c>
      <c r="AR246" s="23" t="s">
        <v>172</v>
      </c>
      <c r="AT246" s="23" t="s">
        <v>168</v>
      </c>
      <c r="AU246" s="23" t="s">
        <v>146</v>
      </c>
      <c r="AY246" s="23" t="s">
        <v>167</v>
      </c>
      <c r="BE246" s="139">
        <f>IF(U246="základní",N246,0)</f>
        <v>0</v>
      </c>
      <c r="BF246" s="139">
        <f>IF(U246="snížená",N246,0)</f>
        <v>0</v>
      </c>
      <c r="BG246" s="139">
        <f>IF(U246="zákl. přenesená",N246,0)</f>
        <v>0</v>
      </c>
      <c r="BH246" s="139">
        <f>IF(U246="sníž. přenesená",N246,0)</f>
        <v>0</v>
      </c>
      <c r="BI246" s="139">
        <f>IF(U246="nulová",N246,0)</f>
        <v>0</v>
      </c>
      <c r="BJ246" s="23" t="s">
        <v>146</v>
      </c>
      <c r="BK246" s="139">
        <f>ROUND(L246*K246,0)</f>
        <v>0</v>
      </c>
      <c r="BL246" s="23" t="s">
        <v>172</v>
      </c>
      <c r="BM246" s="23" t="s">
        <v>319</v>
      </c>
    </row>
    <row r="247" s="10" customFormat="1" ht="16.5" customHeight="1">
      <c r="B247" s="227"/>
      <c r="C247" s="228"/>
      <c r="D247" s="228"/>
      <c r="E247" s="229" t="s">
        <v>23</v>
      </c>
      <c r="F247" s="230" t="s">
        <v>294</v>
      </c>
      <c r="G247" s="231"/>
      <c r="H247" s="231"/>
      <c r="I247" s="231"/>
      <c r="J247" s="228"/>
      <c r="K247" s="229" t="s">
        <v>23</v>
      </c>
      <c r="L247" s="228"/>
      <c r="M247" s="228"/>
      <c r="N247" s="228"/>
      <c r="O247" s="228"/>
      <c r="P247" s="228"/>
      <c r="Q247" s="228"/>
      <c r="R247" s="232"/>
      <c r="T247" s="233"/>
      <c r="U247" s="228"/>
      <c r="V247" s="228"/>
      <c r="W247" s="228"/>
      <c r="X247" s="228"/>
      <c r="Y247" s="228"/>
      <c r="Z247" s="228"/>
      <c r="AA247" s="234"/>
      <c r="AT247" s="235" t="s">
        <v>175</v>
      </c>
      <c r="AU247" s="235" t="s">
        <v>146</v>
      </c>
      <c r="AV247" s="10" t="s">
        <v>11</v>
      </c>
      <c r="AW247" s="10" t="s">
        <v>38</v>
      </c>
      <c r="AX247" s="10" t="s">
        <v>82</v>
      </c>
      <c r="AY247" s="235" t="s">
        <v>167</v>
      </c>
    </row>
    <row r="248" s="11" customFormat="1" ht="16.5" customHeight="1">
      <c r="B248" s="236"/>
      <c r="C248" s="237"/>
      <c r="D248" s="237"/>
      <c r="E248" s="238" t="s">
        <v>23</v>
      </c>
      <c r="F248" s="239" t="s">
        <v>320</v>
      </c>
      <c r="G248" s="237"/>
      <c r="H248" s="237"/>
      <c r="I248" s="237"/>
      <c r="J248" s="237"/>
      <c r="K248" s="240">
        <v>4</v>
      </c>
      <c r="L248" s="237"/>
      <c r="M248" s="237"/>
      <c r="N248" s="237"/>
      <c r="O248" s="237"/>
      <c r="P248" s="237"/>
      <c r="Q248" s="237"/>
      <c r="R248" s="241"/>
      <c r="T248" s="242"/>
      <c r="U248" s="237"/>
      <c r="V248" s="237"/>
      <c r="W248" s="237"/>
      <c r="X248" s="237"/>
      <c r="Y248" s="237"/>
      <c r="Z248" s="237"/>
      <c r="AA248" s="243"/>
      <c r="AT248" s="244" t="s">
        <v>175</v>
      </c>
      <c r="AU248" s="244" t="s">
        <v>146</v>
      </c>
      <c r="AV248" s="11" t="s">
        <v>146</v>
      </c>
      <c r="AW248" s="11" t="s">
        <v>38</v>
      </c>
      <c r="AX248" s="11" t="s">
        <v>82</v>
      </c>
      <c r="AY248" s="244" t="s">
        <v>167</v>
      </c>
    </row>
    <row r="249" s="11" customFormat="1" ht="16.5" customHeight="1">
      <c r="B249" s="236"/>
      <c r="C249" s="237"/>
      <c r="D249" s="237"/>
      <c r="E249" s="238" t="s">
        <v>23</v>
      </c>
      <c r="F249" s="239" t="s">
        <v>321</v>
      </c>
      <c r="G249" s="237"/>
      <c r="H249" s="237"/>
      <c r="I249" s="237"/>
      <c r="J249" s="237"/>
      <c r="K249" s="240">
        <v>1</v>
      </c>
      <c r="L249" s="237"/>
      <c r="M249" s="237"/>
      <c r="N249" s="237"/>
      <c r="O249" s="237"/>
      <c r="P249" s="237"/>
      <c r="Q249" s="237"/>
      <c r="R249" s="241"/>
      <c r="T249" s="242"/>
      <c r="U249" s="237"/>
      <c r="V249" s="237"/>
      <c r="W249" s="237"/>
      <c r="X249" s="237"/>
      <c r="Y249" s="237"/>
      <c r="Z249" s="237"/>
      <c r="AA249" s="243"/>
      <c r="AT249" s="244" t="s">
        <v>175</v>
      </c>
      <c r="AU249" s="244" t="s">
        <v>146</v>
      </c>
      <c r="AV249" s="11" t="s">
        <v>146</v>
      </c>
      <c r="AW249" s="11" t="s">
        <v>38</v>
      </c>
      <c r="AX249" s="11" t="s">
        <v>82</v>
      </c>
      <c r="AY249" s="244" t="s">
        <v>167</v>
      </c>
    </row>
    <row r="250" s="11" customFormat="1" ht="16.5" customHeight="1">
      <c r="B250" s="236"/>
      <c r="C250" s="237"/>
      <c r="D250" s="237"/>
      <c r="E250" s="238" t="s">
        <v>23</v>
      </c>
      <c r="F250" s="239" t="s">
        <v>322</v>
      </c>
      <c r="G250" s="237"/>
      <c r="H250" s="237"/>
      <c r="I250" s="237"/>
      <c r="J250" s="237"/>
      <c r="K250" s="240">
        <v>2</v>
      </c>
      <c r="L250" s="237"/>
      <c r="M250" s="237"/>
      <c r="N250" s="237"/>
      <c r="O250" s="237"/>
      <c r="P250" s="237"/>
      <c r="Q250" s="237"/>
      <c r="R250" s="241"/>
      <c r="T250" s="242"/>
      <c r="U250" s="237"/>
      <c r="V250" s="237"/>
      <c r="W250" s="237"/>
      <c r="X250" s="237"/>
      <c r="Y250" s="237"/>
      <c r="Z250" s="237"/>
      <c r="AA250" s="243"/>
      <c r="AT250" s="244" t="s">
        <v>175</v>
      </c>
      <c r="AU250" s="244" t="s">
        <v>146</v>
      </c>
      <c r="AV250" s="11" t="s">
        <v>146</v>
      </c>
      <c r="AW250" s="11" t="s">
        <v>38</v>
      </c>
      <c r="AX250" s="11" t="s">
        <v>82</v>
      </c>
      <c r="AY250" s="244" t="s">
        <v>167</v>
      </c>
    </row>
    <row r="251" s="11" customFormat="1" ht="16.5" customHeight="1">
      <c r="B251" s="236"/>
      <c r="C251" s="237"/>
      <c r="D251" s="237"/>
      <c r="E251" s="238" t="s">
        <v>23</v>
      </c>
      <c r="F251" s="239" t="s">
        <v>323</v>
      </c>
      <c r="G251" s="237"/>
      <c r="H251" s="237"/>
      <c r="I251" s="237"/>
      <c r="J251" s="237"/>
      <c r="K251" s="240">
        <v>1</v>
      </c>
      <c r="L251" s="237"/>
      <c r="M251" s="237"/>
      <c r="N251" s="237"/>
      <c r="O251" s="237"/>
      <c r="P251" s="237"/>
      <c r="Q251" s="237"/>
      <c r="R251" s="241"/>
      <c r="T251" s="242"/>
      <c r="U251" s="237"/>
      <c r="V251" s="237"/>
      <c r="W251" s="237"/>
      <c r="X251" s="237"/>
      <c r="Y251" s="237"/>
      <c r="Z251" s="237"/>
      <c r="AA251" s="243"/>
      <c r="AT251" s="244" t="s">
        <v>175</v>
      </c>
      <c r="AU251" s="244" t="s">
        <v>146</v>
      </c>
      <c r="AV251" s="11" t="s">
        <v>146</v>
      </c>
      <c r="AW251" s="11" t="s">
        <v>38</v>
      </c>
      <c r="AX251" s="11" t="s">
        <v>82</v>
      </c>
      <c r="AY251" s="244" t="s">
        <v>167</v>
      </c>
    </row>
    <row r="252" s="11" customFormat="1" ht="16.5" customHeight="1">
      <c r="B252" s="236"/>
      <c r="C252" s="237"/>
      <c r="D252" s="237"/>
      <c r="E252" s="238" t="s">
        <v>23</v>
      </c>
      <c r="F252" s="239" t="s">
        <v>324</v>
      </c>
      <c r="G252" s="237"/>
      <c r="H252" s="237"/>
      <c r="I252" s="237"/>
      <c r="J252" s="237"/>
      <c r="K252" s="240">
        <v>1</v>
      </c>
      <c r="L252" s="237"/>
      <c r="M252" s="237"/>
      <c r="N252" s="237"/>
      <c r="O252" s="237"/>
      <c r="P252" s="237"/>
      <c r="Q252" s="237"/>
      <c r="R252" s="241"/>
      <c r="T252" s="242"/>
      <c r="U252" s="237"/>
      <c r="V252" s="237"/>
      <c r="W252" s="237"/>
      <c r="X252" s="237"/>
      <c r="Y252" s="237"/>
      <c r="Z252" s="237"/>
      <c r="AA252" s="243"/>
      <c r="AT252" s="244" t="s">
        <v>175</v>
      </c>
      <c r="AU252" s="244" t="s">
        <v>146</v>
      </c>
      <c r="AV252" s="11" t="s">
        <v>146</v>
      </c>
      <c r="AW252" s="11" t="s">
        <v>38</v>
      </c>
      <c r="AX252" s="11" t="s">
        <v>82</v>
      </c>
      <c r="AY252" s="244" t="s">
        <v>167</v>
      </c>
    </row>
    <row r="253" s="10" customFormat="1" ht="16.5" customHeight="1">
      <c r="B253" s="227"/>
      <c r="C253" s="228"/>
      <c r="D253" s="228"/>
      <c r="E253" s="229" t="s">
        <v>23</v>
      </c>
      <c r="F253" s="256" t="s">
        <v>314</v>
      </c>
      <c r="G253" s="228"/>
      <c r="H253" s="228"/>
      <c r="I253" s="228"/>
      <c r="J253" s="228"/>
      <c r="K253" s="229" t="s">
        <v>23</v>
      </c>
      <c r="L253" s="228"/>
      <c r="M253" s="228"/>
      <c r="N253" s="228"/>
      <c r="O253" s="228"/>
      <c r="P253" s="228"/>
      <c r="Q253" s="228"/>
      <c r="R253" s="232"/>
      <c r="T253" s="233"/>
      <c r="U253" s="228"/>
      <c r="V253" s="228"/>
      <c r="W253" s="228"/>
      <c r="X253" s="228"/>
      <c r="Y253" s="228"/>
      <c r="Z253" s="228"/>
      <c r="AA253" s="234"/>
      <c r="AT253" s="235" t="s">
        <v>175</v>
      </c>
      <c r="AU253" s="235" t="s">
        <v>146</v>
      </c>
      <c r="AV253" s="10" t="s">
        <v>11</v>
      </c>
      <c r="AW253" s="10" t="s">
        <v>38</v>
      </c>
      <c r="AX253" s="10" t="s">
        <v>82</v>
      </c>
      <c r="AY253" s="235" t="s">
        <v>167</v>
      </c>
    </row>
    <row r="254" s="11" customFormat="1" ht="16.5" customHeight="1">
      <c r="B254" s="236"/>
      <c r="C254" s="237"/>
      <c r="D254" s="237"/>
      <c r="E254" s="238" t="s">
        <v>23</v>
      </c>
      <c r="F254" s="239" t="s">
        <v>320</v>
      </c>
      <c r="G254" s="237"/>
      <c r="H254" s="237"/>
      <c r="I254" s="237"/>
      <c r="J254" s="237"/>
      <c r="K254" s="240">
        <v>4</v>
      </c>
      <c r="L254" s="237"/>
      <c r="M254" s="237"/>
      <c r="N254" s="237"/>
      <c r="O254" s="237"/>
      <c r="P254" s="237"/>
      <c r="Q254" s="237"/>
      <c r="R254" s="241"/>
      <c r="T254" s="242"/>
      <c r="U254" s="237"/>
      <c r="V254" s="237"/>
      <c r="W254" s="237"/>
      <c r="X254" s="237"/>
      <c r="Y254" s="237"/>
      <c r="Z254" s="237"/>
      <c r="AA254" s="243"/>
      <c r="AT254" s="244" t="s">
        <v>175</v>
      </c>
      <c r="AU254" s="244" t="s">
        <v>146</v>
      </c>
      <c r="AV254" s="11" t="s">
        <v>146</v>
      </c>
      <c r="AW254" s="11" t="s">
        <v>38</v>
      </c>
      <c r="AX254" s="11" t="s">
        <v>82</v>
      </c>
      <c r="AY254" s="244" t="s">
        <v>167</v>
      </c>
    </row>
    <row r="255" s="11" customFormat="1" ht="16.5" customHeight="1">
      <c r="B255" s="236"/>
      <c r="C255" s="237"/>
      <c r="D255" s="237"/>
      <c r="E255" s="238" t="s">
        <v>23</v>
      </c>
      <c r="F255" s="239" t="s">
        <v>321</v>
      </c>
      <c r="G255" s="237"/>
      <c r="H255" s="237"/>
      <c r="I255" s="237"/>
      <c r="J255" s="237"/>
      <c r="K255" s="240">
        <v>1</v>
      </c>
      <c r="L255" s="237"/>
      <c r="M255" s="237"/>
      <c r="N255" s="237"/>
      <c r="O255" s="237"/>
      <c r="P255" s="237"/>
      <c r="Q255" s="237"/>
      <c r="R255" s="241"/>
      <c r="T255" s="242"/>
      <c r="U255" s="237"/>
      <c r="V255" s="237"/>
      <c r="W255" s="237"/>
      <c r="X255" s="237"/>
      <c r="Y255" s="237"/>
      <c r="Z255" s="237"/>
      <c r="AA255" s="243"/>
      <c r="AT255" s="244" t="s">
        <v>175</v>
      </c>
      <c r="AU255" s="244" t="s">
        <v>146</v>
      </c>
      <c r="AV255" s="11" t="s">
        <v>146</v>
      </c>
      <c r="AW255" s="11" t="s">
        <v>38</v>
      </c>
      <c r="AX255" s="11" t="s">
        <v>82</v>
      </c>
      <c r="AY255" s="244" t="s">
        <v>167</v>
      </c>
    </row>
    <row r="256" s="11" customFormat="1" ht="16.5" customHeight="1">
      <c r="B256" s="236"/>
      <c r="C256" s="237"/>
      <c r="D256" s="237"/>
      <c r="E256" s="238" t="s">
        <v>23</v>
      </c>
      <c r="F256" s="239" t="s">
        <v>325</v>
      </c>
      <c r="G256" s="237"/>
      <c r="H256" s="237"/>
      <c r="I256" s="237"/>
      <c r="J256" s="237"/>
      <c r="K256" s="240">
        <v>4</v>
      </c>
      <c r="L256" s="237"/>
      <c r="M256" s="237"/>
      <c r="N256" s="237"/>
      <c r="O256" s="237"/>
      <c r="P256" s="237"/>
      <c r="Q256" s="237"/>
      <c r="R256" s="241"/>
      <c r="T256" s="242"/>
      <c r="U256" s="237"/>
      <c r="V256" s="237"/>
      <c r="W256" s="237"/>
      <c r="X256" s="237"/>
      <c r="Y256" s="237"/>
      <c r="Z256" s="237"/>
      <c r="AA256" s="243"/>
      <c r="AT256" s="244" t="s">
        <v>175</v>
      </c>
      <c r="AU256" s="244" t="s">
        <v>146</v>
      </c>
      <c r="AV256" s="11" t="s">
        <v>146</v>
      </c>
      <c r="AW256" s="11" t="s">
        <v>38</v>
      </c>
      <c r="AX256" s="11" t="s">
        <v>82</v>
      </c>
      <c r="AY256" s="244" t="s">
        <v>167</v>
      </c>
    </row>
    <row r="257" s="12" customFormat="1" ht="16.5" customHeight="1">
      <c r="B257" s="245"/>
      <c r="C257" s="246"/>
      <c r="D257" s="246"/>
      <c r="E257" s="247" t="s">
        <v>23</v>
      </c>
      <c r="F257" s="248" t="s">
        <v>177</v>
      </c>
      <c r="G257" s="246"/>
      <c r="H257" s="246"/>
      <c r="I257" s="246"/>
      <c r="J257" s="246"/>
      <c r="K257" s="249">
        <v>18</v>
      </c>
      <c r="L257" s="246"/>
      <c r="M257" s="246"/>
      <c r="N257" s="246"/>
      <c r="O257" s="246"/>
      <c r="P257" s="246"/>
      <c r="Q257" s="246"/>
      <c r="R257" s="250"/>
      <c r="T257" s="251"/>
      <c r="U257" s="246"/>
      <c r="V257" s="246"/>
      <c r="W257" s="246"/>
      <c r="X257" s="246"/>
      <c r="Y257" s="246"/>
      <c r="Z257" s="246"/>
      <c r="AA257" s="252"/>
      <c r="AT257" s="253" t="s">
        <v>175</v>
      </c>
      <c r="AU257" s="253" t="s">
        <v>146</v>
      </c>
      <c r="AV257" s="12" t="s">
        <v>172</v>
      </c>
      <c r="AW257" s="12" t="s">
        <v>38</v>
      </c>
      <c r="AX257" s="12" t="s">
        <v>11</v>
      </c>
      <c r="AY257" s="253" t="s">
        <v>167</v>
      </c>
    </row>
    <row r="258" s="1" customFormat="1" ht="16.5" customHeight="1">
      <c r="B258" s="47"/>
      <c r="C258" s="259" t="s">
        <v>326</v>
      </c>
      <c r="D258" s="259" t="s">
        <v>327</v>
      </c>
      <c r="E258" s="260" t="s">
        <v>328</v>
      </c>
      <c r="F258" s="261" t="s">
        <v>329</v>
      </c>
      <c r="G258" s="261"/>
      <c r="H258" s="261"/>
      <c r="I258" s="261"/>
      <c r="J258" s="262" t="s">
        <v>288</v>
      </c>
      <c r="K258" s="263">
        <v>1</v>
      </c>
      <c r="L258" s="264">
        <v>0</v>
      </c>
      <c r="M258" s="265"/>
      <c r="N258" s="266">
        <f>ROUND(L258*K258,0)</f>
        <v>0</v>
      </c>
      <c r="O258" s="223"/>
      <c r="P258" s="223"/>
      <c r="Q258" s="223"/>
      <c r="R258" s="49"/>
      <c r="T258" s="224" t="s">
        <v>23</v>
      </c>
      <c r="U258" s="57" t="s">
        <v>49</v>
      </c>
      <c r="V258" s="48"/>
      <c r="W258" s="225">
        <f>V258*K258</f>
        <v>0</v>
      </c>
      <c r="X258" s="225">
        <v>0.025999999999999999</v>
      </c>
      <c r="Y258" s="225">
        <f>X258*K258</f>
        <v>0.025999999999999999</v>
      </c>
      <c r="Z258" s="225">
        <v>0</v>
      </c>
      <c r="AA258" s="226">
        <f>Z258*K258</f>
        <v>0</v>
      </c>
      <c r="AR258" s="23" t="s">
        <v>213</v>
      </c>
      <c r="AT258" s="23" t="s">
        <v>327</v>
      </c>
      <c r="AU258" s="23" t="s">
        <v>146</v>
      </c>
      <c r="AY258" s="23" t="s">
        <v>167</v>
      </c>
      <c r="BE258" s="139">
        <f>IF(U258="základní",N258,0)</f>
        <v>0</v>
      </c>
      <c r="BF258" s="139">
        <f>IF(U258="snížená",N258,0)</f>
        <v>0</v>
      </c>
      <c r="BG258" s="139">
        <f>IF(U258="zákl. přenesená",N258,0)</f>
        <v>0</v>
      </c>
      <c r="BH258" s="139">
        <f>IF(U258="sníž. přenesená",N258,0)</f>
        <v>0</v>
      </c>
      <c r="BI258" s="139">
        <f>IF(U258="nulová",N258,0)</f>
        <v>0</v>
      </c>
      <c r="BJ258" s="23" t="s">
        <v>146</v>
      </c>
      <c r="BK258" s="139">
        <f>ROUND(L258*K258,0)</f>
        <v>0</v>
      </c>
      <c r="BL258" s="23" t="s">
        <v>172</v>
      </c>
      <c r="BM258" s="23" t="s">
        <v>330</v>
      </c>
    </row>
    <row r="259" s="11" customFormat="1" ht="16.5" customHeight="1">
      <c r="B259" s="236"/>
      <c r="C259" s="237"/>
      <c r="D259" s="237"/>
      <c r="E259" s="238" t="s">
        <v>23</v>
      </c>
      <c r="F259" s="254" t="s">
        <v>323</v>
      </c>
      <c r="G259" s="255"/>
      <c r="H259" s="255"/>
      <c r="I259" s="255"/>
      <c r="J259" s="237"/>
      <c r="K259" s="240">
        <v>1</v>
      </c>
      <c r="L259" s="237"/>
      <c r="M259" s="237"/>
      <c r="N259" s="237"/>
      <c r="O259" s="237"/>
      <c r="P259" s="237"/>
      <c r="Q259" s="237"/>
      <c r="R259" s="241"/>
      <c r="T259" s="242"/>
      <c r="U259" s="237"/>
      <c r="V259" s="237"/>
      <c r="W259" s="237"/>
      <c r="X259" s="237"/>
      <c r="Y259" s="237"/>
      <c r="Z259" s="237"/>
      <c r="AA259" s="243"/>
      <c r="AT259" s="244" t="s">
        <v>175</v>
      </c>
      <c r="AU259" s="244" t="s">
        <v>146</v>
      </c>
      <c r="AV259" s="11" t="s">
        <v>146</v>
      </c>
      <c r="AW259" s="11" t="s">
        <v>38</v>
      </c>
      <c r="AX259" s="11" t="s">
        <v>82</v>
      </c>
      <c r="AY259" s="244" t="s">
        <v>167</v>
      </c>
    </row>
    <row r="260" s="12" customFormat="1" ht="16.5" customHeight="1">
      <c r="B260" s="245"/>
      <c r="C260" s="246"/>
      <c r="D260" s="246"/>
      <c r="E260" s="247" t="s">
        <v>23</v>
      </c>
      <c r="F260" s="248" t="s">
        <v>177</v>
      </c>
      <c r="G260" s="246"/>
      <c r="H260" s="246"/>
      <c r="I260" s="246"/>
      <c r="J260" s="246"/>
      <c r="K260" s="249">
        <v>1</v>
      </c>
      <c r="L260" s="246"/>
      <c r="M260" s="246"/>
      <c r="N260" s="246"/>
      <c r="O260" s="246"/>
      <c r="P260" s="246"/>
      <c r="Q260" s="246"/>
      <c r="R260" s="250"/>
      <c r="T260" s="251"/>
      <c r="U260" s="246"/>
      <c r="V260" s="246"/>
      <c r="W260" s="246"/>
      <c r="X260" s="246"/>
      <c r="Y260" s="246"/>
      <c r="Z260" s="246"/>
      <c r="AA260" s="252"/>
      <c r="AT260" s="253" t="s">
        <v>175</v>
      </c>
      <c r="AU260" s="253" t="s">
        <v>146</v>
      </c>
      <c r="AV260" s="12" t="s">
        <v>172</v>
      </c>
      <c r="AW260" s="12" t="s">
        <v>38</v>
      </c>
      <c r="AX260" s="12" t="s">
        <v>11</v>
      </c>
      <c r="AY260" s="253" t="s">
        <v>167</v>
      </c>
    </row>
    <row r="261" s="1" customFormat="1" ht="16.5" customHeight="1">
      <c r="B261" s="47"/>
      <c r="C261" s="259" t="s">
        <v>331</v>
      </c>
      <c r="D261" s="259" t="s">
        <v>327</v>
      </c>
      <c r="E261" s="260" t="s">
        <v>332</v>
      </c>
      <c r="F261" s="261" t="s">
        <v>333</v>
      </c>
      <c r="G261" s="261"/>
      <c r="H261" s="261"/>
      <c r="I261" s="261"/>
      <c r="J261" s="262" t="s">
        <v>288</v>
      </c>
      <c r="K261" s="263">
        <v>7</v>
      </c>
      <c r="L261" s="264">
        <v>0</v>
      </c>
      <c r="M261" s="265"/>
      <c r="N261" s="266">
        <f>ROUND(L261*K261,0)</f>
        <v>0</v>
      </c>
      <c r="O261" s="223"/>
      <c r="P261" s="223"/>
      <c r="Q261" s="223"/>
      <c r="R261" s="49"/>
      <c r="T261" s="224" t="s">
        <v>23</v>
      </c>
      <c r="U261" s="57" t="s">
        <v>49</v>
      </c>
      <c r="V261" s="48"/>
      <c r="W261" s="225">
        <f>V261*K261</f>
        <v>0</v>
      </c>
      <c r="X261" s="225">
        <v>0.017000000000000001</v>
      </c>
      <c r="Y261" s="225">
        <f>X261*K261</f>
        <v>0.11900000000000001</v>
      </c>
      <c r="Z261" s="225">
        <v>0</v>
      </c>
      <c r="AA261" s="226">
        <f>Z261*K261</f>
        <v>0</v>
      </c>
      <c r="AR261" s="23" t="s">
        <v>213</v>
      </c>
      <c r="AT261" s="23" t="s">
        <v>327</v>
      </c>
      <c r="AU261" s="23" t="s">
        <v>146</v>
      </c>
      <c r="AY261" s="23" t="s">
        <v>167</v>
      </c>
      <c r="BE261" s="139">
        <f>IF(U261="základní",N261,0)</f>
        <v>0</v>
      </c>
      <c r="BF261" s="139">
        <f>IF(U261="snížená",N261,0)</f>
        <v>0</v>
      </c>
      <c r="BG261" s="139">
        <f>IF(U261="zákl. přenesená",N261,0)</f>
        <v>0</v>
      </c>
      <c r="BH261" s="139">
        <f>IF(U261="sníž. přenesená",N261,0)</f>
        <v>0</v>
      </c>
      <c r="BI261" s="139">
        <f>IF(U261="nulová",N261,0)</f>
        <v>0</v>
      </c>
      <c r="BJ261" s="23" t="s">
        <v>146</v>
      </c>
      <c r="BK261" s="139">
        <f>ROUND(L261*K261,0)</f>
        <v>0</v>
      </c>
      <c r="BL261" s="23" t="s">
        <v>172</v>
      </c>
      <c r="BM261" s="23" t="s">
        <v>334</v>
      </c>
    </row>
    <row r="262" s="10" customFormat="1" ht="16.5" customHeight="1">
      <c r="B262" s="227"/>
      <c r="C262" s="228"/>
      <c r="D262" s="228"/>
      <c r="E262" s="229" t="s">
        <v>23</v>
      </c>
      <c r="F262" s="230" t="s">
        <v>294</v>
      </c>
      <c r="G262" s="231"/>
      <c r="H262" s="231"/>
      <c r="I262" s="231"/>
      <c r="J262" s="228"/>
      <c r="K262" s="229" t="s">
        <v>23</v>
      </c>
      <c r="L262" s="228"/>
      <c r="M262" s="228"/>
      <c r="N262" s="228"/>
      <c r="O262" s="228"/>
      <c r="P262" s="228"/>
      <c r="Q262" s="228"/>
      <c r="R262" s="232"/>
      <c r="T262" s="233"/>
      <c r="U262" s="228"/>
      <c r="V262" s="228"/>
      <c r="W262" s="228"/>
      <c r="X262" s="228"/>
      <c r="Y262" s="228"/>
      <c r="Z262" s="228"/>
      <c r="AA262" s="234"/>
      <c r="AT262" s="235" t="s">
        <v>175</v>
      </c>
      <c r="AU262" s="235" t="s">
        <v>146</v>
      </c>
      <c r="AV262" s="10" t="s">
        <v>11</v>
      </c>
      <c r="AW262" s="10" t="s">
        <v>38</v>
      </c>
      <c r="AX262" s="10" t="s">
        <v>82</v>
      </c>
      <c r="AY262" s="235" t="s">
        <v>167</v>
      </c>
    </row>
    <row r="263" s="11" customFormat="1" ht="16.5" customHeight="1">
      <c r="B263" s="236"/>
      <c r="C263" s="237"/>
      <c r="D263" s="237"/>
      <c r="E263" s="238" t="s">
        <v>23</v>
      </c>
      <c r="F263" s="239" t="s">
        <v>322</v>
      </c>
      <c r="G263" s="237"/>
      <c r="H263" s="237"/>
      <c r="I263" s="237"/>
      <c r="J263" s="237"/>
      <c r="K263" s="240">
        <v>2</v>
      </c>
      <c r="L263" s="237"/>
      <c r="M263" s="237"/>
      <c r="N263" s="237"/>
      <c r="O263" s="237"/>
      <c r="P263" s="237"/>
      <c r="Q263" s="237"/>
      <c r="R263" s="241"/>
      <c r="T263" s="242"/>
      <c r="U263" s="237"/>
      <c r="V263" s="237"/>
      <c r="W263" s="237"/>
      <c r="X263" s="237"/>
      <c r="Y263" s="237"/>
      <c r="Z263" s="237"/>
      <c r="AA263" s="243"/>
      <c r="AT263" s="244" t="s">
        <v>175</v>
      </c>
      <c r="AU263" s="244" t="s">
        <v>146</v>
      </c>
      <c r="AV263" s="11" t="s">
        <v>146</v>
      </c>
      <c r="AW263" s="11" t="s">
        <v>38</v>
      </c>
      <c r="AX263" s="11" t="s">
        <v>82</v>
      </c>
      <c r="AY263" s="244" t="s">
        <v>167</v>
      </c>
    </row>
    <row r="264" s="11" customFormat="1" ht="16.5" customHeight="1">
      <c r="B264" s="236"/>
      <c r="C264" s="237"/>
      <c r="D264" s="237"/>
      <c r="E264" s="238" t="s">
        <v>23</v>
      </c>
      <c r="F264" s="239" t="s">
        <v>324</v>
      </c>
      <c r="G264" s="237"/>
      <c r="H264" s="237"/>
      <c r="I264" s="237"/>
      <c r="J264" s="237"/>
      <c r="K264" s="240">
        <v>1</v>
      </c>
      <c r="L264" s="237"/>
      <c r="M264" s="237"/>
      <c r="N264" s="237"/>
      <c r="O264" s="237"/>
      <c r="P264" s="237"/>
      <c r="Q264" s="237"/>
      <c r="R264" s="241"/>
      <c r="T264" s="242"/>
      <c r="U264" s="237"/>
      <c r="V264" s="237"/>
      <c r="W264" s="237"/>
      <c r="X264" s="237"/>
      <c r="Y264" s="237"/>
      <c r="Z264" s="237"/>
      <c r="AA264" s="243"/>
      <c r="AT264" s="244" t="s">
        <v>175</v>
      </c>
      <c r="AU264" s="244" t="s">
        <v>146</v>
      </c>
      <c r="AV264" s="11" t="s">
        <v>146</v>
      </c>
      <c r="AW264" s="11" t="s">
        <v>38</v>
      </c>
      <c r="AX264" s="11" t="s">
        <v>82</v>
      </c>
      <c r="AY264" s="244" t="s">
        <v>167</v>
      </c>
    </row>
    <row r="265" s="10" customFormat="1" ht="16.5" customHeight="1">
      <c r="B265" s="227"/>
      <c r="C265" s="228"/>
      <c r="D265" s="228"/>
      <c r="E265" s="229" t="s">
        <v>23</v>
      </c>
      <c r="F265" s="256" t="s">
        <v>314</v>
      </c>
      <c r="G265" s="228"/>
      <c r="H265" s="228"/>
      <c r="I265" s="228"/>
      <c r="J265" s="228"/>
      <c r="K265" s="229" t="s">
        <v>23</v>
      </c>
      <c r="L265" s="228"/>
      <c r="M265" s="228"/>
      <c r="N265" s="228"/>
      <c r="O265" s="228"/>
      <c r="P265" s="228"/>
      <c r="Q265" s="228"/>
      <c r="R265" s="232"/>
      <c r="T265" s="233"/>
      <c r="U265" s="228"/>
      <c r="V265" s="228"/>
      <c r="W265" s="228"/>
      <c r="X265" s="228"/>
      <c r="Y265" s="228"/>
      <c r="Z265" s="228"/>
      <c r="AA265" s="234"/>
      <c r="AT265" s="235" t="s">
        <v>175</v>
      </c>
      <c r="AU265" s="235" t="s">
        <v>146</v>
      </c>
      <c r="AV265" s="10" t="s">
        <v>11</v>
      </c>
      <c r="AW265" s="10" t="s">
        <v>38</v>
      </c>
      <c r="AX265" s="10" t="s">
        <v>82</v>
      </c>
      <c r="AY265" s="235" t="s">
        <v>167</v>
      </c>
    </row>
    <row r="266" s="11" customFormat="1" ht="16.5" customHeight="1">
      <c r="B266" s="236"/>
      <c r="C266" s="237"/>
      <c r="D266" s="237"/>
      <c r="E266" s="238" t="s">
        <v>23</v>
      </c>
      <c r="F266" s="239" t="s">
        <v>325</v>
      </c>
      <c r="G266" s="237"/>
      <c r="H266" s="237"/>
      <c r="I266" s="237"/>
      <c r="J266" s="237"/>
      <c r="K266" s="240">
        <v>4</v>
      </c>
      <c r="L266" s="237"/>
      <c r="M266" s="237"/>
      <c r="N266" s="237"/>
      <c r="O266" s="237"/>
      <c r="P266" s="237"/>
      <c r="Q266" s="237"/>
      <c r="R266" s="241"/>
      <c r="T266" s="242"/>
      <c r="U266" s="237"/>
      <c r="V266" s="237"/>
      <c r="W266" s="237"/>
      <c r="X266" s="237"/>
      <c r="Y266" s="237"/>
      <c r="Z266" s="237"/>
      <c r="AA266" s="243"/>
      <c r="AT266" s="244" t="s">
        <v>175</v>
      </c>
      <c r="AU266" s="244" t="s">
        <v>146</v>
      </c>
      <c r="AV266" s="11" t="s">
        <v>146</v>
      </c>
      <c r="AW266" s="11" t="s">
        <v>38</v>
      </c>
      <c r="AX266" s="11" t="s">
        <v>82</v>
      </c>
      <c r="AY266" s="244" t="s">
        <v>167</v>
      </c>
    </row>
    <row r="267" s="12" customFormat="1" ht="16.5" customHeight="1">
      <c r="B267" s="245"/>
      <c r="C267" s="246"/>
      <c r="D267" s="246"/>
      <c r="E267" s="247" t="s">
        <v>23</v>
      </c>
      <c r="F267" s="248" t="s">
        <v>177</v>
      </c>
      <c r="G267" s="246"/>
      <c r="H267" s="246"/>
      <c r="I267" s="246"/>
      <c r="J267" s="246"/>
      <c r="K267" s="249">
        <v>7</v>
      </c>
      <c r="L267" s="246"/>
      <c r="M267" s="246"/>
      <c r="N267" s="246"/>
      <c r="O267" s="246"/>
      <c r="P267" s="246"/>
      <c r="Q267" s="246"/>
      <c r="R267" s="250"/>
      <c r="T267" s="251"/>
      <c r="U267" s="246"/>
      <c r="V267" s="246"/>
      <c r="W267" s="246"/>
      <c r="X267" s="246"/>
      <c r="Y267" s="246"/>
      <c r="Z267" s="246"/>
      <c r="AA267" s="252"/>
      <c r="AT267" s="253" t="s">
        <v>175</v>
      </c>
      <c r="AU267" s="253" t="s">
        <v>146</v>
      </c>
      <c r="AV267" s="12" t="s">
        <v>172</v>
      </c>
      <c r="AW267" s="12" t="s">
        <v>38</v>
      </c>
      <c r="AX267" s="12" t="s">
        <v>11</v>
      </c>
      <c r="AY267" s="253" t="s">
        <v>167</v>
      </c>
    </row>
    <row r="268" s="1" customFormat="1" ht="16.5" customHeight="1">
      <c r="B268" s="47"/>
      <c r="C268" s="259" t="s">
        <v>335</v>
      </c>
      <c r="D268" s="259" t="s">
        <v>327</v>
      </c>
      <c r="E268" s="260" t="s">
        <v>336</v>
      </c>
      <c r="F268" s="261" t="s">
        <v>337</v>
      </c>
      <c r="G268" s="261"/>
      <c r="H268" s="261"/>
      <c r="I268" s="261"/>
      <c r="J268" s="262" t="s">
        <v>288</v>
      </c>
      <c r="K268" s="263">
        <v>8</v>
      </c>
      <c r="L268" s="264">
        <v>0</v>
      </c>
      <c r="M268" s="265"/>
      <c r="N268" s="266">
        <f>ROUND(L268*K268,0)</f>
        <v>0</v>
      </c>
      <c r="O268" s="223"/>
      <c r="P268" s="223"/>
      <c r="Q268" s="223"/>
      <c r="R268" s="49"/>
      <c r="T268" s="224" t="s">
        <v>23</v>
      </c>
      <c r="U268" s="57" t="s">
        <v>49</v>
      </c>
      <c r="V268" s="48"/>
      <c r="W268" s="225">
        <f>V268*K268</f>
        <v>0</v>
      </c>
      <c r="X268" s="225">
        <v>0.053999999999999999</v>
      </c>
      <c r="Y268" s="225">
        <f>X268*K268</f>
        <v>0.432</v>
      </c>
      <c r="Z268" s="225">
        <v>0</v>
      </c>
      <c r="AA268" s="226">
        <f>Z268*K268</f>
        <v>0</v>
      </c>
      <c r="AR268" s="23" t="s">
        <v>213</v>
      </c>
      <c r="AT268" s="23" t="s">
        <v>327</v>
      </c>
      <c r="AU268" s="23" t="s">
        <v>146</v>
      </c>
      <c r="AY268" s="23" t="s">
        <v>167</v>
      </c>
      <c r="BE268" s="139">
        <f>IF(U268="základní",N268,0)</f>
        <v>0</v>
      </c>
      <c r="BF268" s="139">
        <f>IF(U268="snížená",N268,0)</f>
        <v>0</v>
      </c>
      <c r="BG268" s="139">
        <f>IF(U268="zákl. přenesená",N268,0)</f>
        <v>0</v>
      </c>
      <c r="BH268" s="139">
        <f>IF(U268="sníž. přenesená",N268,0)</f>
        <v>0</v>
      </c>
      <c r="BI268" s="139">
        <f>IF(U268="nulová",N268,0)</f>
        <v>0</v>
      </c>
      <c r="BJ268" s="23" t="s">
        <v>146</v>
      </c>
      <c r="BK268" s="139">
        <f>ROUND(L268*K268,0)</f>
        <v>0</v>
      </c>
      <c r="BL268" s="23" t="s">
        <v>172</v>
      </c>
      <c r="BM268" s="23" t="s">
        <v>338</v>
      </c>
    </row>
    <row r="269" s="10" customFormat="1" ht="16.5" customHeight="1">
      <c r="B269" s="227"/>
      <c r="C269" s="228"/>
      <c r="D269" s="228"/>
      <c r="E269" s="229" t="s">
        <v>23</v>
      </c>
      <c r="F269" s="230" t="s">
        <v>294</v>
      </c>
      <c r="G269" s="231"/>
      <c r="H269" s="231"/>
      <c r="I269" s="231"/>
      <c r="J269" s="228"/>
      <c r="K269" s="229" t="s">
        <v>23</v>
      </c>
      <c r="L269" s="228"/>
      <c r="M269" s="228"/>
      <c r="N269" s="228"/>
      <c r="O269" s="228"/>
      <c r="P269" s="228"/>
      <c r="Q269" s="228"/>
      <c r="R269" s="232"/>
      <c r="T269" s="233"/>
      <c r="U269" s="228"/>
      <c r="V269" s="228"/>
      <c r="W269" s="228"/>
      <c r="X269" s="228"/>
      <c r="Y269" s="228"/>
      <c r="Z269" s="228"/>
      <c r="AA269" s="234"/>
      <c r="AT269" s="235" t="s">
        <v>175</v>
      </c>
      <c r="AU269" s="235" t="s">
        <v>146</v>
      </c>
      <c r="AV269" s="10" t="s">
        <v>11</v>
      </c>
      <c r="AW269" s="10" t="s">
        <v>38</v>
      </c>
      <c r="AX269" s="10" t="s">
        <v>82</v>
      </c>
      <c r="AY269" s="235" t="s">
        <v>167</v>
      </c>
    </row>
    <row r="270" s="11" customFormat="1" ht="16.5" customHeight="1">
      <c r="B270" s="236"/>
      <c r="C270" s="237"/>
      <c r="D270" s="237"/>
      <c r="E270" s="238" t="s">
        <v>23</v>
      </c>
      <c r="F270" s="239" t="s">
        <v>320</v>
      </c>
      <c r="G270" s="237"/>
      <c r="H270" s="237"/>
      <c r="I270" s="237"/>
      <c r="J270" s="237"/>
      <c r="K270" s="240">
        <v>4</v>
      </c>
      <c r="L270" s="237"/>
      <c r="M270" s="237"/>
      <c r="N270" s="237"/>
      <c r="O270" s="237"/>
      <c r="P270" s="237"/>
      <c r="Q270" s="237"/>
      <c r="R270" s="241"/>
      <c r="T270" s="242"/>
      <c r="U270" s="237"/>
      <c r="V270" s="237"/>
      <c r="W270" s="237"/>
      <c r="X270" s="237"/>
      <c r="Y270" s="237"/>
      <c r="Z270" s="237"/>
      <c r="AA270" s="243"/>
      <c r="AT270" s="244" t="s">
        <v>175</v>
      </c>
      <c r="AU270" s="244" t="s">
        <v>146</v>
      </c>
      <c r="AV270" s="11" t="s">
        <v>146</v>
      </c>
      <c r="AW270" s="11" t="s">
        <v>38</v>
      </c>
      <c r="AX270" s="11" t="s">
        <v>82</v>
      </c>
      <c r="AY270" s="244" t="s">
        <v>167</v>
      </c>
    </row>
    <row r="271" s="10" customFormat="1" ht="16.5" customHeight="1">
      <c r="B271" s="227"/>
      <c r="C271" s="228"/>
      <c r="D271" s="228"/>
      <c r="E271" s="229" t="s">
        <v>23</v>
      </c>
      <c r="F271" s="256" t="s">
        <v>314</v>
      </c>
      <c r="G271" s="228"/>
      <c r="H271" s="228"/>
      <c r="I271" s="228"/>
      <c r="J271" s="228"/>
      <c r="K271" s="229" t="s">
        <v>23</v>
      </c>
      <c r="L271" s="228"/>
      <c r="M271" s="228"/>
      <c r="N271" s="228"/>
      <c r="O271" s="228"/>
      <c r="P271" s="228"/>
      <c r="Q271" s="228"/>
      <c r="R271" s="232"/>
      <c r="T271" s="233"/>
      <c r="U271" s="228"/>
      <c r="V271" s="228"/>
      <c r="W271" s="228"/>
      <c r="X271" s="228"/>
      <c r="Y271" s="228"/>
      <c r="Z271" s="228"/>
      <c r="AA271" s="234"/>
      <c r="AT271" s="235" t="s">
        <v>175</v>
      </c>
      <c r="AU271" s="235" t="s">
        <v>146</v>
      </c>
      <c r="AV271" s="10" t="s">
        <v>11</v>
      </c>
      <c r="AW271" s="10" t="s">
        <v>38</v>
      </c>
      <c r="AX271" s="10" t="s">
        <v>82</v>
      </c>
      <c r="AY271" s="235" t="s">
        <v>167</v>
      </c>
    </row>
    <row r="272" s="11" customFormat="1" ht="16.5" customHeight="1">
      <c r="B272" s="236"/>
      <c r="C272" s="237"/>
      <c r="D272" s="237"/>
      <c r="E272" s="238" t="s">
        <v>23</v>
      </c>
      <c r="F272" s="239" t="s">
        <v>320</v>
      </c>
      <c r="G272" s="237"/>
      <c r="H272" s="237"/>
      <c r="I272" s="237"/>
      <c r="J272" s="237"/>
      <c r="K272" s="240">
        <v>4</v>
      </c>
      <c r="L272" s="237"/>
      <c r="M272" s="237"/>
      <c r="N272" s="237"/>
      <c r="O272" s="237"/>
      <c r="P272" s="237"/>
      <c r="Q272" s="237"/>
      <c r="R272" s="241"/>
      <c r="T272" s="242"/>
      <c r="U272" s="237"/>
      <c r="V272" s="237"/>
      <c r="W272" s="237"/>
      <c r="X272" s="237"/>
      <c r="Y272" s="237"/>
      <c r="Z272" s="237"/>
      <c r="AA272" s="243"/>
      <c r="AT272" s="244" t="s">
        <v>175</v>
      </c>
      <c r="AU272" s="244" t="s">
        <v>146</v>
      </c>
      <c r="AV272" s="11" t="s">
        <v>146</v>
      </c>
      <c r="AW272" s="11" t="s">
        <v>38</v>
      </c>
      <c r="AX272" s="11" t="s">
        <v>82</v>
      </c>
      <c r="AY272" s="244" t="s">
        <v>167</v>
      </c>
    </row>
    <row r="273" s="12" customFormat="1" ht="16.5" customHeight="1">
      <c r="B273" s="245"/>
      <c r="C273" s="246"/>
      <c r="D273" s="246"/>
      <c r="E273" s="247" t="s">
        <v>23</v>
      </c>
      <c r="F273" s="248" t="s">
        <v>177</v>
      </c>
      <c r="G273" s="246"/>
      <c r="H273" s="246"/>
      <c r="I273" s="246"/>
      <c r="J273" s="246"/>
      <c r="K273" s="249">
        <v>8</v>
      </c>
      <c r="L273" s="246"/>
      <c r="M273" s="246"/>
      <c r="N273" s="246"/>
      <c r="O273" s="246"/>
      <c r="P273" s="246"/>
      <c r="Q273" s="246"/>
      <c r="R273" s="250"/>
      <c r="T273" s="251"/>
      <c r="U273" s="246"/>
      <c r="V273" s="246"/>
      <c r="W273" s="246"/>
      <c r="X273" s="246"/>
      <c r="Y273" s="246"/>
      <c r="Z273" s="246"/>
      <c r="AA273" s="252"/>
      <c r="AT273" s="253" t="s">
        <v>175</v>
      </c>
      <c r="AU273" s="253" t="s">
        <v>146</v>
      </c>
      <c r="AV273" s="12" t="s">
        <v>172</v>
      </c>
      <c r="AW273" s="12" t="s">
        <v>38</v>
      </c>
      <c r="AX273" s="12" t="s">
        <v>11</v>
      </c>
      <c r="AY273" s="253" t="s">
        <v>167</v>
      </c>
    </row>
    <row r="274" s="1" customFormat="1" ht="16.5" customHeight="1">
      <c r="B274" s="47"/>
      <c r="C274" s="259" t="s">
        <v>339</v>
      </c>
      <c r="D274" s="259" t="s">
        <v>327</v>
      </c>
      <c r="E274" s="260" t="s">
        <v>340</v>
      </c>
      <c r="F274" s="261" t="s">
        <v>341</v>
      </c>
      <c r="G274" s="261"/>
      <c r="H274" s="261"/>
      <c r="I274" s="261"/>
      <c r="J274" s="262" t="s">
        <v>288</v>
      </c>
      <c r="K274" s="263">
        <v>2</v>
      </c>
      <c r="L274" s="264">
        <v>0</v>
      </c>
      <c r="M274" s="265"/>
      <c r="N274" s="266">
        <f>ROUND(L274*K274,0)</f>
        <v>0</v>
      </c>
      <c r="O274" s="223"/>
      <c r="P274" s="223"/>
      <c r="Q274" s="223"/>
      <c r="R274" s="49"/>
      <c r="T274" s="224" t="s">
        <v>23</v>
      </c>
      <c r="U274" s="57" t="s">
        <v>49</v>
      </c>
      <c r="V274" s="48"/>
      <c r="W274" s="225">
        <f>V274*K274</f>
        <v>0</v>
      </c>
      <c r="X274" s="225">
        <v>0.094</v>
      </c>
      <c r="Y274" s="225">
        <f>X274*K274</f>
        <v>0.188</v>
      </c>
      <c r="Z274" s="225">
        <v>0</v>
      </c>
      <c r="AA274" s="226">
        <f>Z274*K274</f>
        <v>0</v>
      </c>
      <c r="AR274" s="23" t="s">
        <v>213</v>
      </c>
      <c r="AT274" s="23" t="s">
        <v>327</v>
      </c>
      <c r="AU274" s="23" t="s">
        <v>146</v>
      </c>
      <c r="AY274" s="23" t="s">
        <v>167</v>
      </c>
      <c r="BE274" s="139">
        <f>IF(U274="základní",N274,0)</f>
        <v>0</v>
      </c>
      <c r="BF274" s="139">
        <f>IF(U274="snížená",N274,0)</f>
        <v>0</v>
      </c>
      <c r="BG274" s="139">
        <f>IF(U274="zákl. přenesená",N274,0)</f>
        <v>0</v>
      </c>
      <c r="BH274" s="139">
        <f>IF(U274="sníž. přenesená",N274,0)</f>
        <v>0</v>
      </c>
      <c r="BI274" s="139">
        <f>IF(U274="nulová",N274,0)</f>
        <v>0</v>
      </c>
      <c r="BJ274" s="23" t="s">
        <v>146</v>
      </c>
      <c r="BK274" s="139">
        <f>ROUND(L274*K274,0)</f>
        <v>0</v>
      </c>
      <c r="BL274" s="23" t="s">
        <v>172</v>
      </c>
      <c r="BM274" s="23" t="s">
        <v>342</v>
      </c>
    </row>
    <row r="275" s="10" customFormat="1" ht="16.5" customHeight="1">
      <c r="B275" s="227"/>
      <c r="C275" s="228"/>
      <c r="D275" s="228"/>
      <c r="E275" s="229" t="s">
        <v>23</v>
      </c>
      <c r="F275" s="230" t="s">
        <v>294</v>
      </c>
      <c r="G275" s="231"/>
      <c r="H275" s="231"/>
      <c r="I275" s="231"/>
      <c r="J275" s="228"/>
      <c r="K275" s="229" t="s">
        <v>23</v>
      </c>
      <c r="L275" s="228"/>
      <c r="M275" s="228"/>
      <c r="N275" s="228"/>
      <c r="O275" s="228"/>
      <c r="P275" s="228"/>
      <c r="Q275" s="228"/>
      <c r="R275" s="232"/>
      <c r="T275" s="233"/>
      <c r="U275" s="228"/>
      <c r="V275" s="228"/>
      <c r="W275" s="228"/>
      <c r="X275" s="228"/>
      <c r="Y275" s="228"/>
      <c r="Z275" s="228"/>
      <c r="AA275" s="234"/>
      <c r="AT275" s="235" t="s">
        <v>175</v>
      </c>
      <c r="AU275" s="235" t="s">
        <v>146</v>
      </c>
      <c r="AV275" s="10" t="s">
        <v>11</v>
      </c>
      <c r="AW275" s="10" t="s">
        <v>38</v>
      </c>
      <c r="AX275" s="10" t="s">
        <v>82</v>
      </c>
      <c r="AY275" s="235" t="s">
        <v>167</v>
      </c>
    </row>
    <row r="276" s="11" customFormat="1" ht="16.5" customHeight="1">
      <c r="B276" s="236"/>
      <c r="C276" s="237"/>
      <c r="D276" s="237"/>
      <c r="E276" s="238" t="s">
        <v>23</v>
      </c>
      <c r="F276" s="239" t="s">
        <v>321</v>
      </c>
      <c r="G276" s="237"/>
      <c r="H276" s="237"/>
      <c r="I276" s="237"/>
      <c r="J276" s="237"/>
      <c r="K276" s="240">
        <v>1</v>
      </c>
      <c r="L276" s="237"/>
      <c r="M276" s="237"/>
      <c r="N276" s="237"/>
      <c r="O276" s="237"/>
      <c r="P276" s="237"/>
      <c r="Q276" s="237"/>
      <c r="R276" s="241"/>
      <c r="T276" s="242"/>
      <c r="U276" s="237"/>
      <c r="V276" s="237"/>
      <c r="W276" s="237"/>
      <c r="X276" s="237"/>
      <c r="Y276" s="237"/>
      <c r="Z276" s="237"/>
      <c r="AA276" s="243"/>
      <c r="AT276" s="244" t="s">
        <v>175</v>
      </c>
      <c r="AU276" s="244" t="s">
        <v>146</v>
      </c>
      <c r="AV276" s="11" t="s">
        <v>146</v>
      </c>
      <c r="AW276" s="11" t="s">
        <v>38</v>
      </c>
      <c r="AX276" s="11" t="s">
        <v>82</v>
      </c>
      <c r="AY276" s="244" t="s">
        <v>167</v>
      </c>
    </row>
    <row r="277" s="10" customFormat="1" ht="16.5" customHeight="1">
      <c r="B277" s="227"/>
      <c r="C277" s="228"/>
      <c r="D277" s="228"/>
      <c r="E277" s="229" t="s">
        <v>23</v>
      </c>
      <c r="F277" s="256" t="s">
        <v>314</v>
      </c>
      <c r="G277" s="228"/>
      <c r="H277" s="228"/>
      <c r="I277" s="228"/>
      <c r="J277" s="228"/>
      <c r="K277" s="229" t="s">
        <v>23</v>
      </c>
      <c r="L277" s="228"/>
      <c r="M277" s="228"/>
      <c r="N277" s="228"/>
      <c r="O277" s="228"/>
      <c r="P277" s="228"/>
      <c r="Q277" s="228"/>
      <c r="R277" s="232"/>
      <c r="T277" s="233"/>
      <c r="U277" s="228"/>
      <c r="V277" s="228"/>
      <c r="W277" s="228"/>
      <c r="X277" s="228"/>
      <c r="Y277" s="228"/>
      <c r="Z277" s="228"/>
      <c r="AA277" s="234"/>
      <c r="AT277" s="235" t="s">
        <v>175</v>
      </c>
      <c r="AU277" s="235" t="s">
        <v>146</v>
      </c>
      <c r="AV277" s="10" t="s">
        <v>11</v>
      </c>
      <c r="AW277" s="10" t="s">
        <v>38</v>
      </c>
      <c r="AX277" s="10" t="s">
        <v>82</v>
      </c>
      <c r="AY277" s="235" t="s">
        <v>167</v>
      </c>
    </row>
    <row r="278" s="11" customFormat="1" ht="16.5" customHeight="1">
      <c r="B278" s="236"/>
      <c r="C278" s="237"/>
      <c r="D278" s="237"/>
      <c r="E278" s="238" t="s">
        <v>23</v>
      </c>
      <c r="F278" s="239" t="s">
        <v>321</v>
      </c>
      <c r="G278" s="237"/>
      <c r="H278" s="237"/>
      <c r="I278" s="237"/>
      <c r="J278" s="237"/>
      <c r="K278" s="240">
        <v>1</v>
      </c>
      <c r="L278" s="237"/>
      <c r="M278" s="237"/>
      <c r="N278" s="237"/>
      <c r="O278" s="237"/>
      <c r="P278" s="237"/>
      <c r="Q278" s="237"/>
      <c r="R278" s="241"/>
      <c r="T278" s="242"/>
      <c r="U278" s="237"/>
      <c r="V278" s="237"/>
      <c r="W278" s="237"/>
      <c r="X278" s="237"/>
      <c r="Y278" s="237"/>
      <c r="Z278" s="237"/>
      <c r="AA278" s="243"/>
      <c r="AT278" s="244" t="s">
        <v>175</v>
      </c>
      <c r="AU278" s="244" t="s">
        <v>146</v>
      </c>
      <c r="AV278" s="11" t="s">
        <v>146</v>
      </c>
      <c r="AW278" s="11" t="s">
        <v>38</v>
      </c>
      <c r="AX278" s="11" t="s">
        <v>82</v>
      </c>
      <c r="AY278" s="244" t="s">
        <v>167</v>
      </c>
    </row>
    <row r="279" s="12" customFormat="1" ht="16.5" customHeight="1">
      <c r="B279" s="245"/>
      <c r="C279" s="246"/>
      <c r="D279" s="246"/>
      <c r="E279" s="247" t="s">
        <v>23</v>
      </c>
      <c r="F279" s="248" t="s">
        <v>177</v>
      </c>
      <c r="G279" s="246"/>
      <c r="H279" s="246"/>
      <c r="I279" s="246"/>
      <c r="J279" s="246"/>
      <c r="K279" s="249">
        <v>2</v>
      </c>
      <c r="L279" s="246"/>
      <c r="M279" s="246"/>
      <c r="N279" s="246"/>
      <c r="O279" s="246"/>
      <c r="P279" s="246"/>
      <c r="Q279" s="246"/>
      <c r="R279" s="250"/>
      <c r="T279" s="251"/>
      <c r="U279" s="246"/>
      <c r="V279" s="246"/>
      <c r="W279" s="246"/>
      <c r="X279" s="246"/>
      <c r="Y279" s="246"/>
      <c r="Z279" s="246"/>
      <c r="AA279" s="252"/>
      <c r="AT279" s="253" t="s">
        <v>175</v>
      </c>
      <c r="AU279" s="253" t="s">
        <v>146</v>
      </c>
      <c r="AV279" s="12" t="s">
        <v>172</v>
      </c>
      <c r="AW279" s="12" t="s">
        <v>38</v>
      </c>
      <c r="AX279" s="12" t="s">
        <v>11</v>
      </c>
      <c r="AY279" s="253" t="s">
        <v>167</v>
      </c>
    </row>
    <row r="280" s="1" customFormat="1" ht="25.5" customHeight="1">
      <c r="B280" s="47"/>
      <c r="C280" s="216" t="s">
        <v>343</v>
      </c>
      <c r="D280" s="216" t="s">
        <v>168</v>
      </c>
      <c r="E280" s="217" t="s">
        <v>344</v>
      </c>
      <c r="F280" s="218" t="s">
        <v>345</v>
      </c>
      <c r="G280" s="218"/>
      <c r="H280" s="218"/>
      <c r="I280" s="218"/>
      <c r="J280" s="219" t="s">
        <v>288</v>
      </c>
      <c r="K280" s="220">
        <v>8</v>
      </c>
      <c r="L280" s="221">
        <v>0</v>
      </c>
      <c r="M280" s="222"/>
      <c r="N280" s="223">
        <f>ROUND(L280*K280,0)</f>
        <v>0</v>
      </c>
      <c r="O280" s="223"/>
      <c r="P280" s="223"/>
      <c r="Q280" s="223"/>
      <c r="R280" s="49"/>
      <c r="T280" s="224" t="s">
        <v>23</v>
      </c>
      <c r="U280" s="57" t="s">
        <v>49</v>
      </c>
      <c r="V280" s="48"/>
      <c r="W280" s="225">
        <f>V280*K280</f>
        <v>0</v>
      </c>
      <c r="X280" s="225">
        <v>0.0091800000000000007</v>
      </c>
      <c r="Y280" s="225">
        <f>X280*K280</f>
        <v>0.073440000000000005</v>
      </c>
      <c r="Z280" s="225">
        <v>0</v>
      </c>
      <c r="AA280" s="226">
        <f>Z280*K280</f>
        <v>0</v>
      </c>
      <c r="AR280" s="23" t="s">
        <v>172</v>
      </c>
      <c r="AT280" s="23" t="s">
        <v>168</v>
      </c>
      <c r="AU280" s="23" t="s">
        <v>146</v>
      </c>
      <c r="AY280" s="23" t="s">
        <v>167</v>
      </c>
      <c r="BE280" s="139">
        <f>IF(U280="základní",N280,0)</f>
        <v>0</v>
      </c>
      <c r="BF280" s="139">
        <f>IF(U280="snížená",N280,0)</f>
        <v>0</v>
      </c>
      <c r="BG280" s="139">
        <f>IF(U280="zákl. přenesená",N280,0)</f>
        <v>0</v>
      </c>
      <c r="BH280" s="139">
        <f>IF(U280="sníž. přenesená",N280,0)</f>
        <v>0</v>
      </c>
      <c r="BI280" s="139">
        <f>IF(U280="nulová",N280,0)</f>
        <v>0</v>
      </c>
      <c r="BJ280" s="23" t="s">
        <v>146</v>
      </c>
      <c r="BK280" s="139">
        <f>ROUND(L280*K280,0)</f>
        <v>0</v>
      </c>
      <c r="BL280" s="23" t="s">
        <v>172</v>
      </c>
      <c r="BM280" s="23" t="s">
        <v>346</v>
      </c>
    </row>
    <row r="281" s="10" customFormat="1" ht="16.5" customHeight="1">
      <c r="B281" s="227"/>
      <c r="C281" s="228"/>
      <c r="D281" s="228"/>
      <c r="E281" s="229" t="s">
        <v>23</v>
      </c>
      <c r="F281" s="230" t="s">
        <v>294</v>
      </c>
      <c r="G281" s="231"/>
      <c r="H281" s="231"/>
      <c r="I281" s="231"/>
      <c r="J281" s="228"/>
      <c r="K281" s="229" t="s">
        <v>23</v>
      </c>
      <c r="L281" s="228"/>
      <c r="M281" s="228"/>
      <c r="N281" s="228"/>
      <c r="O281" s="228"/>
      <c r="P281" s="228"/>
      <c r="Q281" s="228"/>
      <c r="R281" s="232"/>
      <c r="T281" s="233"/>
      <c r="U281" s="228"/>
      <c r="V281" s="228"/>
      <c r="W281" s="228"/>
      <c r="X281" s="228"/>
      <c r="Y281" s="228"/>
      <c r="Z281" s="228"/>
      <c r="AA281" s="234"/>
      <c r="AT281" s="235" t="s">
        <v>175</v>
      </c>
      <c r="AU281" s="235" t="s">
        <v>146</v>
      </c>
      <c r="AV281" s="10" t="s">
        <v>11</v>
      </c>
      <c r="AW281" s="10" t="s">
        <v>38</v>
      </c>
      <c r="AX281" s="10" t="s">
        <v>82</v>
      </c>
      <c r="AY281" s="235" t="s">
        <v>167</v>
      </c>
    </row>
    <row r="282" s="11" customFormat="1" ht="16.5" customHeight="1">
      <c r="B282" s="236"/>
      <c r="C282" s="237"/>
      <c r="D282" s="237"/>
      <c r="E282" s="238" t="s">
        <v>23</v>
      </c>
      <c r="F282" s="239" t="s">
        <v>347</v>
      </c>
      <c r="G282" s="237"/>
      <c r="H282" s="237"/>
      <c r="I282" s="237"/>
      <c r="J282" s="237"/>
      <c r="K282" s="240">
        <v>1</v>
      </c>
      <c r="L282" s="237"/>
      <c r="M282" s="237"/>
      <c r="N282" s="237"/>
      <c r="O282" s="237"/>
      <c r="P282" s="237"/>
      <c r="Q282" s="237"/>
      <c r="R282" s="241"/>
      <c r="T282" s="242"/>
      <c r="U282" s="237"/>
      <c r="V282" s="237"/>
      <c r="W282" s="237"/>
      <c r="X282" s="237"/>
      <c r="Y282" s="237"/>
      <c r="Z282" s="237"/>
      <c r="AA282" s="243"/>
      <c r="AT282" s="244" t="s">
        <v>175</v>
      </c>
      <c r="AU282" s="244" t="s">
        <v>146</v>
      </c>
      <c r="AV282" s="11" t="s">
        <v>146</v>
      </c>
      <c r="AW282" s="11" t="s">
        <v>38</v>
      </c>
      <c r="AX282" s="11" t="s">
        <v>82</v>
      </c>
      <c r="AY282" s="244" t="s">
        <v>167</v>
      </c>
    </row>
    <row r="283" s="11" customFormat="1" ht="16.5" customHeight="1">
      <c r="B283" s="236"/>
      <c r="C283" s="237"/>
      <c r="D283" s="237"/>
      <c r="E283" s="238" t="s">
        <v>23</v>
      </c>
      <c r="F283" s="239" t="s">
        <v>348</v>
      </c>
      <c r="G283" s="237"/>
      <c r="H283" s="237"/>
      <c r="I283" s="237"/>
      <c r="J283" s="237"/>
      <c r="K283" s="240">
        <v>2</v>
      </c>
      <c r="L283" s="237"/>
      <c r="M283" s="237"/>
      <c r="N283" s="237"/>
      <c r="O283" s="237"/>
      <c r="P283" s="237"/>
      <c r="Q283" s="237"/>
      <c r="R283" s="241"/>
      <c r="T283" s="242"/>
      <c r="U283" s="237"/>
      <c r="V283" s="237"/>
      <c r="W283" s="237"/>
      <c r="X283" s="237"/>
      <c r="Y283" s="237"/>
      <c r="Z283" s="237"/>
      <c r="AA283" s="243"/>
      <c r="AT283" s="244" t="s">
        <v>175</v>
      </c>
      <c r="AU283" s="244" t="s">
        <v>146</v>
      </c>
      <c r="AV283" s="11" t="s">
        <v>146</v>
      </c>
      <c r="AW283" s="11" t="s">
        <v>38</v>
      </c>
      <c r="AX283" s="11" t="s">
        <v>82</v>
      </c>
      <c r="AY283" s="244" t="s">
        <v>167</v>
      </c>
    </row>
    <row r="284" s="11" customFormat="1" ht="16.5" customHeight="1">
      <c r="B284" s="236"/>
      <c r="C284" s="237"/>
      <c r="D284" s="237"/>
      <c r="E284" s="238" t="s">
        <v>23</v>
      </c>
      <c r="F284" s="239" t="s">
        <v>349</v>
      </c>
      <c r="G284" s="237"/>
      <c r="H284" s="237"/>
      <c r="I284" s="237"/>
      <c r="J284" s="237"/>
      <c r="K284" s="240">
        <v>2</v>
      </c>
      <c r="L284" s="237"/>
      <c r="M284" s="237"/>
      <c r="N284" s="237"/>
      <c r="O284" s="237"/>
      <c r="P284" s="237"/>
      <c r="Q284" s="237"/>
      <c r="R284" s="241"/>
      <c r="T284" s="242"/>
      <c r="U284" s="237"/>
      <c r="V284" s="237"/>
      <c r="W284" s="237"/>
      <c r="X284" s="237"/>
      <c r="Y284" s="237"/>
      <c r="Z284" s="237"/>
      <c r="AA284" s="243"/>
      <c r="AT284" s="244" t="s">
        <v>175</v>
      </c>
      <c r="AU284" s="244" t="s">
        <v>146</v>
      </c>
      <c r="AV284" s="11" t="s">
        <v>146</v>
      </c>
      <c r="AW284" s="11" t="s">
        <v>38</v>
      </c>
      <c r="AX284" s="11" t="s">
        <v>82</v>
      </c>
      <c r="AY284" s="244" t="s">
        <v>167</v>
      </c>
    </row>
    <row r="285" s="10" customFormat="1" ht="16.5" customHeight="1">
      <c r="B285" s="227"/>
      <c r="C285" s="228"/>
      <c r="D285" s="228"/>
      <c r="E285" s="229" t="s">
        <v>23</v>
      </c>
      <c r="F285" s="256" t="s">
        <v>314</v>
      </c>
      <c r="G285" s="228"/>
      <c r="H285" s="228"/>
      <c r="I285" s="228"/>
      <c r="J285" s="228"/>
      <c r="K285" s="229" t="s">
        <v>23</v>
      </c>
      <c r="L285" s="228"/>
      <c r="M285" s="228"/>
      <c r="N285" s="228"/>
      <c r="O285" s="228"/>
      <c r="P285" s="228"/>
      <c r="Q285" s="228"/>
      <c r="R285" s="232"/>
      <c r="T285" s="233"/>
      <c r="U285" s="228"/>
      <c r="V285" s="228"/>
      <c r="W285" s="228"/>
      <c r="X285" s="228"/>
      <c r="Y285" s="228"/>
      <c r="Z285" s="228"/>
      <c r="AA285" s="234"/>
      <c r="AT285" s="235" t="s">
        <v>175</v>
      </c>
      <c r="AU285" s="235" t="s">
        <v>146</v>
      </c>
      <c r="AV285" s="10" t="s">
        <v>11</v>
      </c>
      <c r="AW285" s="10" t="s">
        <v>38</v>
      </c>
      <c r="AX285" s="10" t="s">
        <v>82</v>
      </c>
      <c r="AY285" s="235" t="s">
        <v>167</v>
      </c>
    </row>
    <row r="286" s="11" customFormat="1" ht="16.5" customHeight="1">
      <c r="B286" s="236"/>
      <c r="C286" s="237"/>
      <c r="D286" s="237"/>
      <c r="E286" s="238" t="s">
        <v>23</v>
      </c>
      <c r="F286" s="239" t="s">
        <v>347</v>
      </c>
      <c r="G286" s="237"/>
      <c r="H286" s="237"/>
      <c r="I286" s="237"/>
      <c r="J286" s="237"/>
      <c r="K286" s="240">
        <v>1</v>
      </c>
      <c r="L286" s="237"/>
      <c r="M286" s="237"/>
      <c r="N286" s="237"/>
      <c r="O286" s="237"/>
      <c r="P286" s="237"/>
      <c r="Q286" s="237"/>
      <c r="R286" s="241"/>
      <c r="T286" s="242"/>
      <c r="U286" s="237"/>
      <c r="V286" s="237"/>
      <c r="W286" s="237"/>
      <c r="X286" s="237"/>
      <c r="Y286" s="237"/>
      <c r="Z286" s="237"/>
      <c r="AA286" s="243"/>
      <c r="AT286" s="244" t="s">
        <v>175</v>
      </c>
      <c r="AU286" s="244" t="s">
        <v>146</v>
      </c>
      <c r="AV286" s="11" t="s">
        <v>146</v>
      </c>
      <c r="AW286" s="11" t="s">
        <v>38</v>
      </c>
      <c r="AX286" s="11" t="s">
        <v>82</v>
      </c>
      <c r="AY286" s="244" t="s">
        <v>167</v>
      </c>
    </row>
    <row r="287" s="11" customFormat="1" ht="16.5" customHeight="1">
      <c r="B287" s="236"/>
      <c r="C287" s="237"/>
      <c r="D287" s="237"/>
      <c r="E287" s="238" t="s">
        <v>23</v>
      </c>
      <c r="F287" s="239" t="s">
        <v>348</v>
      </c>
      <c r="G287" s="237"/>
      <c r="H287" s="237"/>
      <c r="I287" s="237"/>
      <c r="J287" s="237"/>
      <c r="K287" s="240">
        <v>2</v>
      </c>
      <c r="L287" s="237"/>
      <c r="M287" s="237"/>
      <c r="N287" s="237"/>
      <c r="O287" s="237"/>
      <c r="P287" s="237"/>
      <c r="Q287" s="237"/>
      <c r="R287" s="241"/>
      <c r="T287" s="242"/>
      <c r="U287" s="237"/>
      <c r="V287" s="237"/>
      <c r="W287" s="237"/>
      <c r="X287" s="237"/>
      <c r="Y287" s="237"/>
      <c r="Z287" s="237"/>
      <c r="AA287" s="243"/>
      <c r="AT287" s="244" t="s">
        <v>175</v>
      </c>
      <c r="AU287" s="244" t="s">
        <v>146</v>
      </c>
      <c r="AV287" s="11" t="s">
        <v>146</v>
      </c>
      <c r="AW287" s="11" t="s">
        <v>38</v>
      </c>
      <c r="AX287" s="11" t="s">
        <v>82</v>
      </c>
      <c r="AY287" s="244" t="s">
        <v>167</v>
      </c>
    </row>
    <row r="288" s="12" customFormat="1" ht="16.5" customHeight="1">
      <c r="B288" s="245"/>
      <c r="C288" s="246"/>
      <c r="D288" s="246"/>
      <c r="E288" s="247" t="s">
        <v>23</v>
      </c>
      <c r="F288" s="248" t="s">
        <v>177</v>
      </c>
      <c r="G288" s="246"/>
      <c r="H288" s="246"/>
      <c r="I288" s="246"/>
      <c r="J288" s="246"/>
      <c r="K288" s="249">
        <v>8</v>
      </c>
      <c r="L288" s="246"/>
      <c r="M288" s="246"/>
      <c r="N288" s="246"/>
      <c r="O288" s="246"/>
      <c r="P288" s="246"/>
      <c r="Q288" s="246"/>
      <c r="R288" s="250"/>
      <c r="T288" s="251"/>
      <c r="U288" s="246"/>
      <c r="V288" s="246"/>
      <c r="W288" s="246"/>
      <c r="X288" s="246"/>
      <c r="Y288" s="246"/>
      <c r="Z288" s="246"/>
      <c r="AA288" s="252"/>
      <c r="AT288" s="253" t="s">
        <v>175</v>
      </c>
      <c r="AU288" s="253" t="s">
        <v>146</v>
      </c>
      <c r="AV288" s="12" t="s">
        <v>172</v>
      </c>
      <c r="AW288" s="12" t="s">
        <v>38</v>
      </c>
      <c r="AX288" s="12" t="s">
        <v>11</v>
      </c>
      <c r="AY288" s="253" t="s">
        <v>167</v>
      </c>
    </row>
    <row r="289" s="1" customFormat="1" ht="16.5" customHeight="1">
      <c r="B289" s="47"/>
      <c r="C289" s="259" t="s">
        <v>350</v>
      </c>
      <c r="D289" s="259" t="s">
        <v>327</v>
      </c>
      <c r="E289" s="260" t="s">
        <v>351</v>
      </c>
      <c r="F289" s="261" t="s">
        <v>352</v>
      </c>
      <c r="G289" s="261"/>
      <c r="H289" s="261"/>
      <c r="I289" s="261"/>
      <c r="J289" s="262" t="s">
        <v>288</v>
      </c>
      <c r="K289" s="263">
        <v>2</v>
      </c>
      <c r="L289" s="264">
        <v>0</v>
      </c>
      <c r="M289" s="265"/>
      <c r="N289" s="266">
        <f>ROUND(L289*K289,0)</f>
        <v>0</v>
      </c>
      <c r="O289" s="223"/>
      <c r="P289" s="223"/>
      <c r="Q289" s="223"/>
      <c r="R289" s="49"/>
      <c r="T289" s="224" t="s">
        <v>23</v>
      </c>
      <c r="U289" s="57" t="s">
        <v>49</v>
      </c>
      <c r="V289" s="48"/>
      <c r="W289" s="225">
        <f>V289*K289</f>
        <v>0</v>
      </c>
      <c r="X289" s="225">
        <v>0.023</v>
      </c>
      <c r="Y289" s="225">
        <f>X289*K289</f>
        <v>0.045999999999999999</v>
      </c>
      <c r="Z289" s="225">
        <v>0</v>
      </c>
      <c r="AA289" s="226">
        <f>Z289*K289</f>
        <v>0</v>
      </c>
      <c r="AR289" s="23" t="s">
        <v>213</v>
      </c>
      <c r="AT289" s="23" t="s">
        <v>327</v>
      </c>
      <c r="AU289" s="23" t="s">
        <v>146</v>
      </c>
      <c r="AY289" s="23" t="s">
        <v>167</v>
      </c>
      <c r="BE289" s="139">
        <f>IF(U289="základní",N289,0)</f>
        <v>0</v>
      </c>
      <c r="BF289" s="139">
        <f>IF(U289="snížená",N289,0)</f>
        <v>0</v>
      </c>
      <c r="BG289" s="139">
        <f>IF(U289="zákl. přenesená",N289,0)</f>
        <v>0</v>
      </c>
      <c r="BH289" s="139">
        <f>IF(U289="sníž. přenesená",N289,0)</f>
        <v>0</v>
      </c>
      <c r="BI289" s="139">
        <f>IF(U289="nulová",N289,0)</f>
        <v>0</v>
      </c>
      <c r="BJ289" s="23" t="s">
        <v>146</v>
      </c>
      <c r="BK289" s="139">
        <f>ROUND(L289*K289,0)</f>
        <v>0</v>
      </c>
      <c r="BL289" s="23" t="s">
        <v>172</v>
      </c>
      <c r="BM289" s="23" t="s">
        <v>353</v>
      </c>
    </row>
    <row r="290" s="10" customFormat="1" ht="16.5" customHeight="1">
      <c r="B290" s="227"/>
      <c r="C290" s="228"/>
      <c r="D290" s="228"/>
      <c r="E290" s="229" t="s">
        <v>23</v>
      </c>
      <c r="F290" s="230" t="s">
        <v>294</v>
      </c>
      <c r="G290" s="231"/>
      <c r="H290" s="231"/>
      <c r="I290" s="231"/>
      <c r="J290" s="228"/>
      <c r="K290" s="229" t="s">
        <v>23</v>
      </c>
      <c r="L290" s="228"/>
      <c r="M290" s="228"/>
      <c r="N290" s="228"/>
      <c r="O290" s="228"/>
      <c r="P290" s="228"/>
      <c r="Q290" s="228"/>
      <c r="R290" s="232"/>
      <c r="T290" s="233"/>
      <c r="U290" s="228"/>
      <c r="V290" s="228"/>
      <c r="W290" s="228"/>
      <c r="X290" s="228"/>
      <c r="Y290" s="228"/>
      <c r="Z290" s="228"/>
      <c r="AA290" s="234"/>
      <c r="AT290" s="235" t="s">
        <v>175</v>
      </c>
      <c r="AU290" s="235" t="s">
        <v>146</v>
      </c>
      <c r="AV290" s="10" t="s">
        <v>11</v>
      </c>
      <c r="AW290" s="10" t="s">
        <v>38</v>
      </c>
      <c r="AX290" s="10" t="s">
        <v>82</v>
      </c>
      <c r="AY290" s="235" t="s">
        <v>167</v>
      </c>
    </row>
    <row r="291" s="11" customFormat="1" ht="16.5" customHeight="1">
      <c r="B291" s="236"/>
      <c r="C291" s="237"/>
      <c r="D291" s="237"/>
      <c r="E291" s="238" t="s">
        <v>23</v>
      </c>
      <c r="F291" s="239" t="s">
        <v>349</v>
      </c>
      <c r="G291" s="237"/>
      <c r="H291" s="237"/>
      <c r="I291" s="237"/>
      <c r="J291" s="237"/>
      <c r="K291" s="240">
        <v>2</v>
      </c>
      <c r="L291" s="237"/>
      <c r="M291" s="237"/>
      <c r="N291" s="237"/>
      <c r="O291" s="237"/>
      <c r="P291" s="237"/>
      <c r="Q291" s="237"/>
      <c r="R291" s="241"/>
      <c r="T291" s="242"/>
      <c r="U291" s="237"/>
      <c r="V291" s="237"/>
      <c r="W291" s="237"/>
      <c r="X291" s="237"/>
      <c r="Y291" s="237"/>
      <c r="Z291" s="237"/>
      <c r="AA291" s="243"/>
      <c r="AT291" s="244" t="s">
        <v>175</v>
      </c>
      <c r="AU291" s="244" t="s">
        <v>146</v>
      </c>
      <c r="AV291" s="11" t="s">
        <v>146</v>
      </c>
      <c r="AW291" s="11" t="s">
        <v>38</v>
      </c>
      <c r="AX291" s="11" t="s">
        <v>82</v>
      </c>
      <c r="AY291" s="244" t="s">
        <v>167</v>
      </c>
    </row>
    <row r="292" s="12" customFormat="1" ht="16.5" customHeight="1">
      <c r="B292" s="245"/>
      <c r="C292" s="246"/>
      <c r="D292" s="246"/>
      <c r="E292" s="247" t="s">
        <v>23</v>
      </c>
      <c r="F292" s="248" t="s">
        <v>177</v>
      </c>
      <c r="G292" s="246"/>
      <c r="H292" s="246"/>
      <c r="I292" s="246"/>
      <c r="J292" s="246"/>
      <c r="K292" s="249">
        <v>2</v>
      </c>
      <c r="L292" s="246"/>
      <c r="M292" s="246"/>
      <c r="N292" s="246"/>
      <c r="O292" s="246"/>
      <c r="P292" s="246"/>
      <c r="Q292" s="246"/>
      <c r="R292" s="250"/>
      <c r="T292" s="251"/>
      <c r="U292" s="246"/>
      <c r="V292" s="246"/>
      <c r="W292" s="246"/>
      <c r="X292" s="246"/>
      <c r="Y292" s="246"/>
      <c r="Z292" s="246"/>
      <c r="AA292" s="252"/>
      <c r="AT292" s="253" t="s">
        <v>175</v>
      </c>
      <c r="AU292" s="253" t="s">
        <v>146</v>
      </c>
      <c r="AV292" s="12" t="s">
        <v>172</v>
      </c>
      <c r="AW292" s="12" t="s">
        <v>38</v>
      </c>
      <c r="AX292" s="12" t="s">
        <v>11</v>
      </c>
      <c r="AY292" s="253" t="s">
        <v>167</v>
      </c>
    </row>
    <row r="293" s="1" customFormat="1" ht="16.5" customHeight="1">
      <c r="B293" s="47"/>
      <c r="C293" s="259" t="s">
        <v>354</v>
      </c>
      <c r="D293" s="259" t="s">
        <v>327</v>
      </c>
      <c r="E293" s="260" t="s">
        <v>355</v>
      </c>
      <c r="F293" s="261" t="s">
        <v>356</v>
      </c>
      <c r="G293" s="261"/>
      <c r="H293" s="261"/>
      <c r="I293" s="261"/>
      <c r="J293" s="262" t="s">
        <v>288</v>
      </c>
      <c r="K293" s="263">
        <v>2</v>
      </c>
      <c r="L293" s="264">
        <v>0</v>
      </c>
      <c r="M293" s="265"/>
      <c r="N293" s="266">
        <f>ROUND(L293*K293,0)</f>
        <v>0</v>
      </c>
      <c r="O293" s="223"/>
      <c r="P293" s="223"/>
      <c r="Q293" s="223"/>
      <c r="R293" s="49"/>
      <c r="T293" s="224" t="s">
        <v>23</v>
      </c>
      <c r="U293" s="57" t="s">
        <v>49</v>
      </c>
      <c r="V293" s="48"/>
      <c r="W293" s="225">
        <f>V293*K293</f>
        <v>0</v>
      </c>
      <c r="X293" s="225">
        <v>0.109</v>
      </c>
      <c r="Y293" s="225">
        <f>X293*K293</f>
        <v>0.218</v>
      </c>
      <c r="Z293" s="225">
        <v>0</v>
      </c>
      <c r="AA293" s="226">
        <f>Z293*K293</f>
        <v>0</v>
      </c>
      <c r="AR293" s="23" t="s">
        <v>213</v>
      </c>
      <c r="AT293" s="23" t="s">
        <v>327</v>
      </c>
      <c r="AU293" s="23" t="s">
        <v>146</v>
      </c>
      <c r="AY293" s="23" t="s">
        <v>167</v>
      </c>
      <c r="BE293" s="139">
        <f>IF(U293="základní",N293,0)</f>
        <v>0</v>
      </c>
      <c r="BF293" s="139">
        <f>IF(U293="snížená",N293,0)</f>
        <v>0</v>
      </c>
      <c r="BG293" s="139">
        <f>IF(U293="zákl. přenesená",N293,0)</f>
        <v>0</v>
      </c>
      <c r="BH293" s="139">
        <f>IF(U293="sníž. přenesená",N293,0)</f>
        <v>0</v>
      </c>
      <c r="BI293" s="139">
        <f>IF(U293="nulová",N293,0)</f>
        <v>0</v>
      </c>
      <c r="BJ293" s="23" t="s">
        <v>146</v>
      </c>
      <c r="BK293" s="139">
        <f>ROUND(L293*K293,0)</f>
        <v>0</v>
      </c>
      <c r="BL293" s="23" t="s">
        <v>172</v>
      </c>
      <c r="BM293" s="23" t="s">
        <v>357</v>
      </c>
    </row>
    <row r="294" s="10" customFormat="1" ht="16.5" customHeight="1">
      <c r="B294" s="227"/>
      <c r="C294" s="228"/>
      <c r="D294" s="228"/>
      <c r="E294" s="229" t="s">
        <v>23</v>
      </c>
      <c r="F294" s="230" t="s">
        <v>294</v>
      </c>
      <c r="G294" s="231"/>
      <c r="H294" s="231"/>
      <c r="I294" s="231"/>
      <c r="J294" s="228"/>
      <c r="K294" s="229" t="s">
        <v>23</v>
      </c>
      <c r="L294" s="228"/>
      <c r="M294" s="228"/>
      <c r="N294" s="228"/>
      <c r="O294" s="228"/>
      <c r="P294" s="228"/>
      <c r="Q294" s="228"/>
      <c r="R294" s="232"/>
      <c r="T294" s="233"/>
      <c r="U294" s="228"/>
      <c r="V294" s="228"/>
      <c r="W294" s="228"/>
      <c r="X294" s="228"/>
      <c r="Y294" s="228"/>
      <c r="Z294" s="228"/>
      <c r="AA294" s="234"/>
      <c r="AT294" s="235" t="s">
        <v>175</v>
      </c>
      <c r="AU294" s="235" t="s">
        <v>146</v>
      </c>
      <c r="AV294" s="10" t="s">
        <v>11</v>
      </c>
      <c r="AW294" s="10" t="s">
        <v>38</v>
      </c>
      <c r="AX294" s="10" t="s">
        <v>82</v>
      </c>
      <c r="AY294" s="235" t="s">
        <v>167</v>
      </c>
    </row>
    <row r="295" s="11" customFormat="1" ht="16.5" customHeight="1">
      <c r="B295" s="236"/>
      <c r="C295" s="237"/>
      <c r="D295" s="237"/>
      <c r="E295" s="238" t="s">
        <v>23</v>
      </c>
      <c r="F295" s="239" t="s">
        <v>347</v>
      </c>
      <c r="G295" s="237"/>
      <c r="H295" s="237"/>
      <c r="I295" s="237"/>
      <c r="J295" s="237"/>
      <c r="K295" s="240">
        <v>1</v>
      </c>
      <c r="L295" s="237"/>
      <c r="M295" s="237"/>
      <c r="N295" s="237"/>
      <c r="O295" s="237"/>
      <c r="P295" s="237"/>
      <c r="Q295" s="237"/>
      <c r="R295" s="241"/>
      <c r="T295" s="242"/>
      <c r="U295" s="237"/>
      <c r="V295" s="237"/>
      <c r="W295" s="237"/>
      <c r="X295" s="237"/>
      <c r="Y295" s="237"/>
      <c r="Z295" s="237"/>
      <c r="AA295" s="243"/>
      <c r="AT295" s="244" t="s">
        <v>175</v>
      </c>
      <c r="AU295" s="244" t="s">
        <v>146</v>
      </c>
      <c r="AV295" s="11" t="s">
        <v>146</v>
      </c>
      <c r="AW295" s="11" t="s">
        <v>38</v>
      </c>
      <c r="AX295" s="11" t="s">
        <v>82</v>
      </c>
      <c r="AY295" s="244" t="s">
        <v>167</v>
      </c>
    </row>
    <row r="296" s="11" customFormat="1" ht="16.5" customHeight="1">
      <c r="B296" s="236"/>
      <c r="C296" s="237"/>
      <c r="D296" s="237"/>
      <c r="E296" s="238" t="s">
        <v>23</v>
      </c>
      <c r="F296" s="239" t="s">
        <v>347</v>
      </c>
      <c r="G296" s="237"/>
      <c r="H296" s="237"/>
      <c r="I296" s="237"/>
      <c r="J296" s="237"/>
      <c r="K296" s="240">
        <v>1</v>
      </c>
      <c r="L296" s="237"/>
      <c r="M296" s="237"/>
      <c r="N296" s="237"/>
      <c r="O296" s="237"/>
      <c r="P296" s="237"/>
      <c r="Q296" s="237"/>
      <c r="R296" s="241"/>
      <c r="T296" s="242"/>
      <c r="U296" s="237"/>
      <c r="V296" s="237"/>
      <c r="W296" s="237"/>
      <c r="X296" s="237"/>
      <c r="Y296" s="237"/>
      <c r="Z296" s="237"/>
      <c r="AA296" s="243"/>
      <c r="AT296" s="244" t="s">
        <v>175</v>
      </c>
      <c r="AU296" s="244" t="s">
        <v>146</v>
      </c>
      <c r="AV296" s="11" t="s">
        <v>146</v>
      </c>
      <c r="AW296" s="11" t="s">
        <v>38</v>
      </c>
      <c r="AX296" s="11" t="s">
        <v>82</v>
      </c>
      <c r="AY296" s="244" t="s">
        <v>167</v>
      </c>
    </row>
    <row r="297" s="12" customFormat="1" ht="16.5" customHeight="1">
      <c r="B297" s="245"/>
      <c r="C297" s="246"/>
      <c r="D297" s="246"/>
      <c r="E297" s="247" t="s">
        <v>23</v>
      </c>
      <c r="F297" s="248" t="s">
        <v>177</v>
      </c>
      <c r="G297" s="246"/>
      <c r="H297" s="246"/>
      <c r="I297" s="246"/>
      <c r="J297" s="246"/>
      <c r="K297" s="249">
        <v>2</v>
      </c>
      <c r="L297" s="246"/>
      <c r="M297" s="246"/>
      <c r="N297" s="246"/>
      <c r="O297" s="246"/>
      <c r="P297" s="246"/>
      <c r="Q297" s="246"/>
      <c r="R297" s="250"/>
      <c r="T297" s="251"/>
      <c r="U297" s="246"/>
      <c r="V297" s="246"/>
      <c r="W297" s="246"/>
      <c r="X297" s="246"/>
      <c r="Y297" s="246"/>
      <c r="Z297" s="246"/>
      <c r="AA297" s="252"/>
      <c r="AT297" s="253" t="s">
        <v>175</v>
      </c>
      <c r="AU297" s="253" t="s">
        <v>146</v>
      </c>
      <c r="AV297" s="12" t="s">
        <v>172</v>
      </c>
      <c r="AW297" s="12" t="s">
        <v>38</v>
      </c>
      <c r="AX297" s="12" t="s">
        <v>11</v>
      </c>
      <c r="AY297" s="253" t="s">
        <v>167</v>
      </c>
    </row>
    <row r="298" s="1" customFormat="1" ht="16.5" customHeight="1">
      <c r="B298" s="47"/>
      <c r="C298" s="259" t="s">
        <v>358</v>
      </c>
      <c r="D298" s="259" t="s">
        <v>327</v>
      </c>
      <c r="E298" s="260" t="s">
        <v>359</v>
      </c>
      <c r="F298" s="261" t="s">
        <v>360</v>
      </c>
      <c r="G298" s="261"/>
      <c r="H298" s="261"/>
      <c r="I298" s="261"/>
      <c r="J298" s="262" t="s">
        <v>288</v>
      </c>
      <c r="K298" s="263">
        <v>4</v>
      </c>
      <c r="L298" s="264">
        <v>0</v>
      </c>
      <c r="M298" s="265"/>
      <c r="N298" s="266">
        <f>ROUND(L298*K298,0)</f>
        <v>0</v>
      </c>
      <c r="O298" s="223"/>
      <c r="P298" s="223"/>
      <c r="Q298" s="223"/>
      <c r="R298" s="49"/>
      <c r="T298" s="224" t="s">
        <v>23</v>
      </c>
      <c r="U298" s="57" t="s">
        <v>49</v>
      </c>
      <c r="V298" s="48"/>
      <c r="W298" s="225">
        <f>V298*K298</f>
        <v>0</v>
      </c>
      <c r="X298" s="225">
        <v>0.125</v>
      </c>
      <c r="Y298" s="225">
        <f>X298*K298</f>
        <v>0.5</v>
      </c>
      <c r="Z298" s="225">
        <v>0</v>
      </c>
      <c r="AA298" s="226">
        <f>Z298*K298</f>
        <v>0</v>
      </c>
      <c r="AR298" s="23" t="s">
        <v>213</v>
      </c>
      <c r="AT298" s="23" t="s">
        <v>327</v>
      </c>
      <c r="AU298" s="23" t="s">
        <v>146</v>
      </c>
      <c r="AY298" s="23" t="s">
        <v>167</v>
      </c>
      <c r="BE298" s="139">
        <f>IF(U298="základní",N298,0)</f>
        <v>0</v>
      </c>
      <c r="BF298" s="139">
        <f>IF(U298="snížená",N298,0)</f>
        <v>0</v>
      </c>
      <c r="BG298" s="139">
        <f>IF(U298="zákl. přenesená",N298,0)</f>
        <v>0</v>
      </c>
      <c r="BH298" s="139">
        <f>IF(U298="sníž. přenesená",N298,0)</f>
        <v>0</v>
      </c>
      <c r="BI298" s="139">
        <f>IF(U298="nulová",N298,0)</f>
        <v>0</v>
      </c>
      <c r="BJ298" s="23" t="s">
        <v>146</v>
      </c>
      <c r="BK298" s="139">
        <f>ROUND(L298*K298,0)</f>
        <v>0</v>
      </c>
      <c r="BL298" s="23" t="s">
        <v>172</v>
      </c>
      <c r="BM298" s="23" t="s">
        <v>361</v>
      </c>
    </row>
    <row r="299" s="10" customFormat="1" ht="16.5" customHeight="1">
      <c r="B299" s="227"/>
      <c r="C299" s="228"/>
      <c r="D299" s="228"/>
      <c r="E299" s="229" t="s">
        <v>23</v>
      </c>
      <c r="F299" s="230" t="s">
        <v>294</v>
      </c>
      <c r="G299" s="231"/>
      <c r="H299" s="231"/>
      <c r="I299" s="231"/>
      <c r="J299" s="228"/>
      <c r="K299" s="229" t="s">
        <v>23</v>
      </c>
      <c r="L299" s="228"/>
      <c r="M299" s="228"/>
      <c r="N299" s="228"/>
      <c r="O299" s="228"/>
      <c r="P299" s="228"/>
      <c r="Q299" s="228"/>
      <c r="R299" s="232"/>
      <c r="T299" s="233"/>
      <c r="U299" s="228"/>
      <c r="V299" s="228"/>
      <c r="W299" s="228"/>
      <c r="X299" s="228"/>
      <c r="Y299" s="228"/>
      <c r="Z299" s="228"/>
      <c r="AA299" s="234"/>
      <c r="AT299" s="235" t="s">
        <v>175</v>
      </c>
      <c r="AU299" s="235" t="s">
        <v>146</v>
      </c>
      <c r="AV299" s="10" t="s">
        <v>11</v>
      </c>
      <c r="AW299" s="10" t="s">
        <v>38</v>
      </c>
      <c r="AX299" s="10" t="s">
        <v>82</v>
      </c>
      <c r="AY299" s="235" t="s">
        <v>167</v>
      </c>
    </row>
    <row r="300" s="11" customFormat="1" ht="16.5" customHeight="1">
      <c r="B300" s="236"/>
      <c r="C300" s="237"/>
      <c r="D300" s="237"/>
      <c r="E300" s="238" t="s">
        <v>23</v>
      </c>
      <c r="F300" s="239" t="s">
        <v>348</v>
      </c>
      <c r="G300" s="237"/>
      <c r="H300" s="237"/>
      <c r="I300" s="237"/>
      <c r="J300" s="237"/>
      <c r="K300" s="240">
        <v>2</v>
      </c>
      <c r="L300" s="237"/>
      <c r="M300" s="237"/>
      <c r="N300" s="237"/>
      <c r="O300" s="237"/>
      <c r="P300" s="237"/>
      <c r="Q300" s="237"/>
      <c r="R300" s="241"/>
      <c r="T300" s="242"/>
      <c r="U300" s="237"/>
      <c r="V300" s="237"/>
      <c r="W300" s="237"/>
      <c r="X300" s="237"/>
      <c r="Y300" s="237"/>
      <c r="Z300" s="237"/>
      <c r="AA300" s="243"/>
      <c r="AT300" s="244" t="s">
        <v>175</v>
      </c>
      <c r="AU300" s="244" t="s">
        <v>146</v>
      </c>
      <c r="AV300" s="11" t="s">
        <v>146</v>
      </c>
      <c r="AW300" s="11" t="s">
        <v>38</v>
      </c>
      <c r="AX300" s="11" t="s">
        <v>82</v>
      </c>
      <c r="AY300" s="244" t="s">
        <v>167</v>
      </c>
    </row>
    <row r="301" s="10" customFormat="1" ht="16.5" customHeight="1">
      <c r="B301" s="227"/>
      <c r="C301" s="228"/>
      <c r="D301" s="228"/>
      <c r="E301" s="229" t="s">
        <v>23</v>
      </c>
      <c r="F301" s="256" t="s">
        <v>314</v>
      </c>
      <c r="G301" s="228"/>
      <c r="H301" s="228"/>
      <c r="I301" s="228"/>
      <c r="J301" s="228"/>
      <c r="K301" s="229" t="s">
        <v>23</v>
      </c>
      <c r="L301" s="228"/>
      <c r="M301" s="228"/>
      <c r="N301" s="228"/>
      <c r="O301" s="228"/>
      <c r="P301" s="228"/>
      <c r="Q301" s="228"/>
      <c r="R301" s="232"/>
      <c r="T301" s="233"/>
      <c r="U301" s="228"/>
      <c r="V301" s="228"/>
      <c r="W301" s="228"/>
      <c r="X301" s="228"/>
      <c r="Y301" s="228"/>
      <c r="Z301" s="228"/>
      <c r="AA301" s="234"/>
      <c r="AT301" s="235" t="s">
        <v>175</v>
      </c>
      <c r="AU301" s="235" t="s">
        <v>146</v>
      </c>
      <c r="AV301" s="10" t="s">
        <v>11</v>
      </c>
      <c r="AW301" s="10" t="s">
        <v>38</v>
      </c>
      <c r="AX301" s="10" t="s">
        <v>82</v>
      </c>
      <c r="AY301" s="235" t="s">
        <v>167</v>
      </c>
    </row>
    <row r="302" s="11" customFormat="1" ht="16.5" customHeight="1">
      <c r="B302" s="236"/>
      <c r="C302" s="237"/>
      <c r="D302" s="237"/>
      <c r="E302" s="238" t="s">
        <v>23</v>
      </c>
      <c r="F302" s="239" t="s">
        <v>348</v>
      </c>
      <c r="G302" s="237"/>
      <c r="H302" s="237"/>
      <c r="I302" s="237"/>
      <c r="J302" s="237"/>
      <c r="K302" s="240">
        <v>2</v>
      </c>
      <c r="L302" s="237"/>
      <c r="M302" s="237"/>
      <c r="N302" s="237"/>
      <c r="O302" s="237"/>
      <c r="P302" s="237"/>
      <c r="Q302" s="237"/>
      <c r="R302" s="241"/>
      <c r="T302" s="242"/>
      <c r="U302" s="237"/>
      <c r="V302" s="237"/>
      <c r="W302" s="237"/>
      <c r="X302" s="237"/>
      <c r="Y302" s="237"/>
      <c r="Z302" s="237"/>
      <c r="AA302" s="243"/>
      <c r="AT302" s="244" t="s">
        <v>175</v>
      </c>
      <c r="AU302" s="244" t="s">
        <v>146</v>
      </c>
      <c r="AV302" s="11" t="s">
        <v>146</v>
      </c>
      <c r="AW302" s="11" t="s">
        <v>38</v>
      </c>
      <c r="AX302" s="11" t="s">
        <v>82</v>
      </c>
      <c r="AY302" s="244" t="s">
        <v>167</v>
      </c>
    </row>
    <row r="303" s="12" customFormat="1" ht="16.5" customHeight="1">
      <c r="B303" s="245"/>
      <c r="C303" s="246"/>
      <c r="D303" s="246"/>
      <c r="E303" s="247" t="s">
        <v>23</v>
      </c>
      <c r="F303" s="248" t="s">
        <v>177</v>
      </c>
      <c r="G303" s="246"/>
      <c r="H303" s="246"/>
      <c r="I303" s="246"/>
      <c r="J303" s="246"/>
      <c r="K303" s="249">
        <v>4</v>
      </c>
      <c r="L303" s="246"/>
      <c r="M303" s="246"/>
      <c r="N303" s="246"/>
      <c r="O303" s="246"/>
      <c r="P303" s="246"/>
      <c r="Q303" s="246"/>
      <c r="R303" s="250"/>
      <c r="T303" s="251"/>
      <c r="U303" s="246"/>
      <c r="V303" s="246"/>
      <c r="W303" s="246"/>
      <c r="X303" s="246"/>
      <c r="Y303" s="246"/>
      <c r="Z303" s="246"/>
      <c r="AA303" s="252"/>
      <c r="AT303" s="253" t="s">
        <v>175</v>
      </c>
      <c r="AU303" s="253" t="s">
        <v>146</v>
      </c>
      <c r="AV303" s="12" t="s">
        <v>172</v>
      </c>
      <c r="AW303" s="12" t="s">
        <v>38</v>
      </c>
      <c r="AX303" s="12" t="s">
        <v>11</v>
      </c>
      <c r="AY303" s="253" t="s">
        <v>167</v>
      </c>
    </row>
    <row r="304" s="1" customFormat="1" ht="25.5" customHeight="1">
      <c r="B304" s="47"/>
      <c r="C304" s="216" t="s">
        <v>362</v>
      </c>
      <c r="D304" s="216" t="s">
        <v>168</v>
      </c>
      <c r="E304" s="217" t="s">
        <v>363</v>
      </c>
      <c r="F304" s="218" t="s">
        <v>364</v>
      </c>
      <c r="G304" s="218"/>
      <c r="H304" s="218"/>
      <c r="I304" s="218"/>
      <c r="J304" s="219" t="s">
        <v>288</v>
      </c>
      <c r="K304" s="220">
        <v>3</v>
      </c>
      <c r="L304" s="221">
        <v>0</v>
      </c>
      <c r="M304" s="222"/>
      <c r="N304" s="223">
        <f>ROUND(L304*K304,0)</f>
        <v>0</v>
      </c>
      <c r="O304" s="223"/>
      <c r="P304" s="223"/>
      <c r="Q304" s="223"/>
      <c r="R304" s="49"/>
      <c r="T304" s="224" t="s">
        <v>23</v>
      </c>
      <c r="U304" s="57" t="s">
        <v>49</v>
      </c>
      <c r="V304" s="48"/>
      <c r="W304" s="225">
        <f>V304*K304</f>
        <v>0</v>
      </c>
      <c r="X304" s="225">
        <v>0.011469999999999999</v>
      </c>
      <c r="Y304" s="225">
        <f>X304*K304</f>
        <v>0.034409999999999996</v>
      </c>
      <c r="Z304" s="225">
        <v>0</v>
      </c>
      <c r="AA304" s="226">
        <f>Z304*K304</f>
        <v>0</v>
      </c>
      <c r="AR304" s="23" t="s">
        <v>172</v>
      </c>
      <c r="AT304" s="23" t="s">
        <v>168</v>
      </c>
      <c r="AU304" s="23" t="s">
        <v>146</v>
      </c>
      <c r="AY304" s="23" t="s">
        <v>167</v>
      </c>
      <c r="BE304" s="139">
        <f>IF(U304="základní",N304,0)</f>
        <v>0</v>
      </c>
      <c r="BF304" s="139">
        <f>IF(U304="snížená",N304,0)</f>
        <v>0</v>
      </c>
      <c r="BG304" s="139">
        <f>IF(U304="zákl. přenesená",N304,0)</f>
        <v>0</v>
      </c>
      <c r="BH304" s="139">
        <f>IF(U304="sníž. přenesená",N304,0)</f>
        <v>0</v>
      </c>
      <c r="BI304" s="139">
        <f>IF(U304="nulová",N304,0)</f>
        <v>0</v>
      </c>
      <c r="BJ304" s="23" t="s">
        <v>146</v>
      </c>
      <c r="BK304" s="139">
        <f>ROUND(L304*K304,0)</f>
        <v>0</v>
      </c>
      <c r="BL304" s="23" t="s">
        <v>172</v>
      </c>
      <c r="BM304" s="23" t="s">
        <v>365</v>
      </c>
    </row>
    <row r="305" s="10" customFormat="1" ht="16.5" customHeight="1">
      <c r="B305" s="227"/>
      <c r="C305" s="228"/>
      <c r="D305" s="228"/>
      <c r="E305" s="229" t="s">
        <v>23</v>
      </c>
      <c r="F305" s="230" t="s">
        <v>294</v>
      </c>
      <c r="G305" s="231"/>
      <c r="H305" s="231"/>
      <c r="I305" s="231"/>
      <c r="J305" s="228"/>
      <c r="K305" s="229" t="s">
        <v>23</v>
      </c>
      <c r="L305" s="228"/>
      <c r="M305" s="228"/>
      <c r="N305" s="228"/>
      <c r="O305" s="228"/>
      <c r="P305" s="228"/>
      <c r="Q305" s="228"/>
      <c r="R305" s="232"/>
      <c r="T305" s="233"/>
      <c r="U305" s="228"/>
      <c r="V305" s="228"/>
      <c r="W305" s="228"/>
      <c r="X305" s="228"/>
      <c r="Y305" s="228"/>
      <c r="Z305" s="228"/>
      <c r="AA305" s="234"/>
      <c r="AT305" s="235" t="s">
        <v>175</v>
      </c>
      <c r="AU305" s="235" t="s">
        <v>146</v>
      </c>
      <c r="AV305" s="10" t="s">
        <v>11</v>
      </c>
      <c r="AW305" s="10" t="s">
        <v>38</v>
      </c>
      <c r="AX305" s="10" t="s">
        <v>82</v>
      </c>
      <c r="AY305" s="235" t="s">
        <v>167</v>
      </c>
    </row>
    <row r="306" s="11" customFormat="1" ht="16.5" customHeight="1">
      <c r="B306" s="236"/>
      <c r="C306" s="237"/>
      <c r="D306" s="237"/>
      <c r="E306" s="238" t="s">
        <v>23</v>
      </c>
      <c r="F306" s="239" t="s">
        <v>366</v>
      </c>
      <c r="G306" s="237"/>
      <c r="H306" s="237"/>
      <c r="I306" s="237"/>
      <c r="J306" s="237"/>
      <c r="K306" s="240">
        <v>1</v>
      </c>
      <c r="L306" s="237"/>
      <c r="M306" s="237"/>
      <c r="N306" s="237"/>
      <c r="O306" s="237"/>
      <c r="P306" s="237"/>
      <c r="Q306" s="237"/>
      <c r="R306" s="241"/>
      <c r="T306" s="242"/>
      <c r="U306" s="237"/>
      <c r="V306" s="237"/>
      <c r="W306" s="237"/>
      <c r="X306" s="237"/>
      <c r="Y306" s="237"/>
      <c r="Z306" s="237"/>
      <c r="AA306" s="243"/>
      <c r="AT306" s="244" t="s">
        <v>175</v>
      </c>
      <c r="AU306" s="244" t="s">
        <v>146</v>
      </c>
      <c r="AV306" s="11" t="s">
        <v>146</v>
      </c>
      <c r="AW306" s="11" t="s">
        <v>38</v>
      </c>
      <c r="AX306" s="11" t="s">
        <v>82</v>
      </c>
      <c r="AY306" s="244" t="s">
        <v>167</v>
      </c>
    </row>
    <row r="307" s="11" customFormat="1" ht="16.5" customHeight="1">
      <c r="B307" s="236"/>
      <c r="C307" s="237"/>
      <c r="D307" s="237"/>
      <c r="E307" s="238" t="s">
        <v>23</v>
      </c>
      <c r="F307" s="239" t="s">
        <v>367</v>
      </c>
      <c r="G307" s="237"/>
      <c r="H307" s="237"/>
      <c r="I307" s="237"/>
      <c r="J307" s="237"/>
      <c r="K307" s="240">
        <v>1</v>
      </c>
      <c r="L307" s="237"/>
      <c r="M307" s="237"/>
      <c r="N307" s="237"/>
      <c r="O307" s="237"/>
      <c r="P307" s="237"/>
      <c r="Q307" s="237"/>
      <c r="R307" s="241"/>
      <c r="T307" s="242"/>
      <c r="U307" s="237"/>
      <c r="V307" s="237"/>
      <c r="W307" s="237"/>
      <c r="X307" s="237"/>
      <c r="Y307" s="237"/>
      <c r="Z307" s="237"/>
      <c r="AA307" s="243"/>
      <c r="AT307" s="244" t="s">
        <v>175</v>
      </c>
      <c r="AU307" s="244" t="s">
        <v>146</v>
      </c>
      <c r="AV307" s="11" t="s">
        <v>146</v>
      </c>
      <c r="AW307" s="11" t="s">
        <v>38</v>
      </c>
      <c r="AX307" s="11" t="s">
        <v>82</v>
      </c>
      <c r="AY307" s="244" t="s">
        <v>167</v>
      </c>
    </row>
    <row r="308" s="10" customFormat="1" ht="16.5" customHeight="1">
      <c r="B308" s="227"/>
      <c r="C308" s="228"/>
      <c r="D308" s="228"/>
      <c r="E308" s="229" t="s">
        <v>23</v>
      </c>
      <c r="F308" s="256" t="s">
        <v>314</v>
      </c>
      <c r="G308" s="228"/>
      <c r="H308" s="228"/>
      <c r="I308" s="228"/>
      <c r="J308" s="228"/>
      <c r="K308" s="229" t="s">
        <v>23</v>
      </c>
      <c r="L308" s="228"/>
      <c r="M308" s="228"/>
      <c r="N308" s="228"/>
      <c r="O308" s="228"/>
      <c r="P308" s="228"/>
      <c r="Q308" s="228"/>
      <c r="R308" s="232"/>
      <c r="T308" s="233"/>
      <c r="U308" s="228"/>
      <c r="V308" s="228"/>
      <c r="W308" s="228"/>
      <c r="X308" s="228"/>
      <c r="Y308" s="228"/>
      <c r="Z308" s="228"/>
      <c r="AA308" s="234"/>
      <c r="AT308" s="235" t="s">
        <v>175</v>
      </c>
      <c r="AU308" s="235" t="s">
        <v>146</v>
      </c>
      <c r="AV308" s="10" t="s">
        <v>11</v>
      </c>
      <c r="AW308" s="10" t="s">
        <v>38</v>
      </c>
      <c r="AX308" s="10" t="s">
        <v>82</v>
      </c>
      <c r="AY308" s="235" t="s">
        <v>167</v>
      </c>
    </row>
    <row r="309" s="11" customFormat="1" ht="16.5" customHeight="1">
      <c r="B309" s="236"/>
      <c r="C309" s="237"/>
      <c r="D309" s="237"/>
      <c r="E309" s="238" t="s">
        <v>23</v>
      </c>
      <c r="F309" s="239" t="s">
        <v>366</v>
      </c>
      <c r="G309" s="237"/>
      <c r="H309" s="237"/>
      <c r="I309" s="237"/>
      <c r="J309" s="237"/>
      <c r="K309" s="240">
        <v>1</v>
      </c>
      <c r="L309" s="237"/>
      <c r="M309" s="237"/>
      <c r="N309" s="237"/>
      <c r="O309" s="237"/>
      <c r="P309" s="237"/>
      <c r="Q309" s="237"/>
      <c r="R309" s="241"/>
      <c r="T309" s="242"/>
      <c r="U309" s="237"/>
      <c r="V309" s="237"/>
      <c r="W309" s="237"/>
      <c r="X309" s="237"/>
      <c r="Y309" s="237"/>
      <c r="Z309" s="237"/>
      <c r="AA309" s="243"/>
      <c r="AT309" s="244" t="s">
        <v>175</v>
      </c>
      <c r="AU309" s="244" t="s">
        <v>146</v>
      </c>
      <c r="AV309" s="11" t="s">
        <v>146</v>
      </c>
      <c r="AW309" s="11" t="s">
        <v>38</v>
      </c>
      <c r="AX309" s="11" t="s">
        <v>82</v>
      </c>
      <c r="AY309" s="244" t="s">
        <v>167</v>
      </c>
    </row>
    <row r="310" s="12" customFormat="1" ht="16.5" customHeight="1">
      <c r="B310" s="245"/>
      <c r="C310" s="246"/>
      <c r="D310" s="246"/>
      <c r="E310" s="247" t="s">
        <v>23</v>
      </c>
      <c r="F310" s="248" t="s">
        <v>177</v>
      </c>
      <c r="G310" s="246"/>
      <c r="H310" s="246"/>
      <c r="I310" s="246"/>
      <c r="J310" s="246"/>
      <c r="K310" s="249">
        <v>3</v>
      </c>
      <c r="L310" s="246"/>
      <c r="M310" s="246"/>
      <c r="N310" s="246"/>
      <c r="O310" s="246"/>
      <c r="P310" s="246"/>
      <c r="Q310" s="246"/>
      <c r="R310" s="250"/>
      <c r="T310" s="251"/>
      <c r="U310" s="246"/>
      <c r="V310" s="246"/>
      <c r="W310" s="246"/>
      <c r="X310" s="246"/>
      <c r="Y310" s="246"/>
      <c r="Z310" s="246"/>
      <c r="AA310" s="252"/>
      <c r="AT310" s="253" t="s">
        <v>175</v>
      </c>
      <c r="AU310" s="253" t="s">
        <v>146</v>
      </c>
      <c r="AV310" s="12" t="s">
        <v>172</v>
      </c>
      <c r="AW310" s="12" t="s">
        <v>38</v>
      </c>
      <c r="AX310" s="12" t="s">
        <v>11</v>
      </c>
      <c r="AY310" s="253" t="s">
        <v>167</v>
      </c>
    </row>
    <row r="311" s="1" customFormat="1" ht="16.5" customHeight="1">
      <c r="B311" s="47"/>
      <c r="C311" s="259" t="s">
        <v>368</v>
      </c>
      <c r="D311" s="259" t="s">
        <v>327</v>
      </c>
      <c r="E311" s="260" t="s">
        <v>369</v>
      </c>
      <c r="F311" s="261" t="s">
        <v>370</v>
      </c>
      <c r="G311" s="261"/>
      <c r="H311" s="261"/>
      <c r="I311" s="261"/>
      <c r="J311" s="262" t="s">
        <v>288</v>
      </c>
      <c r="K311" s="263">
        <v>2</v>
      </c>
      <c r="L311" s="264">
        <v>0</v>
      </c>
      <c r="M311" s="265"/>
      <c r="N311" s="266">
        <f>ROUND(L311*K311,0)</f>
        <v>0</v>
      </c>
      <c r="O311" s="223"/>
      <c r="P311" s="223"/>
      <c r="Q311" s="223"/>
      <c r="R311" s="49"/>
      <c r="T311" s="224" t="s">
        <v>23</v>
      </c>
      <c r="U311" s="57" t="s">
        <v>49</v>
      </c>
      <c r="V311" s="48"/>
      <c r="W311" s="225">
        <f>V311*K311</f>
        <v>0</v>
      </c>
      <c r="X311" s="225">
        <v>0.156</v>
      </c>
      <c r="Y311" s="225">
        <f>X311*K311</f>
        <v>0.312</v>
      </c>
      <c r="Z311" s="225">
        <v>0</v>
      </c>
      <c r="AA311" s="226">
        <f>Z311*K311</f>
        <v>0</v>
      </c>
      <c r="AR311" s="23" t="s">
        <v>213</v>
      </c>
      <c r="AT311" s="23" t="s">
        <v>327</v>
      </c>
      <c r="AU311" s="23" t="s">
        <v>146</v>
      </c>
      <c r="AY311" s="23" t="s">
        <v>167</v>
      </c>
      <c r="BE311" s="139">
        <f>IF(U311="základní",N311,0)</f>
        <v>0</v>
      </c>
      <c r="BF311" s="139">
        <f>IF(U311="snížená",N311,0)</f>
        <v>0</v>
      </c>
      <c r="BG311" s="139">
        <f>IF(U311="zákl. přenesená",N311,0)</f>
        <v>0</v>
      </c>
      <c r="BH311" s="139">
        <f>IF(U311="sníž. přenesená",N311,0)</f>
        <v>0</v>
      </c>
      <c r="BI311" s="139">
        <f>IF(U311="nulová",N311,0)</f>
        <v>0</v>
      </c>
      <c r="BJ311" s="23" t="s">
        <v>146</v>
      </c>
      <c r="BK311" s="139">
        <f>ROUND(L311*K311,0)</f>
        <v>0</v>
      </c>
      <c r="BL311" s="23" t="s">
        <v>172</v>
      </c>
      <c r="BM311" s="23" t="s">
        <v>371</v>
      </c>
    </row>
    <row r="312" s="10" customFormat="1" ht="16.5" customHeight="1">
      <c r="B312" s="227"/>
      <c r="C312" s="228"/>
      <c r="D312" s="228"/>
      <c r="E312" s="229" t="s">
        <v>23</v>
      </c>
      <c r="F312" s="230" t="s">
        <v>294</v>
      </c>
      <c r="G312" s="231"/>
      <c r="H312" s="231"/>
      <c r="I312" s="231"/>
      <c r="J312" s="228"/>
      <c r="K312" s="229" t="s">
        <v>23</v>
      </c>
      <c r="L312" s="228"/>
      <c r="M312" s="228"/>
      <c r="N312" s="228"/>
      <c r="O312" s="228"/>
      <c r="P312" s="228"/>
      <c r="Q312" s="228"/>
      <c r="R312" s="232"/>
      <c r="T312" s="233"/>
      <c r="U312" s="228"/>
      <c r="V312" s="228"/>
      <c r="W312" s="228"/>
      <c r="X312" s="228"/>
      <c r="Y312" s="228"/>
      <c r="Z312" s="228"/>
      <c r="AA312" s="234"/>
      <c r="AT312" s="235" t="s">
        <v>175</v>
      </c>
      <c r="AU312" s="235" t="s">
        <v>146</v>
      </c>
      <c r="AV312" s="10" t="s">
        <v>11</v>
      </c>
      <c r="AW312" s="10" t="s">
        <v>38</v>
      </c>
      <c r="AX312" s="10" t="s">
        <v>82</v>
      </c>
      <c r="AY312" s="235" t="s">
        <v>167</v>
      </c>
    </row>
    <row r="313" s="11" customFormat="1" ht="16.5" customHeight="1">
      <c r="B313" s="236"/>
      <c r="C313" s="237"/>
      <c r="D313" s="237"/>
      <c r="E313" s="238" t="s">
        <v>23</v>
      </c>
      <c r="F313" s="239" t="s">
        <v>366</v>
      </c>
      <c r="G313" s="237"/>
      <c r="H313" s="237"/>
      <c r="I313" s="237"/>
      <c r="J313" s="237"/>
      <c r="K313" s="240">
        <v>1</v>
      </c>
      <c r="L313" s="237"/>
      <c r="M313" s="237"/>
      <c r="N313" s="237"/>
      <c r="O313" s="237"/>
      <c r="P313" s="237"/>
      <c r="Q313" s="237"/>
      <c r="R313" s="241"/>
      <c r="T313" s="242"/>
      <c r="U313" s="237"/>
      <c r="V313" s="237"/>
      <c r="W313" s="237"/>
      <c r="X313" s="237"/>
      <c r="Y313" s="237"/>
      <c r="Z313" s="237"/>
      <c r="AA313" s="243"/>
      <c r="AT313" s="244" t="s">
        <v>175</v>
      </c>
      <c r="AU313" s="244" t="s">
        <v>146</v>
      </c>
      <c r="AV313" s="11" t="s">
        <v>146</v>
      </c>
      <c r="AW313" s="11" t="s">
        <v>38</v>
      </c>
      <c r="AX313" s="11" t="s">
        <v>82</v>
      </c>
      <c r="AY313" s="244" t="s">
        <v>167</v>
      </c>
    </row>
    <row r="314" s="10" customFormat="1" ht="16.5" customHeight="1">
      <c r="B314" s="227"/>
      <c r="C314" s="228"/>
      <c r="D314" s="228"/>
      <c r="E314" s="229" t="s">
        <v>23</v>
      </c>
      <c r="F314" s="256" t="s">
        <v>314</v>
      </c>
      <c r="G314" s="228"/>
      <c r="H314" s="228"/>
      <c r="I314" s="228"/>
      <c r="J314" s="228"/>
      <c r="K314" s="229" t="s">
        <v>23</v>
      </c>
      <c r="L314" s="228"/>
      <c r="M314" s="228"/>
      <c r="N314" s="228"/>
      <c r="O314" s="228"/>
      <c r="P314" s="228"/>
      <c r="Q314" s="228"/>
      <c r="R314" s="232"/>
      <c r="T314" s="233"/>
      <c r="U314" s="228"/>
      <c r="V314" s="228"/>
      <c r="W314" s="228"/>
      <c r="X314" s="228"/>
      <c r="Y314" s="228"/>
      <c r="Z314" s="228"/>
      <c r="AA314" s="234"/>
      <c r="AT314" s="235" t="s">
        <v>175</v>
      </c>
      <c r="AU314" s="235" t="s">
        <v>146</v>
      </c>
      <c r="AV314" s="10" t="s">
        <v>11</v>
      </c>
      <c r="AW314" s="10" t="s">
        <v>38</v>
      </c>
      <c r="AX314" s="10" t="s">
        <v>82</v>
      </c>
      <c r="AY314" s="235" t="s">
        <v>167</v>
      </c>
    </row>
    <row r="315" s="11" customFormat="1" ht="16.5" customHeight="1">
      <c r="B315" s="236"/>
      <c r="C315" s="237"/>
      <c r="D315" s="237"/>
      <c r="E315" s="238" t="s">
        <v>23</v>
      </c>
      <c r="F315" s="239" t="s">
        <v>366</v>
      </c>
      <c r="G315" s="237"/>
      <c r="H315" s="237"/>
      <c r="I315" s="237"/>
      <c r="J315" s="237"/>
      <c r="K315" s="240">
        <v>1</v>
      </c>
      <c r="L315" s="237"/>
      <c r="M315" s="237"/>
      <c r="N315" s="237"/>
      <c r="O315" s="237"/>
      <c r="P315" s="237"/>
      <c r="Q315" s="237"/>
      <c r="R315" s="241"/>
      <c r="T315" s="242"/>
      <c r="U315" s="237"/>
      <c r="V315" s="237"/>
      <c r="W315" s="237"/>
      <c r="X315" s="237"/>
      <c r="Y315" s="237"/>
      <c r="Z315" s="237"/>
      <c r="AA315" s="243"/>
      <c r="AT315" s="244" t="s">
        <v>175</v>
      </c>
      <c r="AU315" s="244" t="s">
        <v>146</v>
      </c>
      <c r="AV315" s="11" t="s">
        <v>146</v>
      </c>
      <c r="AW315" s="11" t="s">
        <v>38</v>
      </c>
      <c r="AX315" s="11" t="s">
        <v>82</v>
      </c>
      <c r="AY315" s="244" t="s">
        <v>167</v>
      </c>
    </row>
    <row r="316" s="12" customFormat="1" ht="16.5" customHeight="1">
      <c r="B316" s="245"/>
      <c r="C316" s="246"/>
      <c r="D316" s="246"/>
      <c r="E316" s="247" t="s">
        <v>23</v>
      </c>
      <c r="F316" s="248" t="s">
        <v>177</v>
      </c>
      <c r="G316" s="246"/>
      <c r="H316" s="246"/>
      <c r="I316" s="246"/>
      <c r="J316" s="246"/>
      <c r="K316" s="249">
        <v>2</v>
      </c>
      <c r="L316" s="246"/>
      <c r="M316" s="246"/>
      <c r="N316" s="246"/>
      <c r="O316" s="246"/>
      <c r="P316" s="246"/>
      <c r="Q316" s="246"/>
      <c r="R316" s="250"/>
      <c r="T316" s="251"/>
      <c r="U316" s="246"/>
      <c r="V316" s="246"/>
      <c r="W316" s="246"/>
      <c r="X316" s="246"/>
      <c r="Y316" s="246"/>
      <c r="Z316" s="246"/>
      <c r="AA316" s="252"/>
      <c r="AT316" s="253" t="s">
        <v>175</v>
      </c>
      <c r="AU316" s="253" t="s">
        <v>146</v>
      </c>
      <c r="AV316" s="12" t="s">
        <v>172</v>
      </c>
      <c r="AW316" s="12" t="s">
        <v>38</v>
      </c>
      <c r="AX316" s="12" t="s">
        <v>11</v>
      </c>
      <c r="AY316" s="253" t="s">
        <v>167</v>
      </c>
    </row>
    <row r="317" s="1" customFormat="1" ht="16.5" customHeight="1">
      <c r="B317" s="47"/>
      <c r="C317" s="259" t="s">
        <v>372</v>
      </c>
      <c r="D317" s="259" t="s">
        <v>327</v>
      </c>
      <c r="E317" s="260" t="s">
        <v>373</v>
      </c>
      <c r="F317" s="261" t="s">
        <v>374</v>
      </c>
      <c r="G317" s="261"/>
      <c r="H317" s="261"/>
      <c r="I317" s="261"/>
      <c r="J317" s="262" t="s">
        <v>288</v>
      </c>
      <c r="K317" s="263">
        <v>1</v>
      </c>
      <c r="L317" s="264">
        <v>0</v>
      </c>
      <c r="M317" s="265"/>
      <c r="N317" s="266">
        <f>ROUND(L317*K317,0)</f>
        <v>0</v>
      </c>
      <c r="O317" s="223"/>
      <c r="P317" s="223"/>
      <c r="Q317" s="223"/>
      <c r="R317" s="49"/>
      <c r="T317" s="224" t="s">
        <v>23</v>
      </c>
      <c r="U317" s="57" t="s">
        <v>49</v>
      </c>
      <c r="V317" s="48"/>
      <c r="W317" s="225">
        <f>V317*K317</f>
        <v>0</v>
      </c>
      <c r="X317" s="225">
        <v>0.029000000000000001</v>
      </c>
      <c r="Y317" s="225">
        <f>X317*K317</f>
        <v>0.029000000000000001</v>
      </c>
      <c r="Z317" s="225">
        <v>0</v>
      </c>
      <c r="AA317" s="226">
        <f>Z317*K317</f>
        <v>0</v>
      </c>
      <c r="AR317" s="23" t="s">
        <v>213</v>
      </c>
      <c r="AT317" s="23" t="s">
        <v>327</v>
      </c>
      <c r="AU317" s="23" t="s">
        <v>146</v>
      </c>
      <c r="AY317" s="23" t="s">
        <v>167</v>
      </c>
      <c r="BE317" s="139">
        <f>IF(U317="základní",N317,0)</f>
        <v>0</v>
      </c>
      <c r="BF317" s="139">
        <f>IF(U317="snížená",N317,0)</f>
        <v>0</v>
      </c>
      <c r="BG317" s="139">
        <f>IF(U317="zákl. přenesená",N317,0)</f>
        <v>0</v>
      </c>
      <c r="BH317" s="139">
        <f>IF(U317="sníž. přenesená",N317,0)</f>
        <v>0</v>
      </c>
      <c r="BI317" s="139">
        <f>IF(U317="nulová",N317,0)</f>
        <v>0</v>
      </c>
      <c r="BJ317" s="23" t="s">
        <v>146</v>
      </c>
      <c r="BK317" s="139">
        <f>ROUND(L317*K317,0)</f>
        <v>0</v>
      </c>
      <c r="BL317" s="23" t="s">
        <v>172</v>
      </c>
      <c r="BM317" s="23" t="s">
        <v>375</v>
      </c>
    </row>
    <row r="318" s="10" customFormat="1" ht="16.5" customHeight="1">
      <c r="B318" s="227"/>
      <c r="C318" s="228"/>
      <c r="D318" s="228"/>
      <c r="E318" s="229" t="s">
        <v>23</v>
      </c>
      <c r="F318" s="230" t="s">
        <v>294</v>
      </c>
      <c r="G318" s="231"/>
      <c r="H318" s="231"/>
      <c r="I318" s="231"/>
      <c r="J318" s="228"/>
      <c r="K318" s="229" t="s">
        <v>23</v>
      </c>
      <c r="L318" s="228"/>
      <c r="M318" s="228"/>
      <c r="N318" s="228"/>
      <c r="O318" s="228"/>
      <c r="P318" s="228"/>
      <c r="Q318" s="228"/>
      <c r="R318" s="232"/>
      <c r="T318" s="233"/>
      <c r="U318" s="228"/>
      <c r="V318" s="228"/>
      <c r="W318" s="228"/>
      <c r="X318" s="228"/>
      <c r="Y318" s="228"/>
      <c r="Z318" s="228"/>
      <c r="AA318" s="234"/>
      <c r="AT318" s="235" t="s">
        <v>175</v>
      </c>
      <c r="AU318" s="235" t="s">
        <v>146</v>
      </c>
      <c r="AV318" s="10" t="s">
        <v>11</v>
      </c>
      <c r="AW318" s="10" t="s">
        <v>38</v>
      </c>
      <c r="AX318" s="10" t="s">
        <v>82</v>
      </c>
      <c r="AY318" s="235" t="s">
        <v>167</v>
      </c>
    </row>
    <row r="319" s="11" customFormat="1" ht="16.5" customHeight="1">
      <c r="B319" s="236"/>
      <c r="C319" s="237"/>
      <c r="D319" s="237"/>
      <c r="E319" s="238" t="s">
        <v>23</v>
      </c>
      <c r="F319" s="239" t="s">
        <v>367</v>
      </c>
      <c r="G319" s="237"/>
      <c r="H319" s="237"/>
      <c r="I319" s="237"/>
      <c r="J319" s="237"/>
      <c r="K319" s="240">
        <v>1</v>
      </c>
      <c r="L319" s="237"/>
      <c r="M319" s="237"/>
      <c r="N319" s="237"/>
      <c r="O319" s="237"/>
      <c r="P319" s="237"/>
      <c r="Q319" s="237"/>
      <c r="R319" s="241"/>
      <c r="T319" s="242"/>
      <c r="U319" s="237"/>
      <c r="V319" s="237"/>
      <c r="W319" s="237"/>
      <c r="X319" s="237"/>
      <c r="Y319" s="237"/>
      <c r="Z319" s="237"/>
      <c r="AA319" s="243"/>
      <c r="AT319" s="244" t="s">
        <v>175</v>
      </c>
      <c r="AU319" s="244" t="s">
        <v>146</v>
      </c>
      <c r="AV319" s="11" t="s">
        <v>146</v>
      </c>
      <c r="AW319" s="11" t="s">
        <v>38</v>
      </c>
      <c r="AX319" s="11" t="s">
        <v>82</v>
      </c>
      <c r="AY319" s="244" t="s">
        <v>167</v>
      </c>
    </row>
    <row r="320" s="12" customFormat="1" ht="16.5" customHeight="1">
      <c r="B320" s="245"/>
      <c r="C320" s="246"/>
      <c r="D320" s="246"/>
      <c r="E320" s="247" t="s">
        <v>23</v>
      </c>
      <c r="F320" s="248" t="s">
        <v>177</v>
      </c>
      <c r="G320" s="246"/>
      <c r="H320" s="246"/>
      <c r="I320" s="246"/>
      <c r="J320" s="246"/>
      <c r="K320" s="249">
        <v>1</v>
      </c>
      <c r="L320" s="246"/>
      <c r="M320" s="246"/>
      <c r="N320" s="246"/>
      <c r="O320" s="246"/>
      <c r="P320" s="246"/>
      <c r="Q320" s="246"/>
      <c r="R320" s="250"/>
      <c r="T320" s="251"/>
      <c r="U320" s="246"/>
      <c r="V320" s="246"/>
      <c r="W320" s="246"/>
      <c r="X320" s="246"/>
      <c r="Y320" s="246"/>
      <c r="Z320" s="246"/>
      <c r="AA320" s="252"/>
      <c r="AT320" s="253" t="s">
        <v>175</v>
      </c>
      <c r="AU320" s="253" t="s">
        <v>146</v>
      </c>
      <c r="AV320" s="12" t="s">
        <v>172</v>
      </c>
      <c r="AW320" s="12" t="s">
        <v>38</v>
      </c>
      <c r="AX320" s="12" t="s">
        <v>11</v>
      </c>
      <c r="AY320" s="253" t="s">
        <v>167</v>
      </c>
    </row>
    <row r="321" s="1" customFormat="1" ht="16.5" customHeight="1">
      <c r="B321" s="47"/>
      <c r="C321" s="216" t="s">
        <v>376</v>
      </c>
      <c r="D321" s="216" t="s">
        <v>168</v>
      </c>
      <c r="E321" s="217" t="s">
        <v>377</v>
      </c>
      <c r="F321" s="218" t="s">
        <v>378</v>
      </c>
      <c r="G321" s="218"/>
      <c r="H321" s="218"/>
      <c r="I321" s="218"/>
      <c r="J321" s="219" t="s">
        <v>171</v>
      </c>
      <c r="K321" s="220">
        <v>0.48999999999999999</v>
      </c>
      <c r="L321" s="221">
        <v>0</v>
      </c>
      <c r="M321" s="222"/>
      <c r="N321" s="223">
        <f>ROUND(L321*K321,0)</f>
        <v>0</v>
      </c>
      <c r="O321" s="223"/>
      <c r="P321" s="223"/>
      <c r="Q321" s="223"/>
      <c r="R321" s="49"/>
      <c r="T321" s="224" t="s">
        <v>23</v>
      </c>
      <c r="U321" s="57" t="s">
        <v>49</v>
      </c>
      <c r="V321" s="48"/>
      <c r="W321" s="225">
        <f>V321*K321</f>
        <v>0</v>
      </c>
      <c r="X321" s="225">
        <v>2.4533</v>
      </c>
      <c r="Y321" s="225">
        <f>X321*K321</f>
        <v>1.2021170000000001</v>
      </c>
      <c r="Z321" s="225">
        <v>0</v>
      </c>
      <c r="AA321" s="226">
        <f>Z321*K321</f>
        <v>0</v>
      </c>
      <c r="AR321" s="23" t="s">
        <v>172</v>
      </c>
      <c r="AT321" s="23" t="s">
        <v>168</v>
      </c>
      <c r="AU321" s="23" t="s">
        <v>146</v>
      </c>
      <c r="AY321" s="23" t="s">
        <v>167</v>
      </c>
      <c r="BE321" s="139">
        <f>IF(U321="základní",N321,0)</f>
        <v>0</v>
      </c>
      <c r="BF321" s="139">
        <f>IF(U321="snížená",N321,0)</f>
        <v>0</v>
      </c>
      <c r="BG321" s="139">
        <f>IF(U321="zákl. přenesená",N321,0)</f>
        <v>0</v>
      </c>
      <c r="BH321" s="139">
        <f>IF(U321="sníž. přenesená",N321,0)</f>
        <v>0</v>
      </c>
      <c r="BI321" s="139">
        <f>IF(U321="nulová",N321,0)</f>
        <v>0</v>
      </c>
      <c r="BJ321" s="23" t="s">
        <v>146</v>
      </c>
      <c r="BK321" s="139">
        <f>ROUND(L321*K321,0)</f>
        <v>0</v>
      </c>
      <c r="BL321" s="23" t="s">
        <v>172</v>
      </c>
      <c r="BM321" s="23" t="s">
        <v>379</v>
      </c>
    </row>
    <row r="322" s="10" customFormat="1" ht="16.5" customHeight="1">
      <c r="B322" s="227"/>
      <c r="C322" s="228"/>
      <c r="D322" s="228"/>
      <c r="E322" s="229" t="s">
        <v>23</v>
      </c>
      <c r="F322" s="230" t="s">
        <v>380</v>
      </c>
      <c r="G322" s="231"/>
      <c r="H322" s="231"/>
      <c r="I322" s="231"/>
      <c r="J322" s="228"/>
      <c r="K322" s="229" t="s">
        <v>23</v>
      </c>
      <c r="L322" s="228"/>
      <c r="M322" s="228"/>
      <c r="N322" s="228"/>
      <c r="O322" s="228"/>
      <c r="P322" s="228"/>
      <c r="Q322" s="228"/>
      <c r="R322" s="232"/>
      <c r="T322" s="233"/>
      <c r="U322" s="228"/>
      <c r="V322" s="228"/>
      <c r="W322" s="228"/>
      <c r="X322" s="228"/>
      <c r="Y322" s="228"/>
      <c r="Z322" s="228"/>
      <c r="AA322" s="234"/>
      <c r="AT322" s="235" t="s">
        <v>175</v>
      </c>
      <c r="AU322" s="235" t="s">
        <v>146</v>
      </c>
      <c r="AV322" s="10" t="s">
        <v>11</v>
      </c>
      <c r="AW322" s="10" t="s">
        <v>38</v>
      </c>
      <c r="AX322" s="10" t="s">
        <v>82</v>
      </c>
      <c r="AY322" s="235" t="s">
        <v>167</v>
      </c>
    </row>
    <row r="323" s="10" customFormat="1" ht="16.5" customHeight="1">
      <c r="B323" s="227"/>
      <c r="C323" s="228"/>
      <c r="D323" s="228"/>
      <c r="E323" s="229" t="s">
        <v>23</v>
      </c>
      <c r="F323" s="256" t="s">
        <v>294</v>
      </c>
      <c r="G323" s="228"/>
      <c r="H323" s="228"/>
      <c r="I323" s="228"/>
      <c r="J323" s="228"/>
      <c r="K323" s="229" t="s">
        <v>23</v>
      </c>
      <c r="L323" s="228"/>
      <c r="M323" s="228"/>
      <c r="N323" s="228"/>
      <c r="O323" s="228"/>
      <c r="P323" s="228"/>
      <c r="Q323" s="228"/>
      <c r="R323" s="232"/>
      <c r="T323" s="233"/>
      <c r="U323" s="228"/>
      <c r="V323" s="228"/>
      <c r="W323" s="228"/>
      <c r="X323" s="228"/>
      <c r="Y323" s="228"/>
      <c r="Z323" s="228"/>
      <c r="AA323" s="234"/>
      <c r="AT323" s="235" t="s">
        <v>175</v>
      </c>
      <c r="AU323" s="235" t="s">
        <v>146</v>
      </c>
      <c r="AV323" s="10" t="s">
        <v>11</v>
      </c>
      <c r="AW323" s="10" t="s">
        <v>38</v>
      </c>
      <c r="AX323" s="10" t="s">
        <v>82</v>
      </c>
      <c r="AY323" s="235" t="s">
        <v>167</v>
      </c>
    </row>
    <row r="324" s="11" customFormat="1" ht="16.5" customHeight="1">
      <c r="B324" s="236"/>
      <c r="C324" s="237"/>
      <c r="D324" s="237"/>
      <c r="E324" s="238" t="s">
        <v>23</v>
      </c>
      <c r="F324" s="239" t="s">
        <v>381</v>
      </c>
      <c r="G324" s="237"/>
      <c r="H324" s="237"/>
      <c r="I324" s="237"/>
      <c r="J324" s="237"/>
      <c r="K324" s="240">
        <v>0.245</v>
      </c>
      <c r="L324" s="237"/>
      <c r="M324" s="237"/>
      <c r="N324" s="237"/>
      <c r="O324" s="237"/>
      <c r="P324" s="237"/>
      <c r="Q324" s="237"/>
      <c r="R324" s="241"/>
      <c r="T324" s="242"/>
      <c r="U324" s="237"/>
      <c r="V324" s="237"/>
      <c r="W324" s="237"/>
      <c r="X324" s="237"/>
      <c r="Y324" s="237"/>
      <c r="Z324" s="237"/>
      <c r="AA324" s="243"/>
      <c r="AT324" s="244" t="s">
        <v>175</v>
      </c>
      <c r="AU324" s="244" t="s">
        <v>146</v>
      </c>
      <c r="AV324" s="11" t="s">
        <v>146</v>
      </c>
      <c r="AW324" s="11" t="s">
        <v>38</v>
      </c>
      <c r="AX324" s="11" t="s">
        <v>82</v>
      </c>
      <c r="AY324" s="244" t="s">
        <v>167</v>
      </c>
    </row>
    <row r="325" s="10" customFormat="1" ht="16.5" customHeight="1">
      <c r="B325" s="227"/>
      <c r="C325" s="228"/>
      <c r="D325" s="228"/>
      <c r="E325" s="229" t="s">
        <v>23</v>
      </c>
      <c r="F325" s="256" t="s">
        <v>314</v>
      </c>
      <c r="G325" s="228"/>
      <c r="H325" s="228"/>
      <c r="I325" s="228"/>
      <c r="J325" s="228"/>
      <c r="K325" s="229" t="s">
        <v>23</v>
      </c>
      <c r="L325" s="228"/>
      <c r="M325" s="228"/>
      <c r="N325" s="228"/>
      <c r="O325" s="228"/>
      <c r="P325" s="228"/>
      <c r="Q325" s="228"/>
      <c r="R325" s="232"/>
      <c r="T325" s="233"/>
      <c r="U325" s="228"/>
      <c r="V325" s="228"/>
      <c r="W325" s="228"/>
      <c r="X325" s="228"/>
      <c r="Y325" s="228"/>
      <c r="Z325" s="228"/>
      <c r="AA325" s="234"/>
      <c r="AT325" s="235" t="s">
        <v>175</v>
      </c>
      <c r="AU325" s="235" t="s">
        <v>146</v>
      </c>
      <c r="AV325" s="10" t="s">
        <v>11</v>
      </c>
      <c r="AW325" s="10" t="s">
        <v>38</v>
      </c>
      <c r="AX325" s="10" t="s">
        <v>82</v>
      </c>
      <c r="AY325" s="235" t="s">
        <v>167</v>
      </c>
    </row>
    <row r="326" s="11" customFormat="1" ht="16.5" customHeight="1">
      <c r="B326" s="236"/>
      <c r="C326" s="237"/>
      <c r="D326" s="237"/>
      <c r="E326" s="238" t="s">
        <v>23</v>
      </c>
      <c r="F326" s="239" t="s">
        <v>381</v>
      </c>
      <c r="G326" s="237"/>
      <c r="H326" s="237"/>
      <c r="I326" s="237"/>
      <c r="J326" s="237"/>
      <c r="K326" s="240">
        <v>0.245</v>
      </c>
      <c r="L326" s="237"/>
      <c r="M326" s="237"/>
      <c r="N326" s="237"/>
      <c r="O326" s="237"/>
      <c r="P326" s="237"/>
      <c r="Q326" s="237"/>
      <c r="R326" s="241"/>
      <c r="T326" s="242"/>
      <c r="U326" s="237"/>
      <c r="V326" s="237"/>
      <c r="W326" s="237"/>
      <c r="X326" s="237"/>
      <c r="Y326" s="237"/>
      <c r="Z326" s="237"/>
      <c r="AA326" s="243"/>
      <c r="AT326" s="244" t="s">
        <v>175</v>
      </c>
      <c r="AU326" s="244" t="s">
        <v>146</v>
      </c>
      <c r="AV326" s="11" t="s">
        <v>146</v>
      </c>
      <c r="AW326" s="11" t="s">
        <v>38</v>
      </c>
      <c r="AX326" s="11" t="s">
        <v>82</v>
      </c>
      <c r="AY326" s="244" t="s">
        <v>167</v>
      </c>
    </row>
    <row r="327" s="12" customFormat="1" ht="16.5" customHeight="1">
      <c r="B327" s="245"/>
      <c r="C327" s="246"/>
      <c r="D327" s="246"/>
      <c r="E327" s="247" t="s">
        <v>23</v>
      </c>
      <c r="F327" s="248" t="s">
        <v>177</v>
      </c>
      <c r="G327" s="246"/>
      <c r="H327" s="246"/>
      <c r="I327" s="246"/>
      <c r="J327" s="246"/>
      <c r="K327" s="249">
        <v>0.48999999999999999</v>
      </c>
      <c r="L327" s="246"/>
      <c r="M327" s="246"/>
      <c r="N327" s="246"/>
      <c r="O327" s="246"/>
      <c r="P327" s="246"/>
      <c r="Q327" s="246"/>
      <c r="R327" s="250"/>
      <c r="T327" s="251"/>
      <c r="U327" s="246"/>
      <c r="V327" s="246"/>
      <c r="W327" s="246"/>
      <c r="X327" s="246"/>
      <c r="Y327" s="246"/>
      <c r="Z327" s="246"/>
      <c r="AA327" s="252"/>
      <c r="AT327" s="253" t="s">
        <v>175</v>
      </c>
      <c r="AU327" s="253" t="s">
        <v>146</v>
      </c>
      <c r="AV327" s="12" t="s">
        <v>172</v>
      </c>
      <c r="AW327" s="12" t="s">
        <v>38</v>
      </c>
      <c r="AX327" s="12" t="s">
        <v>11</v>
      </c>
      <c r="AY327" s="253" t="s">
        <v>167</v>
      </c>
    </row>
    <row r="328" s="1" customFormat="1" ht="25.5" customHeight="1">
      <c r="B328" s="47"/>
      <c r="C328" s="216" t="s">
        <v>382</v>
      </c>
      <c r="D328" s="216" t="s">
        <v>168</v>
      </c>
      <c r="E328" s="217" t="s">
        <v>383</v>
      </c>
      <c r="F328" s="218" t="s">
        <v>384</v>
      </c>
      <c r="G328" s="218"/>
      <c r="H328" s="218"/>
      <c r="I328" s="218"/>
      <c r="J328" s="219" t="s">
        <v>256</v>
      </c>
      <c r="K328" s="220">
        <v>4.7599999999999998</v>
      </c>
      <c r="L328" s="221">
        <v>0</v>
      </c>
      <c r="M328" s="222"/>
      <c r="N328" s="223">
        <f>ROUND(L328*K328,0)</f>
        <v>0</v>
      </c>
      <c r="O328" s="223"/>
      <c r="P328" s="223"/>
      <c r="Q328" s="223"/>
      <c r="R328" s="49"/>
      <c r="T328" s="224" t="s">
        <v>23</v>
      </c>
      <c r="U328" s="57" t="s">
        <v>49</v>
      </c>
      <c r="V328" s="48"/>
      <c r="W328" s="225">
        <f>V328*K328</f>
        <v>0</v>
      </c>
      <c r="X328" s="225">
        <v>0.0095499999999999995</v>
      </c>
      <c r="Y328" s="225">
        <f>X328*K328</f>
        <v>0.045457999999999998</v>
      </c>
      <c r="Z328" s="225">
        <v>0</v>
      </c>
      <c r="AA328" s="226">
        <f>Z328*K328</f>
        <v>0</v>
      </c>
      <c r="AR328" s="23" t="s">
        <v>172</v>
      </c>
      <c r="AT328" s="23" t="s">
        <v>168</v>
      </c>
      <c r="AU328" s="23" t="s">
        <v>146</v>
      </c>
      <c r="AY328" s="23" t="s">
        <v>167</v>
      </c>
      <c r="BE328" s="139">
        <f>IF(U328="základní",N328,0)</f>
        <v>0</v>
      </c>
      <c r="BF328" s="139">
        <f>IF(U328="snížená",N328,0)</f>
        <v>0</v>
      </c>
      <c r="BG328" s="139">
        <f>IF(U328="zákl. přenesená",N328,0)</f>
        <v>0</v>
      </c>
      <c r="BH328" s="139">
        <f>IF(U328="sníž. přenesená",N328,0)</f>
        <v>0</v>
      </c>
      <c r="BI328" s="139">
        <f>IF(U328="nulová",N328,0)</f>
        <v>0</v>
      </c>
      <c r="BJ328" s="23" t="s">
        <v>146</v>
      </c>
      <c r="BK328" s="139">
        <f>ROUND(L328*K328,0)</f>
        <v>0</v>
      </c>
      <c r="BL328" s="23" t="s">
        <v>172</v>
      </c>
      <c r="BM328" s="23" t="s">
        <v>385</v>
      </c>
    </row>
    <row r="329" s="10" customFormat="1" ht="16.5" customHeight="1">
      <c r="B329" s="227"/>
      <c r="C329" s="228"/>
      <c r="D329" s="228"/>
      <c r="E329" s="229" t="s">
        <v>23</v>
      </c>
      <c r="F329" s="230" t="s">
        <v>380</v>
      </c>
      <c r="G329" s="231"/>
      <c r="H329" s="231"/>
      <c r="I329" s="231"/>
      <c r="J329" s="228"/>
      <c r="K329" s="229" t="s">
        <v>23</v>
      </c>
      <c r="L329" s="228"/>
      <c r="M329" s="228"/>
      <c r="N329" s="228"/>
      <c r="O329" s="228"/>
      <c r="P329" s="228"/>
      <c r="Q329" s="228"/>
      <c r="R329" s="232"/>
      <c r="T329" s="233"/>
      <c r="U329" s="228"/>
      <c r="V329" s="228"/>
      <c r="W329" s="228"/>
      <c r="X329" s="228"/>
      <c r="Y329" s="228"/>
      <c r="Z329" s="228"/>
      <c r="AA329" s="234"/>
      <c r="AT329" s="235" t="s">
        <v>175</v>
      </c>
      <c r="AU329" s="235" t="s">
        <v>146</v>
      </c>
      <c r="AV329" s="10" t="s">
        <v>11</v>
      </c>
      <c r="AW329" s="10" t="s">
        <v>38</v>
      </c>
      <c r="AX329" s="10" t="s">
        <v>82</v>
      </c>
      <c r="AY329" s="235" t="s">
        <v>167</v>
      </c>
    </row>
    <row r="330" s="10" customFormat="1" ht="16.5" customHeight="1">
      <c r="B330" s="227"/>
      <c r="C330" s="228"/>
      <c r="D330" s="228"/>
      <c r="E330" s="229" t="s">
        <v>23</v>
      </c>
      <c r="F330" s="256" t="s">
        <v>294</v>
      </c>
      <c r="G330" s="228"/>
      <c r="H330" s="228"/>
      <c r="I330" s="228"/>
      <c r="J330" s="228"/>
      <c r="K330" s="229" t="s">
        <v>23</v>
      </c>
      <c r="L330" s="228"/>
      <c r="M330" s="228"/>
      <c r="N330" s="228"/>
      <c r="O330" s="228"/>
      <c r="P330" s="228"/>
      <c r="Q330" s="228"/>
      <c r="R330" s="232"/>
      <c r="T330" s="233"/>
      <c r="U330" s="228"/>
      <c r="V330" s="228"/>
      <c r="W330" s="228"/>
      <c r="X330" s="228"/>
      <c r="Y330" s="228"/>
      <c r="Z330" s="228"/>
      <c r="AA330" s="234"/>
      <c r="AT330" s="235" t="s">
        <v>175</v>
      </c>
      <c r="AU330" s="235" t="s">
        <v>146</v>
      </c>
      <c r="AV330" s="10" t="s">
        <v>11</v>
      </c>
      <c r="AW330" s="10" t="s">
        <v>38</v>
      </c>
      <c r="AX330" s="10" t="s">
        <v>82</v>
      </c>
      <c r="AY330" s="235" t="s">
        <v>167</v>
      </c>
    </row>
    <row r="331" s="11" customFormat="1" ht="16.5" customHeight="1">
      <c r="B331" s="236"/>
      <c r="C331" s="237"/>
      <c r="D331" s="237"/>
      <c r="E331" s="238" t="s">
        <v>23</v>
      </c>
      <c r="F331" s="239" t="s">
        <v>386</v>
      </c>
      <c r="G331" s="237"/>
      <c r="H331" s="237"/>
      <c r="I331" s="237"/>
      <c r="J331" s="237"/>
      <c r="K331" s="240">
        <v>2.3799999999999999</v>
      </c>
      <c r="L331" s="237"/>
      <c r="M331" s="237"/>
      <c r="N331" s="237"/>
      <c r="O331" s="237"/>
      <c r="P331" s="237"/>
      <c r="Q331" s="237"/>
      <c r="R331" s="241"/>
      <c r="T331" s="242"/>
      <c r="U331" s="237"/>
      <c r="V331" s="237"/>
      <c r="W331" s="237"/>
      <c r="X331" s="237"/>
      <c r="Y331" s="237"/>
      <c r="Z331" s="237"/>
      <c r="AA331" s="243"/>
      <c r="AT331" s="244" t="s">
        <v>175</v>
      </c>
      <c r="AU331" s="244" t="s">
        <v>146</v>
      </c>
      <c r="AV331" s="11" t="s">
        <v>146</v>
      </c>
      <c r="AW331" s="11" t="s">
        <v>38</v>
      </c>
      <c r="AX331" s="11" t="s">
        <v>82</v>
      </c>
      <c r="AY331" s="244" t="s">
        <v>167</v>
      </c>
    </row>
    <row r="332" s="10" customFormat="1" ht="16.5" customHeight="1">
      <c r="B332" s="227"/>
      <c r="C332" s="228"/>
      <c r="D332" s="228"/>
      <c r="E332" s="229" t="s">
        <v>23</v>
      </c>
      <c r="F332" s="256" t="s">
        <v>314</v>
      </c>
      <c r="G332" s="228"/>
      <c r="H332" s="228"/>
      <c r="I332" s="228"/>
      <c r="J332" s="228"/>
      <c r="K332" s="229" t="s">
        <v>23</v>
      </c>
      <c r="L332" s="228"/>
      <c r="M332" s="228"/>
      <c r="N332" s="228"/>
      <c r="O332" s="228"/>
      <c r="P332" s="228"/>
      <c r="Q332" s="228"/>
      <c r="R332" s="232"/>
      <c r="T332" s="233"/>
      <c r="U332" s="228"/>
      <c r="V332" s="228"/>
      <c r="W332" s="228"/>
      <c r="X332" s="228"/>
      <c r="Y332" s="228"/>
      <c r="Z332" s="228"/>
      <c r="AA332" s="234"/>
      <c r="AT332" s="235" t="s">
        <v>175</v>
      </c>
      <c r="AU332" s="235" t="s">
        <v>146</v>
      </c>
      <c r="AV332" s="10" t="s">
        <v>11</v>
      </c>
      <c r="AW332" s="10" t="s">
        <v>38</v>
      </c>
      <c r="AX332" s="10" t="s">
        <v>82</v>
      </c>
      <c r="AY332" s="235" t="s">
        <v>167</v>
      </c>
    </row>
    <row r="333" s="11" customFormat="1" ht="16.5" customHeight="1">
      <c r="B333" s="236"/>
      <c r="C333" s="237"/>
      <c r="D333" s="237"/>
      <c r="E333" s="238" t="s">
        <v>23</v>
      </c>
      <c r="F333" s="239" t="s">
        <v>386</v>
      </c>
      <c r="G333" s="237"/>
      <c r="H333" s="237"/>
      <c r="I333" s="237"/>
      <c r="J333" s="237"/>
      <c r="K333" s="240">
        <v>2.3799999999999999</v>
      </c>
      <c r="L333" s="237"/>
      <c r="M333" s="237"/>
      <c r="N333" s="237"/>
      <c r="O333" s="237"/>
      <c r="P333" s="237"/>
      <c r="Q333" s="237"/>
      <c r="R333" s="241"/>
      <c r="T333" s="242"/>
      <c r="U333" s="237"/>
      <c r="V333" s="237"/>
      <c r="W333" s="237"/>
      <c r="X333" s="237"/>
      <c r="Y333" s="237"/>
      <c r="Z333" s="237"/>
      <c r="AA333" s="243"/>
      <c r="AT333" s="244" t="s">
        <v>175</v>
      </c>
      <c r="AU333" s="244" t="s">
        <v>146</v>
      </c>
      <c r="AV333" s="11" t="s">
        <v>146</v>
      </c>
      <c r="AW333" s="11" t="s">
        <v>38</v>
      </c>
      <c r="AX333" s="11" t="s">
        <v>82</v>
      </c>
      <c r="AY333" s="244" t="s">
        <v>167</v>
      </c>
    </row>
    <row r="334" s="12" customFormat="1" ht="16.5" customHeight="1">
      <c r="B334" s="245"/>
      <c r="C334" s="246"/>
      <c r="D334" s="246"/>
      <c r="E334" s="247" t="s">
        <v>23</v>
      </c>
      <c r="F334" s="248" t="s">
        <v>177</v>
      </c>
      <c r="G334" s="246"/>
      <c r="H334" s="246"/>
      <c r="I334" s="246"/>
      <c r="J334" s="246"/>
      <c r="K334" s="249">
        <v>4.7599999999999998</v>
      </c>
      <c r="L334" s="246"/>
      <c r="M334" s="246"/>
      <c r="N334" s="246"/>
      <c r="O334" s="246"/>
      <c r="P334" s="246"/>
      <c r="Q334" s="246"/>
      <c r="R334" s="250"/>
      <c r="T334" s="251"/>
      <c r="U334" s="246"/>
      <c r="V334" s="246"/>
      <c r="W334" s="246"/>
      <c r="X334" s="246"/>
      <c r="Y334" s="246"/>
      <c r="Z334" s="246"/>
      <c r="AA334" s="252"/>
      <c r="AT334" s="253" t="s">
        <v>175</v>
      </c>
      <c r="AU334" s="253" t="s">
        <v>146</v>
      </c>
      <c r="AV334" s="12" t="s">
        <v>172</v>
      </c>
      <c r="AW334" s="12" t="s">
        <v>38</v>
      </c>
      <c r="AX334" s="12" t="s">
        <v>11</v>
      </c>
      <c r="AY334" s="253" t="s">
        <v>167</v>
      </c>
    </row>
    <row r="335" s="1" customFormat="1" ht="25.5" customHeight="1">
      <c r="B335" s="47"/>
      <c r="C335" s="216" t="s">
        <v>387</v>
      </c>
      <c r="D335" s="216" t="s">
        <v>168</v>
      </c>
      <c r="E335" s="217" t="s">
        <v>388</v>
      </c>
      <c r="F335" s="218" t="s">
        <v>389</v>
      </c>
      <c r="G335" s="218"/>
      <c r="H335" s="218"/>
      <c r="I335" s="218"/>
      <c r="J335" s="219" t="s">
        <v>256</v>
      </c>
      <c r="K335" s="220">
        <v>4.7599999999999998</v>
      </c>
      <c r="L335" s="221">
        <v>0</v>
      </c>
      <c r="M335" s="222"/>
      <c r="N335" s="223">
        <f>ROUND(L335*K335,0)</f>
        <v>0</v>
      </c>
      <c r="O335" s="223"/>
      <c r="P335" s="223"/>
      <c r="Q335" s="223"/>
      <c r="R335" s="49"/>
      <c r="T335" s="224" t="s">
        <v>23</v>
      </c>
      <c r="U335" s="57" t="s">
        <v>49</v>
      </c>
      <c r="V335" s="48"/>
      <c r="W335" s="225">
        <f>V335*K335</f>
        <v>0</v>
      </c>
      <c r="X335" s="225">
        <v>0</v>
      </c>
      <c r="Y335" s="225">
        <f>X335*K335</f>
        <v>0</v>
      </c>
      <c r="Z335" s="225">
        <v>0</v>
      </c>
      <c r="AA335" s="226">
        <f>Z335*K335</f>
        <v>0</v>
      </c>
      <c r="AR335" s="23" t="s">
        <v>172</v>
      </c>
      <c r="AT335" s="23" t="s">
        <v>168</v>
      </c>
      <c r="AU335" s="23" t="s">
        <v>146</v>
      </c>
      <c r="AY335" s="23" t="s">
        <v>167</v>
      </c>
      <c r="BE335" s="139">
        <f>IF(U335="základní",N335,0)</f>
        <v>0</v>
      </c>
      <c r="BF335" s="139">
        <f>IF(U335="snížená",N335,0)</f>
        <v>0</v>
      </c>
      <c r="BG335" s="139">
        <f>IF(U335="zákl. přenesená",N335,0)</f>
        <v>0</v>
      </c>
      <c r="BH335" s="139">
        <f>IF(U335="sníž. přenesená",N335,0)</f>
        <v>0</v>
      </c>
      <c r="BI335" s="139">
        <f>IF(U335="nulová",N335,0)</f>
        <v>0</v>
      </c>
      <c r="BJ335" s="23" t="s">
        <v>146</v>
      </c>
      <c r="BK335" s="139">
        <f>ROUND(L335*K335,0)</f>
        <v>0</v>
      </c>
      <c r="BL335" s="23" t="s">
        <v>172</v>
      </c>
      <c r="BM335" s="23" t="s">
        <v>390</v>
      </c>
    </row>
    <row r="336" s="1" customFormat="1" ht="25.5" customHeight="1">
      <c r="B336" s="47"/>
      <c r="C336" s="216" t="s">
        <v>391</v>
      </c>
      <c r="D336" s="216" t="s">
        <v>168</v>
      </c>
      <c r="E336" s="217" t="s">
        <v>392</v>
      </c>
      <c r="F336" s="218" t="s">
        <v>393</v>
      </c>
      <c r="G336" s="218"/>
      <c r="H336" s="218"/>
      <c r="I336" s="218"/>
      <c r="J336" s="219" t="s">
        <v>228</v>
      </c>
      <c r="K336" s="220">
        <v>0.073999999999999996</v>
      </c>
      <c r="L336" s="221">
        <v>0</v>
      </c>
      <c r="M336" s="222"/>
      <c r="N336" s="223">
        <f>ROUND(L336*K336,0)</f>
        <v>0</v>
      </c>
      <c r="O336" s="223"/>
      <c r="P336" s="223"/>
      <c r="Q336" s="223"/>
      <c r="R336" s="49"/>
      <c r="T336" s="224" t="s">
        <v>23</v>
      </c>
      <c r="U336" s="57" t="s">
        <v>49</v>
      </c>
      <c r="V336" s="48"/>
      <c r="W336" s="225">
        <f>V336*K336</f>
        <v>0</v>
      </c>
      <c r="X336" s="225">
        <v>1.04528</v>
      </c>
      <c r="Y336" s="225">
        <f>X336*K336</f>
        <v>0.077350719999999998</v>
      </c>
      <c r="Z336" s="225">
        <v>0</v>
      </c>
      <c r="AA336" s="226">
        <f>Z336*K336</f>
        <v>0</v>
      </c>
      <c r="AR336" s="23" t="s">
        <v>172</v>
      </c>
      <c r="AT336" s="23" t="s">
        <v>168</v>
      </c>
      <c r="AU336" s="23" t="s">
        <v>146</v>
      </c>
      <c r="AY336" s="23" t="s">
        <v>167</v>
      </c>
      <c r="BE336" s="139">
        <f>IF(U336="základní",N336,0)</f>
        <v>0</v>
      </c>
      <c r="BF336" s="139">
        <f>IF(U336="snížená",N336,0)</f>
        <v>0</v>
      </c>
      <c r="BG336" s="139">
        <f>IF(U336="zákl. přenesená",N336,0)</f>
        <v>0</v>
      </c>
      <c r="BH336" s="139">
        <f>IF(U336="sníž. přenesená",N336,0)</f>
        <v>0</v>
      </c>
      <c r="BI336" s="139">
        <f>IF(U336="nulová",N336,0)</f>
        <v>0</v>
      </c>
      <c r="BJ336" s="23" t="s">
        <v>146</v>
      </c>
      <c r="BK336" s="139">
        <f>ROUND(L336*K336,0)</f>
        <v>0</v>
      </c>
      <c r="BL336" s="23" t="s">
        <v>172</v>
      </c>
      <c r="BM336" s="23" t="s">
        <v>394</v>
      </c>
    </row>
    <row r="337" s="10" customFormat="1" ht="25.5" customHeight="1">
      <c r="B337" s="227"/>
      <c r="C337" s="228"/>
      <c r="D337" s="228"/>
      <c r="E337" s="229" t="s">
        <v>23</v>
      </c>
      <c r="F337" s="230" t="s">
        <v>395</v>
      </c>
      <c r="G337" s="231"/>
      <c r="H337" s="231"/>
      <c r="I337" s="231"/>
      <c r="J337" s="228"/>
      <c r="K337" s="229" t="s">
        <v>23</v>
      </c>
      <c r="L337" s="228"/>
      <c r="M337" s="228"/>
      <c r="N337" s="228"/>
      <c r="O337" s="228"/>
      <c r="P337" s="228"/>
      <c r="Q337" s="228"/>
      <c r="R337" s="232"/>
      <c r="T337" s="233"/>
      <c r="U337" s="228"/>
      <c r="V337" s="228"/>
      <c r="W337" s="228"/>
      <c r="X337" s="228"/>
      <c r="Y337" s="228"/>
      <c r="Z337" s="228"/>
      <c r="AA337" s="234"/>
      <c r="AT337" s="235" t="s">
        <v>175</v>
      </c>
      <c r="AU337" s="235" t="s">
        <v>146</v>
      </c>
      <c r="AV337" s="10" t="s">
        <v>11</v>
      </c>
      <c r="AW337" s="10" t="s">
        <v>38</v>
      </c>
      <c r="AX337" s="10" t="s">
        <v>82</v>
      </c>
      <c r="AY337" s="235" t="s">
        <v>167</v>
      </c>
    </row>
    <row r="338" s="11" customFormat="1" ht="16.5" customHeight="1">
      <c r="B338" s="236"/>
      <c r="C338" s="237"/>
      <c r="D338" s="237"/>
      <c r="E338" s="238" t="s">
        <v>23</v>
      </c>
      <c r="F338" s="239" t="s">
        <v>396</v>
      </c>
      <c r="G338" s="237"/>
      <c r="H338" s="237"/>
      <c r="I338" s="237"/>
      <c r="J338" s="237"/>
      <c r="K338" s="240">
        <v>0.073999999999999996</v>
      </c>
      <c r="L338" s="237"/>
      <c r="M338" s="237"/>
      <c r="N338" s="237"/>
      <c r="O338" s="237"/>
      <c r="P338" s="237"/>
      <c r="Q338" s="237"/>
      <c r="R338" s="241"/>
      <c r="T338" s="242"/>
      <c r="U338" s="237"/>
      <c r="V338" s="237"/>
      <c r="W338" s="237"/>
      <c r="X338" s="237"/>
      <c r="Y338" s="237"/>
      <c r="Z338" s="237"/>
      <c r="AA338" s="243"/>
      <c r="AT338" s="244" t="s">
        <v>175</v>
      </c>
      <c r="AU338" s="244" t="s">
        <v>146</v>
      </c>
      <c r="AV338" s="11" t="s">
        <v>146</v>
      </c>
      <c r="AW338" s="11" t="s">
        <v>38</v>
      </c>
      <c r="AX338" s="11" t="s">
        <v>82</v>
      </c>
      <c r="AY338" s="244" t="s">
        <v>167</v>
      </c>
    </row>
    <row r="339" s="12" customFormat="1" ht="16.5" customHeight="1">
      <c r="B339" s="245"/>
      <c r="C339" s="246"/>
      <c r="D339" s="246"/>
      <c r="E339" s="247" t="s">
        <v>23</v>
      </c>
      <c r="F339" s="248" t="s">
        <v>177</v>
      </c>
      <c r="G339" s="246"/>
      <c r="H339" s="246"/>
      <c r="I339" s="246"/>
      <c r="J339" s="246"/>
      <c r="K339" s="249">
        <v>0.073999999999999996</v>
      </c>
      <c r="L339" s="246"/>
      <c r="M339" s="246"/>
      <c r="N339" s="246"/>
      <c r="O339" s="246"/>
      <c r="P339" s="246"/>
      <c r="Q339" s="246"/>
      <c r="R339" s="250"/>
      <c r="T339" s="251"/>
      <c r="U339" s="246"/>
      <c r="V339" s="246"/>
      <c r="W339" s="246"/>
      <c r="X339" s="246"/>
      <c r="Y339" s="246"/>
      <c r="Z339" s="246"/>
      <c r="AA339" s="252"/>
      <c r="AT339" s="253" t="s">
        <v>175</v>
      </c>
      <c r="AU339" s="253" t="s">
        <v>146</v>
      </c>
      <c r="AV339" s="12" t="s">
        <v>172</v>
      </c>
      <c r="AW339" s="12" t="s">
        <v>38</v>
      </c>
      <c r="AX339" s="12" t="s">
        <v>11</v>
      </c>
      <c r="AY339" s="253" t="s">
        <v>167</v>
      </c>
    </row>
    <row r="340" s="1" customFormat="1" ht="25.5" customHeight="1">
      <c r="B340" s="47"/>
      <c r="C340" s="216" t="s">
        <v>397</v>
      </c>
      <c r="D340" s="216" t="s">
        <v>168</v>
      </c>
      <c r="E340" s="217" t="s">
        <v>398</v>
      </c>
      <c r="F340" s="218" t="s">
        <v>399</v>
      </c>
      <c r="G340" s="218"/>
      <c r="H340" s="218"/>
      <c r="I340" s="218"/>
      <c r="J340" s="219" t="s">
        <v>171</v>
      </c>
      <c r="K340" s="220">
        <v>0.96899999999999997</v>
      </c>
      <c r="L340" s="221">
        <v>0</v>
      </c>
      <c r="M340" s="222"/>
      <c r="N340" s="223">
        <f>ROUND(L340*K340,0)</f>
        <v>0</v>
      </c>
      <c r="O340" s="223"/>
      <c r="P340" s="223"/>
      <c r="Q340" s="223"/>
      <c r="R340" s="49"/>
      <c r="T340" s="224" t="s">
        <v>23</v>
      </c>
      <c r="U340" s="57" t="s">
        <v>49</v>
      </c>
      <c r="V340" s="48"/>
      <c r="W340" s="225">
        <f>V340*K340</f>
        <v>0</v>
      </c>
      <c r="X340" s="225">
        <v>0.015800000000000002</v>
      </c>
      <c r="Y340" s="225">
        <f>X340*K340</f>
        <v>0.015310200000000001</v>
      </c>
      <c r="Z340" s="225">
        <v>0</v>
      </c>
      <c r="AA340" s="226">
        <f>Z340*K340</f>
        <v>0</v>
      </c>
      <c r="AR340" s="23" t="s">
        <v>172</v>
      </c>
      <c r="AT340" s="23" t="s">
        <v>168</v>
      </c>
      <c r="AU340" s="23" t="s">
        <v>146</v>
      </c>
      <c r="AY340" s="23" t="s">
        <v>167</v>
      </c>
      <c r="BE340" s="139">
        <f>IF(U340="základní",N340,0)</f>
        <v>0</v>
      </c>
      <c r="BF340" s="139">
        <f>IF(U340="snížená",N340,0)</f>
        <v>0</v>
      </c>
      <c r="BG340" s="139">
        <f>IF(U340="zákl. přenesená",N340,0)</f>
        <v>0</v>
      </c>
      <c r="BH340" s="139">
        <f>IF(U340="sníž. přenesená",N340,0)</f>
        <v>0</v>
      </c>
      <c r="BI340" s="139">
        <f>IF(U340="nulová",N340,0)</f>
        <v>0</v>
      </c>
      <c r="BJ340" s="23" t="s">
        <v>146</v>
      </c>
      <c r="BK340" s="139">
        <f>ROUND(L340*K340,0)</f>
        <v>0</v>
      </c>
      <c r="BL340" s="23" t="s">
        <v>172</v>
      </c>
      <c r="BM340" s="23" t="s">
        <v>400</v>
      </c>
    </row>
    <row r="341" s="10" customFormat="1" ht="16.5" customHeight="1">
      <c r="B341" s="227"/>
      <c r="C341" s="228"/>
      <c r="D341" s="228"/>
      <c r="E341" s="229" t="s">
        <v>23</v>
      </c>
      <c r="F341" s="230" t="s">
        <v>294</v>
      </c>
      <c r="G341" s="231"/>
      <c r="H341" s="231"/>
      <c r="I341" s="231"/>
      <c r="J341" s="228"/>
      <c r="K341" s="229" t="s">
        <v>23</v>
      </c>
      <c r="L341" s="228"/>
      <c r="M341" s="228"/>
      <c r="N341" s="228"/>
      <c r="O341" s="228"/>
      <c r="P341" s="228"/>
      <c r="Q341" s="228"/>
      <c r="R341" s="232"/>
      <c r="T341" s="233"/>
      <c r="U341" s="228"/>
      <c r="V341" s="228"/>
      <c r="W341" s="228"/>
      <c r="X341" s="228"/>
      <c r="Y341" s="228"/>
      <c r="Z341" s="228"/>
      <c r="AA341" s="234"/>
      <c r="AT341" s="235" t="s">
        <v>175</v>
      </c>
      <c r="AU341" s="235" t="s">
        <v>146</v>
      </c>
      <c r="AV341" s="10" t="s">
        <v>11</v>
      </c>
      <c r="AW341" s="10" t="s">
        <v>38</v>
      </c>
      <c r="AX341" s="10" t="s">
        <v>82</v>
      </c>
      <c r="AY341" s="235" t="s">
        <v>167</v>
      </c>
    </row>
    <row r="342" s="11" customFormat="1" ht="51" customHeight="1">
      <c r="B342" s="236"/>
      <c r="C342" s="237"/>
      <c r="D342" s="237"/>
      <c r="E342" s="238" t="s">
        <v>23</v>
      </c>
      <c r="F342" s="239" t="s">
        <v>401</v>
      </c>
      <c r="G342" s="237"/>
      <c r="H342" s="237"/>
      <c r="I342" s="237"/>
      <c r="J342" s="237"/>
      <c r="K342" s="240">
        <v>0.47899999999999998</v>
      </c>
      <c r="L342" s="237"/>
      <c r="M342" s="237"/>
      <c r="N342" s="237"/>
      <c r="O342" s="237"/>
      <c r="P342" s="237"/>
      <c r="Q342" s="237"/>
      <c r="R342" s="241"/>
      <c r="T342" s="242"/>
      <c r="U342" s="237"/>
      <c r="V342" s="237"/>
      <c r="W342" s="237"/>
      <c r="X342" s="237"/>
      <c r="Y342" s="237"/>
      <c r="Z342" s="237"/>
      <c r="AA342" s="243"/>
      <c r="AT342" s="244" t="s">
        <v>175</v>
      </c>
      <c r="AU342" s="244" t="s">
        <v>146</v>
      </c>
      <c r="AV342" s="11" t="s">
        <v>146</v>
      </c>
      <c r="AW342" s="11" t="s">
        <v>38</v>
      </c>
      <c r="AX342" s="11" t="s">
        <v>82</v>
      </c>
      <c r="AY342" s="244" t="s">
        <v>167</v>
      </c>
    </row>
    <row r="343" s="10" customFormat="1" ht="16.5" customHeight="1">
      <c r="B343" s="227"/>
      <c r="C343" s="228"/>
      <c r="D343" s="228"/>
      <c r="E343" s="229" t="s">
        <v>23</v>
      </c>
      <c r="F343" s="256" t="s">
        <v>314</v>
      </c>
      <c r="G343" s="228"/>
      <c r="H343" s="228"/>
      <c r="I343" s="228"/>
      <c r="J343" s="228"/>
      <c r="K343" s="229" t="s">
        <v>23</v>
      </c>
      <c r="L343" s="228"/>
      <c r="M343" s="228"/>
      <c r="N343" s="228"/>
      <c r="O343" s="228"/>
      <c r="P343" s="228"/>
      <c r="Q343" s="228"/>
      <c r="R343" s="232"/>
      <c r="T343" s="233"/>
      <c r="U343" s="228"/>
      <c r="V343" s="228"/>
      <c r="W343" s="228"/>
      <c r="X343" s="228"/>
      <c r="Y343" s="228"/>
      <c r="Z343" s="228"/>
      <c r="AA343" s="234"/>
      <c r="AT343" s="235" t="s">
        <v>175</v>
      </c>
      <c r="AU343" s="235" t="s">
        <v>146</v>
      </c>
      <c r="AV343" s="10" t="s">
        <v>11</v>
      </c>
      <c r="AW343" s="10" t="s">
        <v>38</v>
      </c>
      <c r="AX343" s="10" t="s">
        <v>82</v>
      </c>
      <c r="AY343" s="235" t="s">
        <v>167</v>
      </c>
    </row>
    <row r="344" s="11" customFormat="1" ht="51" customHeight="1">
      <c r="B344" s="236"/>
      <c r="C344" s="237"/>
      <c r="D344" s="237"/>
      <c r="E344" s="238" t="s">
        <v>23</v>
      </c>
      <c r="F344" s="239" t="s">
        <v>402</v>
      </c>
      <c r="G344" s="237"/>
      <c r="H344" s="237"/>
      <c r="I344" s="237"/>
      <c r="J344" s="237"/>
      <c r="K344" s="240">
        <v>0.48999999999999999</v>
      </c>
      <c r="L344" s="237"/>
      <c r="M344" s="237"/>
      <c r="N344" s="237"/>
      <c r="O344" s="237"/>
      <c r="P344" s="237"/>
      <c r="Q344" s="237"/>
      <c r="R344" s="241"/>
      <c r="T344" s="242"/>
      <c r="U344" s="237"/>
      <c r="V344" s="237"/>
      <c r="W344" s="237"/>
      <c r="X344" s="237"/>
      <c r="Y344" s="237"/>
      <c r="Z344" s="237"/>
      <c r="AA344" s="243"/>
      <c r="AT344" s="244" t="s">
        <v>175</v>
      </c>
      <c r="AU344" s="244" t="s">
        <v>146</v>
      </c>
      <c r="AV344" s="11" t="s">
        <v>146</v>
      </c>
      <c r="AW344" s="11" t="s">
        <v>38</v>
      </c>
      <c r="AX344" s="11" t="s">
        <v>82</v>
      </c>
      <c r="AY344" s="244" t="s">
        <v>167</v>
      </c>
    </row>
    <row r="345" s="12" customFormat="1" ht="16.5" customHeight="1">
      <c r="B345" s="245"/>
      <c r="C345" s="246"/>
      <c r="D345" s="246"/>
      <c r="E345" s="247" t="s">
        <v>23</v>
      </c>
      <c r="F345" s="248" t="s">
        <v>177</v>
      </c>
      <c r="G345" s="246"/>
      <c r="H345" s="246"/>
      <c r="I345" s="246"/>
      <c r="J345" s="246"/>
      <c r="K345" s="249">
        <v>0.96899999999999997</v>
      </c>
      <c r="L345" s="246"/>
      <c r="M345" s="246"/>
      <c r="N345" s="246"/>
      <c r="O345" s="246"/>
      <c r="P345" s="246"/>
      <c r="Q345" s="246"/>
      <c r="R345" s="250"/>
      <c r="T345" s="251"/>
      <c r="U345" s="246"/>
      <c r="V345" s="246"/>
      <c r="W345" s="246"/>
      <c r="X345" s="246"/>
      <c r="Y345" s="246"/>
      <c r="Z345" s="246"/>
      <c r="AA345" s="252"/>
      <c r="AT345" s="253" t="s">
        <v>175</v>
      </c>
      <c r="AU345" s="253" t="s">
        <v>146</v>
      </c>
      <c r="AV345" s="12" t="s">
        <v>172</v>
      </c>
      <c r="AW345" s="12" t="s">
        <v>38</v>
      </c>
      <c r="AX345" s="12" t="s">
        <v>11</v>
      </c>
      <c r="AY345" s="253" t="s">
        <v>167</v>
      </c>
    </row>
    <row r="346" s="1" customFormat="1" ht="25.5" customHeight="1">
      <c r="B346" s="47"/>
      <c r="C346" s="216" t="s">
        <v>403</v>
      </c>
      <c r="D346" s="216" t="s">
        <v>168</v>
      </c>
      <c r="E346" s="217" t="s">
        <v>404</v>
      </c>
      <c r="F346" s="218" t="s">
        <v>405</v>
      </c>
      <c r="G346" s="218"/>
      <c r="H346" s="218"/>
      <c r="I346" s="218"/>
      <c r="J346" s="219" t="s">
        <v>256</v>
      </c>
      <c r="K346" s="220">
        <v>10.424</v>
      </c>
      <c r="L346" s="221">
        <v>0</v>
      </c>
      <c r="M346" s="222"/>
      <c r="N346" s="223">
        <f>ROUND(L346*K346,0)</f>
        <v>0</v>
      </c>
      <c r="O346" s="223"/>
      <c r="P346" s="223"/>
      <c r="Q346" s="223"/>
      <c r="R346" s="49"/>
      <c r="T346" s="224" t="s">
        <v>23</v>
      </c>
      <c r="U346" s="57" t="s">
        <v>49</v>
      </c>
      <c r="V346" s="48"/>
      <c r="W346" s="225">
        <f>V346*K346</f>
        <v>0</v>
      </c>
      <c r="X346" s="225">
        <v>0.069169999999999995</v>
      </c>
      <c r="Y346" s="225">
        <f>X346*K346</f>
        <v>0.72102807999999996</v>
      </c>
      <c r="Z346" s="225">
        <v>0</v>
      </c>
      <c r="AA346" s="226">
        <f>Z346*K346</f>
        <v>0</v>
      </c>
      <c r="AR346" s="23" t="s">
        <v>172</v>
      </c>
      <c r="AT346" s="23" t="s">
        <v>168</v>
      </c>
      <c r="AU346" s="23" t="s">
        <v>146</v>
      </c>
      <c r="AY346" s="23" t="s">
        <v>167</v>
      </c>
      <c r="BE346" s="139">
        <f>IF(U346="základní",N346,0)</f>
        <v>0</v>
      </c>
      <c r="BF346" s="139">
        <f>IF(U346="snížená",N346,0)</f>
        <v>0</v>
      </c>
      <c r="BG346" s="139">
        <f>IF(U346="zákl. přenesená",N346,0)</f>
        <v>0</v>
      </c>
      <c r="BH346" s="139">
        <f>IF(U346="sníž. přenesená",N346,0)</f>
        <v>0</v>
      </c>
      <c r="BI346" s="139">
        <f>IF(U346="nulová",N346,0)</f>
        <v>0</v>
      </c>
      <c r="BJ346" s="23" t="s">
        <v>146</v>
      </c>
      <c r="BK346" s="139">
        <f>ROUND(L346*K346,0)</f>
        <v>0</v>
      </c>
      <c r="BL346" s="23" t="s">
        <v>172</v>
      </c>
      <c r="BM346" s="23" t="s">
        <v>406</v>
      </c>
    </row>
    <row r="347" s="10" customFormat="1" ht="16.5" customHeight="1">
      <c r="B347" s="227"/>
      <c r="C347" s="228"/>
      <c r="D347" s="228"/>
      <c r="E347" s="229" t="s">
        <v>23</v>
      </c>
      <c r="F347" s="230" t="s">
        <v>294</v>
      </c>
      <c r="G347" s="231"/>
      <c r="H347" s="231"/>
      <c r="I347" s="231"/>
      <c r="J347" s="228"/>
      <c r="K347" s="229" t="s">
        <v>23</v>
      </c>
      <c r="L347" s="228"/>
      <c r="M347" s="228"/>
      <c r="N347" s="228"/>
      <c r="O347" s="228"/>
      <c r="P347" s="228"/>
      <c r="Q347" s="228"/>
      <c r="R347" s="232"/>
      <c r="T347" s="233"/>
      <c r="U347" s="228"/>
      <c r="V347" s="228"/>
      <c r="W347" s="228"/>
      <c r="X347" s="228"/>
      <c r="Y347" s="228"/>
      <c r="Z347" s="228"/>
      <c r="AA347" s="234"/>
      <c r="AT347" s="235" t="s">
        <v>175</v>
      </c>
      <c r="AU347" s="235" t="s">
        <v>146</v>
      </c>
      <c r="AV347" s="10" t="s">
        <v>11</v>
      </c>
      <c r="AW347" s="10" t="s">
        <v>38</v>
      </c>
      <c r="AX347" s="10" t="s">
        <v>82</v>
      </c>
      <c r="AY347" s="235" t="s">
        <v>167</v>
      </c>
    </row>
    <row r="348" s="11" customFormat="1" ht="16.5" customHeight="1">
      <c r="B348" s="236"/>
      <c r="C348" s="237"/>
      <c r="D348" s="237"/>
      <c r="E348" s="238" t="s">
        <v>23</v>
      </c>
      <c r="F348" s="239" t="s">
        <v>407</v>
      </c>
      <c r="G348" s="237"/>
      <c r="H348" s="237"/>
      <c r="I348" s="237"/>
      <c r="J348" s="237"/>
      <c r="K348" s="240">
        <v>10.424</v>
      </c>
      <c r="L348" s="237"/>
      <c r="M348" s="237"/>
      <c r="N348" s="237"/>
      <c r="O348" s="237"/>
      <c r="P348" s="237"/>
      <c r="Q348" s="237"/>
      <c r="R348" s="241"/>
      <c r="T348" s="242"/>
      <c r="U348" s="237"/>
      <c r="V348" s="237"/>
      <c r="W348" s="237"/>
      <c r="X348" s="237"/>
      <c r="Y348" s="237"/>
      <c r="Z348" s="237"/>
      <c r="AA348" s="243"/>
      <c r="AT348" s="244" t="s">
        <v>175</v>
      </c>
      <c r="AU348" s="244" t="s">
        <v>146</v>
      </c>
      <c r="AV348" s="11" t="s">
        <v>146</v>
      </c>
      <c r="AW348" s="11" t="s">
        <v>38</v>
      </c>
      <c r="AX348" s="11" t="s">
        <v>82</v>
      </c>
      <c r="AY348" s="244" t="s">
        <v>167</v>
      </c>
    </row>
    <row r="349" s="12" customFormat="1" ht="16.5" customHeight="1">
      <c r="B349" s="245"/>
      <c r="C349" s="246"/>
      <c r="D349" s="246"/>
      <c r="E349" s="247" t="s">
        <v>23</v>
      </c>
      <c r="F349" s="248" t="s">
        <v>177</v>
      </c>
      <c r="G349" s="246"/>
      <c r="H349" s="246"/>
      <c r="I349" s="246"/>
      <c r="J349" s="246"/>
      <c r="K349" s="249">
        <v>10.424</v>
      </c>
      <c r="L349" s="246"/>
      <c r="M349" s="246"/>
      <c r="N349" s="246"/>
      <c r="O349" s="246"/>
      <c r="P349" s="246"/>
      <c r="Q349" s="246"/>
      <c r="R349" s="250"/>
      <c r="T349" s="251"/>
      <c r="U349" s="246"/>
      <c r="V349" s="246"/>
      <c r="W349" s="246"/>
      <c r="X349" s="246"/>
      <c r="Y349" s="246"/>
      <c r="Z349" s="246"/>
      <c r="AA349" s="252"/>
      <c r="AT349" s="253" t="s">
        <v>175</v>
      </c>
      <c r="AU349" s="253" t="s">
        <v>146</v>
      </c>
      <c r="AV349" s="12" t="s">
        <v>172</v>
      </c>
      <c r="AW349" s="12" t="s">
        <v>38</v>
      </c>
      <c r="AX349" s="12" t="s">
        <v>11</v>
      </c>
      <c r="AY349" s="253" t="s">
        <v>167</v>
      </c>
    </row>
    <row r="350" s="1" customFormat="1" ht="25.5" customHeight="1">
      <c r="B350" s="47"/>
      <c r="C350" s="216" t="s">
        <v>408</v>
      </c>
      <c r="D350" s="216" t="s">
        <v>168</v>
      </c>
      <c r="E350" s="217" t="s">
        <v>409</v>
      </c>
      <c r="F350" s="218" t="s">
        <v>410</v>
      </c>
      <c r="G350" s="218"/>
      <c r="H350" s="218"/>
      <c r="I350" s="218"/>
      <c r="J350" s="219" t="s">
        <v>256</v>
      </c>
      <c r="K350" s="220">
        <v>96.593000000000004</v>
      </c>
      <c r="L350" s="221">
        <v>0</v>
      </c>
      <c r="M350" s="222"/>
      <c r="N350" s="223">
        <f>ROUND(L350*K350,0)</f>
        <v>0</v>
      </c>
      <c r="O350" s="223"/>
      <c r="P350" s="223"/>
      <c r="Q350" s="223"/>
      <c r="R350" s="49"/>
      <c r="T350" s="224" t="s">
        <v>23</v>
      </c>
      <c r="U350" s="57" t="s">
        <v>49</v>
      </c>
      <c r="V350" s="48"/>
      <c r="W350" s="225">
        <f>V350*K350</f>
        <v>0</v>
      </c>
      <c r="X350" s="225">
        <v>0.10325</v>
      </c>
      <c r="Y350" s="225">
        <f>X350*K350</f>
        <v>9.973227249999999</v>
      </c>
      <c r="Z350" s="225">
        <v>0</v>
      </c>
      <c r="AA350" s="226">
        <f>Z350*K350</f>
        <v>0</v>
      </c>
      <c r="AR350" s="23" t="s">
        <v>172</v>
      </c>
      <c r="AT350" s="23" t="s">
        <v>168</v>
      </c>
      <c r="AU350" s="23" t="s">
        <v>146</v>
      </c>
      <c r="AY350" s="23" t="s">
        <v>167</v>
      </c>
      <c r="BE350" s="139">
        <f>IF(U350="základní",N350,0)</f>
        <v>0</v>
      </c>
      <c r="BF350" s="139">
        <f>IF(U350="snížená",N350,0)</f>
        <v>0</v>
      </c>
      <c r="BG350" s="139">
        <f>IF(U350="zákl. přenesená",N350,0)</f>
        <v>0</v>
      </c>
      <c r="BH350" s="139">
        <f>IF(U350="sníž. přenesená",N350,0)</f>
        <v>0</v>
      </c>
      <c r="BI350" s="139">
        <f>IF(U350="nulová",N350,0)</f>
        <v>0</v>
      </c>
      <c r="BJ350" s="23" t="s">
        <v>146</v>
      </c>
      <c r="BK350" s="139">
        <f>ROUND(L350*K350,0)</f>
        <v>0</v>
      </c>
      <c r="BL350" s="23" t="s">
        <v>172</v>
      </c>
      <c r="BM350" s="23" t="s">
        <v>411</v>
      </c>
    </row>
    <row r="351" s="10" customFormat="1" ht="16.5" customHeight="1">
      <c r="B351" s="227"/>
      <c r="C351" s="228"/>
      <c r="D351" s="228"/>
      <c r="E351" s="229" t="s">
        <v>23</v>
      </c>
      <c r="F351" s="230" t="s">
        <v>294</v>
      </c>
      <c r="G351" s="231"/>
      <c r="H351" s="231"/>
      <c r="I351" s="231"/>
      <c r="J351" s="228"/>
      <c r="K351" s="229" t="s">
        <v>23</v>
      </c>
      <c r="L351" s="228"/>
      <c r="M351" s="228"/>
      <c r="N351" s="228"/>
      <c r="O351" s="228"/>
      <c r="P351" s="228"/>
      <c r="Q351" s="228"/>
      <c r="R351" s="232"/>
      <c r="T351" s="233"/>
      <c r="U351" s="228"/>
      <c r="V351" s="228"/>
      <c r="W351" s="228"/>
      <c r="X351" s="228"/>
      <c r="Y351" s="228"/>
      <c r="Z351" s="228"/>
      <c r="AA351" s="234"/>
      <c r="AT351" s="235" t="s">
        <v>175</v>
      </c>
      <c r="AU351" s="235" t="s">
        <v>146</v>
      </c>
      <c r="AV351" s="10" t="s">
        <v>11</v>
      </c>
      <c r="AW351" s="10" t="s">
        <v>38</v>
      </c>
      <c r="AX351" s="10" t="s">
        <v>82</v>
      </c>
      <c r="AY351" s="235" t="s">
        <v>167</v>
      </c>
    </row>
    <row r="352" s="11" customFormat="1" ht="25.5" customHeight="1">
      <c r="B352" s="236"/>
      <c r="C352" s="237"/>
      <c r="D352" s="237"/>
      <c r="E352" s="238" t="s">
        <v>23</v>
      </c>
      <c r="F352" s="239" t="s">
        <v>412</v>
      </c>
      <c r="G352" s="237"/>
      <c r="H352" s="237"/>
      <c r="I352" s="237"/>
      <c r="J352" s="237"/>
      <c r="K352" s="240">
        <v>32.716000000000001</v>
      </c>
      <c r="L352" s="237"/>
      <c r="M352" s="237"/>
      <c r="N352" s="237"/>
      <c r="O352" s="237"/>
      <c r="P352" s="237"/>
      <c r="Q352" s="237"/>
      <c r="R352" s="241"/>
      <c r="T352" s="242"/>
      <c r="U352" s="237"/>
      <c r="V352" s="237"/>
      <c r="W352" s="237"/>
      <c r="X352" s="237"/>
      <c r="Y352" s="237"/>
      <c r="Z352" s="237"/>
      <c r="AA352" s="243"/>
      <c r="AT352" s="244" t="s">
        <v>175</v>
      </c>
      <c r="AU352" s="244" t="s">
        <v>146</v>
      </c>
      <c r="AV352" s="11" t="s">
        <v>146</v>
      </c>
      <c r="AW352" s="11" t="s">
        <v>38</v>
      </c>
      <c r="AX352" s="11" t="s">
        <v>82</v>
      </c>
      <c r="AY352" s="244" t="s">
        <v>167</v>
      </c>
    </row>
    <row r="353" s="10" customFormat="1" ht="16.5" customHeight="1">
      <c r="B353" s="227"/>
      <c r="C353" s="228"/>
      <c r="D353" s="228"/>
      <c r="E353" s="229" t="s">
        <v>23</v>
      </c>
      <c r="F353" s="256" t="s">
        <v>314</v>
      </c>
      <c r="G353" s="228"/>
      <c r="H353" s="228"/>
      <c r="I353" s="228"/>
      <c r="J353" s="228"/>
      <c r="K353" s="229" t="s">
        <v>23</v>
      </c>
      <c r="L353" s="228"/>
      <c r="M353" s="228"/>
      <c r="N353" s="228"/>
      <c r="O353" s="228"/>
      <c r="P353" s="228"/>
      <c r="Q353" s="228"/>
      <c r="R353" s="232"/>
      <c r="T353" s="233"/>
      <c r="U353" s="228"/>
      <c r="V353" s="228"/>
      <c r="W353" s="228"/>
      <c r="X353" s="228"/>
      <c r="Y353" s="228"/>
      <c r="Z353" s="228"/>
      <c r="AA353" s="234"/>
      <c r="AT353" s="235" t="s">
        <v>175</v>
      </c>
      <c r="AU353" s="235" t="s">
        <v>146</v>
      </c>
      <c r="AV353" s="10" t="s">
        <v>11</v>
      </c>
      <c r="AW353" s="10" t="s">
        <v>38</v>
      </c>
      <c r="AX353" s="10" t="s">
        <v>82</v>
      </c>
      <c r="AY353" s="235" t="s">
        <v>167</v>
      </c>
    </row>
    <row r="354" s="11" customFormat="1" ht="25.5" customHeight="1">
      <c r="B354" s="236"/>
      <c r="C354" s="237"/>
      <c r="D354" s="237"/>
      <c r="E354" s="238" t="s">
        <v>23</v>
      </c>
      <c r="F354" s="239" t="s">
        <v>413</v>
      </c>
      <c r="G354" s="237"/>
      <c r="H354" s="237"/>
      <c r="I354" s="237"/>
      <c r="J354" s="237"/>
      <c r="K354" s="240">
        <v>63.877000000000002</v>
      </c>
      <c r="L354" s="237"/>
      <c r="M354" s="237"/>
      <c r="N354" s="237"/>
      <c r="O354" s="237"/>
      <c r="P354" s="237"/>
      <c r="Q354" s="237"/>
      <c r="R354" s="241"/>
      <c r="T354" s="242"/>
      <c r="U354" s="237"/>
      <c r="V354" s="237"/>
      <c r="W354" s="237"/>
      <c r="X354" s="237"/>
      <c r="Y354" s="237"/>
      <c r="Z354" s="237"/>
      <c r="AA354" s="243"/>
      <c r="AT354" s="244" t="s">
        <v>175</v>
      </c>
      <c r="AU354" s="244" t="s">
        <v>146</v>
      </c>
      <c r="AV354" s="11" t="s">
        <v>146</v>
      </c>
      <c r="AW354" s="11" t="s">
        <v>38</v>
      </c>
      <c r="AX354" s="11" t="s">
        <v>82</v>
      </c>
      <c r="AY354" s="244" t="s">
        <v>167</v>
      </c>
    </row>
    <row r="355" s="12" customFormat="1" ht="16.5" customHeight="1">
      <c r="B355" s="245"/>
      <c r="C355" s="246"/>
      <c r="D355" s="246"/>
      <c r="E355" s="247" t="s">
        <v>23</v>
      </c>
      <c r="F355" s="248" t="s">
        <v>177</v>
      </c>
      <c r="G355" s="246"/>
      <c r="H355" s="246"/>
      <c r="I355" s="246"/>
      <c r="J355" s="246"/>
      <c r="K355" s="249">
        <v>96.593000000000004</v>
      </c>
      <c r="L355" s="246"/>
      <c r="M355" s="246"/>
      <c r="N355" s="246"/>
      <c r="O355" s="246"/>
      <c r="P355" s="246"/>
      <c r="Q355" s="246"/>
      <c r="R355" s="250"/>
      <c r="T355" s="251"/>
      <c r="U355" s="246"/>
      <c r="V355" s="246"/>
      <c r="W355" s="246"/>
      <c r="X355" s="246"/>
      <c r="Y355" s="246"/>
      <c r="Z355" s="246"/>
      <c r="AA355" s="252"/>
      <c r="AT355" s="253" t="s">
        <v>175</v>
      </c>
      <c r="AU355" s="253" t="s">
        <v>146</v>
      </c>
      <c r="AV355" s="12" t="s">
        <v>172</v>
      </c>
      <c r="AW355" s="12" t="s">
        <v>38</v>
      </c>
      <c r="AX355" s="12" t="s">
        <v>11</v>
      </c>
      <c r="AY355" s="253" t="s">
        <v>167</v>
      </c>
    </row>
    <row r="356" s="1" customFormat="1" ht="38.25" customHeight="1">
      <c r="B356" s="47"/>
      <c r="C356" s="216" t="s">
        <v>414</v>
      </c>
      <c r="D356" s="216" t="s">
        <v>168</v>
      </c>
      <c r="E356" s="217" t="s">
        <v>415</v>
      </c>
      <c r="F356" s="218" t="s">
        <v>416</v>
      </c>
      <c r="G356" s="218"/>
      <c r="H356" s="218"/>
      <c r="I356" s="218"/>
      <c r="J356" s="219" t="s">
        <v>288</v>
      </c>
      <c r="K356" s="220">
        <v>1</v>
      </c>
      <c r="L356" s="221">
        <v>0</v>
      </c>
      <c r="M356" s="222"/>
      <c r="N356" s="223">
        <f>ROUND(L356*K356,0)</f>
        <v>0</v>
      </c>
      <c r="O356" s="223"/>
      <c r="P356" s="223"/>
      <c r="Q356" s="223"/>
      <c r="R356" s="49"/>
      <c r="T356" s="224" t="s">
        <v>23</v>
      </c>
      <c r="U356" s="57" t="s">
        <v>49</v>
      </c>
      <c r="V356" s="48"/>
      <c r="W356" s="225">
        <f>V356*K356</f>
        <v>0</v>
      </c>
      <c r="X356" s="225">
        <v>0.98799999999999999</v>
      </c>
      <c r="Y356" s="225">
        <f>X356*K356</f>
        <v>0.98799999999999999</v>
      </c>
      <c r="Z356" s="225">
        <v>0</v>
      </c>
      <c r="AA356" s="226">
        <f>Z356*K356</f>
        <v>0</v>
      </c>
      <c r="AR356" s="23" t="s">
        <v>172</v>
      </c>
      <c r="AT356" s="23" t="s">
        <v>168</v>
      </c>
      <c r="AU356" s="23" t="s">
        <v>146</v>
      </c>
      <c r="AY356" s="23" t="s">
        <v>167</v>
      </c>
      <c r="BE356" s="139">
        <f>IF(U356="základní",N356,0)</f>
        <v>0</v>
      </c>
      <c r="BF356" s="139">
        <f>IF(U356="snížená",N356,0)</f>
        <v>0</v>
      </c>
      <c r="BG356" s="139">
        <f>IF(U356="zákl. přenesená",N356,0)</f>
        <v>0</v>
      </c>
      <c r="BH356" s="139">
        <f>IF(U356="sníž. přenesená",N356,0)</f>
        <v>0</v>
      </c>
      <c r="BI356" s="139">
        <f>IF(U356="nulová",N356,0)</f>
        <v>0</v>
      </c>
      <c r="BJ356" s="23" t="s">
        <v>146</v>
      </c>
      <c r="BK356" s="139">
        <f>ROUND(L356*K356,0)</f>
        <v>0</v>
      </c>
      <c r="BL356" s="23" t="s">
        <v>172</v>
      </c>
      <c r="BM356" s="23" t="s">
        <v>417</v>
      </c>
    </row>
    <row r="357" s="9" customFormat="1" ht="29.88" customHeight="1">
      <c r="B357" s="203"/>
      <c r="C357" s="204"/>
      <c r="D357" s="213" t="s">
        <v>118</v>
      </c>
      <c r="E357" s="213"/>
      <c r="F357" s="213"/>
      <c r="G357" s="213"/>
      <c r="H357" s="213"/>
      <c r="I357" s="213"/>
      <c r="J357" s="213"/>
      <c r="K357" s="213"/>
      <c r="L357" s="213"/>
      <c r="M357" s="213"/>
      <c r="N357" s="257">
        <f>BK357</f>
        <v>0</v>
      </c>
      <c r="O357" s="258"/>
      <c r="P357" s="258"/>
      <c r="Q357" s="258"/>
      <c r="R357" s="206"/>
      <c r="T357" s="207"/>
      <c r="U357" s="204"/>
      <c r="V357" s="204"/>
      <c r="W357" s="208">
        <f>SUM(W358:W395)</f>
        <v>0</v>
      </c>
      <c r="X357" s="204"/>
      <c r="Y357" s="208">
        <f>SUM(Y358:Y395)</f>
        <v>42.380865969999995</v>
      </c>
      <c r="Z357" s="204"/>
      <c r="AA357" s="209">
        <f>SUM(AA358:AA395)</f>
        <v>0</v>
      </c>
      <c r="AR357" s="210" t="s">
        <v>11</v>
      </c>
      <c r="AT357" s="211" t="s">
        <v>81</v>
      </c>
      <c r="AU357" s="211" t="s">
        <v>11</v>
      </c>
      <c r="AY357" s="210" t="s">
        <v>167</v>
      </c>
      <c r="BK357" s="212">
        <f>SUM(BK358:BK395)</f>
        <v>0</v>
      </c>
    </row>
    <row r="358" s="1" customFormat="1" ht="51" customHeight="1">
      <c r="B358" s="47"/>
      <c r="C358" s="216" t="s">
        <v>418</v>
      </c>
      <c r="D358" s="216" t="s">
        <v>168</v>
      </c>
      <c r="E358" s="217" t="s">
        <v>419</v>
      </c>
      <c r="F358" s="218" t="s">
        <v>420</v>
      </c>
      <c r="G358" s="218"/>
      <c r="H358" s="218"/>
      <c r="I358" s="218"/>
      <c r="J358" s="219" t="s">
        <v>256</v>
      </c>
      <c r="K358" s="220">
        <v>69.625</v>
      </c>
      <c r="L358" s="221">
        <v>0</v>
      </c>
      <c r="M358" s="222"/>
      <c r="N358" s="223">
        <f>ROUND(L358*K358,0)</f>
        <v>0</v>
      </c>
      <c r="O358" s="223"/>
      <c r="P358" s="223"/>
      <c r="Q358" s="223"/>
      <c r="R358" s="49"/>
      <c r="T358" s="224" t="s">
        <v>23</v>
      </c>
      <c r="U358" s="57" t="s">
        <v>49</v>
      </c>
      <c r="V358" s="48"/>
      <c r="W358" s="225">
        <f>V358*K358</f>
        <v>0</v>
      </c>
      <c r="X358" s="225">
        <v>0.33816000000000002</v>
      </c>
      <c r="Y358" s="225">
        <f>X358*K358</f>
        <v>23.54439</v>
      </c>
      <c r="Z358" s="225">
        <v>0</v>
      </c>
      <c r="AA358" s="226">
        <f>Z358*K358</f>
        <v>0</v>
      </c>
      <c r="AR358" s="23" t="s">
        <v>172</v>
      </c>
      <c r="AT358" s="23" t="s">
        <v>168</v>
      </c>
      <c r="AU358" s="23" t="s">
        <v>146</v>
      </c>
      <c r="AY358" s="23" t="s">
        <v>167</v>
      </c>
      <c r="BE358" s="139">
        <f>IF(U358="základní",N358,0)</f>
        <v>0</v>
      </c>
      <c r="BF358" s="139">
        <f>IF(U358="snížená",N358,0)</f>
        <v>0</v>
      </c>
      <c r="BG358" s="139">
        <f>IF(U358="zákl. přenesená",N358,0)</f>
        <v>0</v>
      </c>
      <c r="BH358" s="139">
        <f>IF(U358="sníž. přenesená",N358,0)</f>
        <v>0</v>
      </c>
      <c r="BI358" s="139">
        <f>IF(U358="nulová",N358,0)</f>
        <v>0</v>
      </c>
      <c r="BJ358" s="23" t="s">
        <v>146</v>
      </c>
      <c r="BK358" s="139">
        <f>ROUND(L358*K358,0)</f>
        <v>0</v>
      </c>
      <c r="BL358" s="23" t="s">
        <v>172</v>
      </c>
      <c r="BM358" s="23" t="s">
        <v>421</v>
      </c>
    </row>
    <row r="359" s="10" customFormat="1" ht="16.5" customHeight="1">
      <c r="B359" s="227"/>
      <c r="C359" s="228"/>
      <c r="D359" s="228"/>
      <c r="E359" s="229" t="s">
        <v>23</v>
      </c>
      <c r="F359" s="230" t="s">
        <v>422</v>
      </c>
      <c r="G359" s="231"/>
      <c r="H359" s="231"/>
      <c r="I359" s="231"/>
      <c r="J359" s="228"/>
      <c r="K359" s="229" t="s">
        <v>23</v>
      </c>
      <c r="L359" s="228"/>
      <c r="M359" s="228"/>
      <c r="N359" s="228"/>
      <c r="O359" s="228"/>
      <c r="P359" s="228"/>
      <c r="Q359" s="228"/>
      <c r="R359" s="232"/>
      <c r="T359" s="233"/>
      <c r="U359" s="228"/>
      <c r="V359" s="228"/>
      <c r="W359" s="228"/>
      <c r="X359" s="228"/>
      <c r="Y359" s="228"/>
      <c r="Z359" s="228"/>
      <c r="AA359" s="234"/>
      <c r="AT359" s="235" t="s">
        <v>175</v>
      </c>
      <c r="AU359" s="235" t="s">
        <v>146</v>
      </c>
      <c r="AV359" s="10" t="s">
        <v>11</v>
      </c>
      <c r="AW359" s="10" t="s">
        <v>38</v>
      </c>
      <c r="AX359" s="10" t="s">
        <v>82</v>
      </c>
      <c r="AY359" s="235" t="s">
        <v>167</v>
      </c>
    </row>
    <row r="360" s="11" customFormat="1" ht="16.5" customHeight="1">
      <c r="B360" s="236"/>
      <c r="C360" s="237"/>
      <c r="D360" s="237"/>
      <c r="E360" s="238" t="s">
        <v>23</v>
      </c>
      <c r="F360" s="239" t="s">
        <v>423</v>
      </c>
      <c r="G360" s="237"/>
      <c r="H360" s="237"/>
      <c r="I360" s="237"/>
      <c r="J360" s="237"/>
      <c r="K360" s="240">
        <v>69.625</v>
      </c>
      <c r="L360" s="237"/>
      <c r="M360" s="237"/>
      <c r="N360" s="237"/>
      <c r="O360" s="237"/>
      <c r="P360" s="237"/>
      <c r="Q360" s="237"/>
      <c r="R360" s="241"/>
      <c r="T360" s="242"/>
      <c r="U360" s="237"/>
      <c r="V360" s="237"/>
      <c r="W360" s="237"/>
      <c r="X360" s="237"/>
      <c r="Y360" s="237"/>
      <c r="Z360" s="237"/>
      <c r="AA360" s="243"/>
      <c r="AT360" s="244" t="s">
        <v>175</v>
      </c>
      <c r="AU360" s="244" t="s">
        <v>146</v>
      </c>
      <c r="AV360" s="11" t="s">
        <v>146</v>
      </c>
      <c r="AW360" s="11" t="s">
        <v>38</v>
      </c>
      <c r="AX360" s="11" t="s">
        <v>82</v>
      </c>
      <c r="AY360" s="244" t="s">
        <v>167</v>
      </c>
    </row>
    <row r="361" s="12" customFormat="1" ht="16.5" customHeight="1">
      <c r="B361" s="245"/>
      <c r="C361" s="246"/>
      <c r="D361" s="246"/>
      <c r="E361" s="247" t="s">
        <v>23</v>
      </c>
      <c r="F361" s="248" t="s">
        <v>177</v>
      </c>
      <c r="G361" s="246"/>
      <c r="H361" s="246"/>
      <c r="I361" s="246"/>
      <c r="J361" s="246"/>
      <c r="K361" s="249">
        <v>69.625</v>
      </c>
      <c r="L361" s="246"/>
      <c r="M361" s="246"/>
      <c r="N361" s="246"/>
      <c r="O361" s="246"/>
      <c r="P361" s="246"/>
      <c r="Q361" s="246"/>
      <c r="R361" s="250"/>
      <c r="T361" s="251"/>
      <c r="U361" s="246"/>
      <c r="V361" s="246"/>
      <c r="W361" s="246"/>
      <c r="X361" s="246"/>
      <c r="Y361" s="246"/>
      <c r="Z361" s="246"/>
      <c r="AA361" s="252"/>
      <c r="AT361" s="253" t="s">
        <v>175</v>
      </c>
      <c r="AU361" s="253" t="s">
        <v>146</v>
      </c>
      <c r="AV361" s="12" t="s">
        <v>172</v>
      </c>
      <c r="AW361" s="12" t="s">
        <v>38</v>
      </c>
      <c r="AX361" s="12" t="s">
        <v>11</v>
      </c>
      <c r="AY361" s="253" t="s">
        <v>167</v>
      </c>
    </row>
    <row r="362" s="1" customFormat="1" ht="16.5" customHeight="1">
      <c r="B362" s="47"/>
      <c r="C362" s="216" t="s">
        <v>424</v>
      </c>
      <c r="D362" s="216" t="s">
        <v>168</v>
      </c>
      <c r="E362" s="217" t="s">
        <v>425</v>
      </c>
      <c r="F362" s="218" t="s">
        <v>426</v>
      </c>
      <c r="G362" s="218"/>
      <c r="H362" s="218"/>
      <c r="I362" s="218"/>
      <c r="J362" s="219" t="s">
        <v>171</v>
      </c>
      <c r="K362" s="220">
        <v>1</v>
      </c>
      <c r="L362" s="221">
        <v>0</v>
      </c>
      <c r="M362" s="222"/>
      <c r="N362" s="223">
        <f>ROUND(L362*K362,0)</f>
        <v>0</v>
      </c>
      <c r="O362" s="223"/>
      <c r="P362" s="223"/>
      <c r="Q362" s="223"/>
      <c r="R362" s="49"/>
      <c r="T362" s="224" t="s">
        <v>23</v>
      </c>
      <c r="U362" s="57" t="s">
        <v>49</v>
      </c>
      <c r="V362" s="48"/>
      <c r="W362" s="225">
        <f>V362*K362</f>
        <v>0</v>
      </c>
      <c r="X362" s="225">
        <v>2.45343</v>
      </c>
      <c r="Y362" s="225">
        <f>X362*K362</f>
        <v>2.45343</v>
      </c>
      <c r="Z362" s="225">
        <v>0</v>
      </c>
      <c r="AA362" s="226">
        <f>Z362*K362</f>
        <v>0</v>
      </c>
      <c r="AR362" s="23" t="s">
        <v>172</v>
      </c>
      <c r="AT362" s="23" t="s">
        <v>168</v>
      </c>
      <c r="AU362" s="23" t="s">
        <v>146</v>
      </c>
      <c r="AY362" s="23" t="s">
        <v>167</v>
      </c>
      <c r="BE362" s="139">
        <f>IF(U362="základní",N362,0)</f>
        <v>0</v>
      </c>
      <c r="BF362" s="139">
        <f>IF(U362="snížená",N362,0)</f>
        <v>0</v>
      </c>
      <c r="BG362" s="139">
        <f>IF(U362="zákl. přenesená",N362,0)</f>
        <v>0</v>
      </c>
      <c r="BH362" s="139">
        <f>IF(U362="sníž. přenesená",N362,0)</f>
        <v>0</v>
      </c>
      <c r="BI362" s="139">
        <f>IF(U362="nulová",N362,0)</f>
        <v>0</v>
      </c>
      <c r="BJ362" s="23" t="s">
        <v>146</v>
      </c>
      <c r="BK362" s="139">
        <f>ROUND(L362*K362,0)</f>
        <v>0</v>
      </c>
      <c r="BL362" s="23" t="s">
        <v>172</v>
      </c>
      <c r="BM362" s="23" t="s">
        <v>427</v>
      </c>
    </row>
    <row r="363" s="11" customFormat="1" ht="16.5" customHeight="1">
      <c r="B363" s="236"/>
      <c r="C363" s="237"/>
      <c r="D363" s="237"/>
      <c r="E363" s="238" t="s">
        <v>23</v>
      </c>
      <c r="F363" s="254" t="s">
        <v>428</v>
      </c>
      <c r="G363" s="255"/>
      <c r="H363" s="255"/>
      <c r="I363" s="255"/>
      <c r="J363" s="237"/>
      <c r="K363" s="240">
        <v>1</v>
      </c>
      <c r="L363" s="237"/>
      <c r="M363" s="237"/>
      <c r="N363" s="237"/>
      <c r="O363" s="237"/>
      <c r="P363" s="237"/>
      <c r="Q363" s="237"/>
      <c r="R363" s="241"/>
      <c r="T363" s="242"/>
      <c r="U363" s="237"/>
      <c r="V363" s="237"/>
      <c r="W363" s="237"/>
      <c r="X363" s="237"/>
      <c r="Y363" s="237"/>
      <c r="Z363" s="237"/>
      <c r="AA363" s="243"/>
      <c r="AT363" s="244" t="s">
        <v>175</v>
      </c>
      <c r="AU363" s="244" t="s">
        <v>146</v>
      </c>
      <c r="AV363" s="11" t="s">
        <v>146</v>
      </c>
      <c r="AW363" s="11" t="s">
        <v>38</v>
      </c>
      <c r="AX363" s="11" t="s">
        <v>82</v>
      </c>
      <c r="AY363" s="244" t="s">
        <v>167</v>
      </c>
    </row>
    <row r="364" s="12" customFormat="1" ht="16.5" customHeight="1">
      <c r="B364" s="245"/>
      <c r="C364" s="246"/>
      <c r="D364" s="246"/>
      <c r="E364" s="247" t="s">
        <v>23</v>
      </c>
      <c r="F364" s="248" t="s">
        <v>177</v>
      </c>
      <c r="G364" s="246"/>
      <c r="H364" s="246"/>
      <c r="I364" s="246"/>
      <c r="J364" s="246"/>
      <c r="K364" s="249">
        <v>1</v>
      </c>
      <c r="L364" s="246"/>
      <c r="M364" s="246"/>
      <c r="N364" s="246"/>
      <c r="O364" s="246"/>
      <c r="P364" s="246"/>
      <c r="Q364" s="246"/>
      <c r="R364" s="250"/>
      <c r="T364" s="251"/>
      <c r="U364" s="246"/>
      <c r="V364" s="246"/>
      <c r="W364" s="246"/>
      <c r="X364" s="246"/>
      <c r="Y364" s="246"/>
      <c r="Z364" s="246"/>
      <c r="AA364" s="252"/>
      <c r="AT364" s="253" t="s">
        <v>175</v>
      </c>
      <c r="AU364" s="253" t="s">
        <v>146</v>
      </c>
      <c r="AV364" s="12" t="s">
        <v>172</v>
      </c>
      <c r="AW364" s="12" t="s">
        <v>38</v>
      </c>
      <c r="AX364" s="12" t="s">
        <v>11</v>
      </c>
      <c r="AY364" s="253" t="s">
        <v>167</v>
      </c>
    </row>
    <row r="365" s="1" customFormat="1" ht="25.5" customHeight="1">
      <c r="B365" s="47"/>
      <c r="C365" s="216" t="s">
        <v>429</v>
      </c>
      <c r="D365" s="216" t="s">
        <v>168</v>
      </c>
      <c r="E365" s="217" t="s">
        <v>430</v>
      </c>
      <c r="F365" s="218" t="s">
        <v>431</v>
      </c>
      <c r="G365" s="218"/>
      <c r="H365" s="218"/>
      <c r="I365" s="218"/>
      <c r="J365" s="219" t="s">
        <v>256</v>
      </c>
      <c r="K365" s="220">
        <v>4.5</v>
      </c>
      <c r="L365" s="221">
        <v>0</v>
      </c>
      <c r="M365" s="222"/>
      <c r="N365" s="223">
        <f>ROUND(L365*K365,0)</f>
        <v>0</v>
      </c>
      <c r="O365" s="223"/>
      <c r="P365" s="223"/>
      <c r="Q365" s="223"/>
      <c r="R365" s="49"/>
      <c r="T365" s="224" t="s">
        <v>23</v>
      </c>
      <c r="U365" s="57" t="s">
        <v>49</v>
      </c>
      <c r="V365" s="48"/>
      <c r="W365" s="225">
        <f>V365*K365</f>
        <v>0</v>
      </c>
      <c r="X365" s="225">
        <v>0.0053299999999999997</v>
      </c>
      <c r="Y365" s="225">
        <f>X365*K365</f>
        <v>0.023984999999999999</v>
      </c>
      <c r="Z365" s="225">
        <v>0</v>
      </c>
      <c r="AA365" s="226">
        <f>Z365*K365</f>
        <v>0</v>
      </c>
      <c r="AR365" s="23" t="s">
        <v>172</v>
      </c>
      <c r="AT365" s="23" t="s">
        <v>168</v>
      </c>
      <c r="AU365" s="23" t="s">
        <v>146</v>
      </c>
      <c r="AY365" s="23" t="s">
        <v>167</v>
      </c>
      <c r="BE365" s="139">
        <f>IF(U365="základní",N365,0)</f>
        <v>0</v>
      </c>
      <c r="BF365" s="139">
        <f>IF(U365="snížená",N365,0)</f>
        <v>0</v>
      </c>
      <c r="BG365" s="139">
        <f>IF(U365="zákl. přenesená",N365,0)</f>
        <v>0</v>
      </c>
      <c r="BH365" s="139">
        <f>IF(U365="sníž. přenesená",N365,0)</f>
        <v>0</v>
      </c>
      <c r="BI365" s="139">
        <f>IF(U365="nulová",N365,0)</f>
        <v>0</v>
      </c>
      <c r="BJ365" s="23" t="s">
        <v>146</v>
      </c>
      <c r="BK365" s="139">
        <f>ROUND(L365*K365,0)</f>
        <v>0</v>
      </c>
      <c r="BL365" s="23" t="s">
        <v>172</v>
      </c>
      <c r="BM365" s="23" t="s">
        <v>432</v>
      </c>
    </row>
    <row r="366" s="11" customFormat="1" ht="16.5" customHeight="1">
      <c r="B366" s="236"/>
      <c r="C366" s="237"/>
      <c r="D366" s="237"/>
      <c r="E366" s="238" t="s">
        <v>23</v>
      </c>
      <c r="F366" s="254" t="s">
        <v>433</v>
      </c>
      <c r="G366" s="255"/>
      <c r="H366" s="255"/>
      <c r="I366" s="255"/>
      <c r="J366" s="237"/>
      <c r="K366" s="240">
        <v>4.5</v>
      </c>
      <c r="L366" s="237"/>
      <c r="M366" s="237"/>
      <c r="N366" s="237"/>
      <c r="O366" s="237"/>
      <c r="P366" s="237"/>
      <c r="Q366" s="237"/>
      <c r="R366" s="241"/>
      <c r="T366" s="242"/>
      <c r="U366" s="237"/>
      <c r="V366" s="237"/>
      <c r="W366" s="237"/>
      <c r="X366" s="237"/>
      <c r="Y366" s="237"/>
      <c r="Z366" s="237"/>
      <c r="AA366" s="243"/>
      <c r="AT366" s="244" t="s">
        <v>175</v>
      </c>
      <c r="AU366" s="244" t="s">
        <v>146</v>
      </c>
      <c r="AV366" s="11" t="s">
        <v>146</v>
      </c>
      <c r="AW366" s="11" t="s">
        <v>38</v>
      </c>
      <c r="AX366" s="11" t="s">
        <v>82</v>
      </c>
      <c r="AY366" s="244" t="s">
        <v>167</v>
      </c>
    </row>
    <row r="367" s="12" customFormat="1" ht="16.5" customHeight="1">
      <c r="B367" s="245"/>
      <c r="C367" s="246"/>
      <c r="D367" s="246"/>
      <c r="E367" s="247" t="s">
        <v>23</v>
      </c>
      <c r="F367" s="248" t="s">
        <v>177</v>
      </c>
      <c r="G367" s="246"/>
      <c r="H367" s="246"/>
      <c r="I367" s="246"/>
      <c r="J367" s="246"/>
      <c r="K367" s="249">
        <v>4.5</v>
      </c>
      <c r="L367" s="246"/>
      <c r="M367" s="246"/>
      <c r="N367" s="246"/>
      <c r="O367" s="246"/>
      <c r="P367" s="246"/>
      <c r="Q367" s="246"/>
      <c r="R367" s="250"/>
      <c r="T367" s="251"/>
      <c r="U367" s="246"/>
      <c r="V367" s="246"/>
      <c r="W367" s="246"/>
      <c r="X367" s="246"/>
      <c r="Y367" s="246"/>
      <c r="Z367" s="246"/>
      <c r="AA367" s="252"/>
      <c r="AT367" s="253" t="s">
        <v>175</v>
      </c>
      <c r="AU367" s="253" t="s">
        <v>146</v>
      </c>
      <c r="AV367" s="12" t="s">
        <v>172</v>
      </c>
      <c r="AW367" s="12" t="s">
        <v>38</v>
      </c>
      <c r="AX367" s="12" t="s">
        <v>11</v>
      </c>
      <c r="AY367" s="253" t="s">
        <v>167</v>
      </c>
    </row>
    <row r="368" s="1" customFormat="1" ht="25.5" customHeight="1">
      <c r="B368" s="47"/>
      <c r="C368" s="216" t="s">
        <v>434</v>
      </c>
      <c r="D368" s="216" t="s">
        <v>168</v>
      </c>
      <c r="E368" s="217" t="s">
        <v>435</v>
      </c>
      <c r="F368" s="218" t="s">
        <v>436</v>
      </c>
      <c r="G368" s="218"/>
      <c r="H368" s="218"/>
      <c r="I368" s="218"/>
      <c r="J368" s="219" t="s">
        <v>256</v>
      </c>
      <c r="K368" s="220">
        <v>4.5</v>
      </c>
      <c r="L368" s="221">
        <v>0</v>
      </c>
      <c r="M368" s="222"/>
      <c r="N368" s="223">
        <f>ROUND(L368*K368,0)</f>
        <v>0</v>
      </c>
      <c r="O368" s="223"/>
      <c r="P368" s="223"/>
      <c r="Q368" s="223"/>
      <c r="R368" s="49"/>
      <c r="T368" s="224" t="s">
        <v>23</v>
      </c>
      <c r="U368" s="57" t="s">
        <v>49</v>
      </c>
      <c r="V368" s="48"/>
      <c r="W368" s="225">
        <f>V368*K368</f>
        <v>0</v>
      </c>
      <c r="X368" s="225">
        <v>0</v>
      </c>
      <c r="Y368" s="225">
        <f>X368*K368</f>
        <v>0</v>
      </c>
      <c r="Z368" s="225">
        <v>0</v>
      </c>
      <c r="AA368" s="226">
        <f>Z368*K368</f>
        <v>0</v>
      </c>
      <c r="AR368" s="23" t="s">
        <v>172</v>
      </c>
      <c r="AT368" s="23" t="s">
        <v>168</v>
      </c>
      <c r="AU368" s="23" t="s">
        <v>146</v>
      </c>
      <c r="AY368" s="23" t="s">
        <v>167</v>
      </c>
      <c r="BE368" s="139">
        <f>IF(U368="základní",N368,0)</f>
        <v>0</v>
      </c>
      <c r="BF368" s="139">
        <f>IF(U368="snížená",N368,0)</f>
        <v>0</v>
      </c>
      <c r="BG368" s="139">
        <f>IF(U368="zákl. přenesená",N368,0)</f>
        <v>0</v>
      </c>
      <c r="BH368" s="139">
        <f>IF(U368="sníž. přenesená",N368,0)</f>
        <v>0</v>
      </c>
      <c r="BI368" s="139">
        <f>IF(U368="nulová",N368,0)</f>
        <v>0</v>
      </c>
      <c r="BJ368" s="23" t="s">
        <v>146</v>
      </c>
      <c r="BK368" s="139">
        <f>ROUND(L368*K368,0)</f>
        <v>0</v>
      </c>
      <c r="BL368" s="23" t="s">
        <v>172</v>
      </c>
      <c r="BM368" s="23" t="s">
        <v>437</v>
      </c>
    </row>
    <row r="369" s="1" customFormat="1" ht="25.5" customHeight="1">
      <c r="B369" s="47"/>
      <c r="C369" s="216" t="s">
        <v>438</v>
      </c>
      <c r="D369" s="216" t="s">
        <v>168</v>
      </c>
      <c r="E369" s="217" t="s">
        <v>439</v>
      </c>
      <c r="F369" s="218" t="s">
        <v>440</v>
      </c>
      <c r="G369" s="218"/>
      <c r="H369" s="218"/>
      <c r="I369" s="218"/>
      <c r="J369" s="219" t="s">
        <v>256</v>
      </c>
      <c r="K369" s="220">
        <v>4.5</v>
      </c>
      <c r="L369" s="221">
        <v>0</v>
      </c>
      <c r="M369" s="222"/>
      <c r="N369" s="223">
        <f>ROUND(L369*K369,0)</f>
        <v>0</v>
      </c>
      <c r="O369" s="223"/>
      <c r="P369" s="223"/>
      <c r="Q369" s="223"/>
      <c r="R369" s="49"/>
      <c r="T369" s="224" t="s">
        <v>23</v>
      </c>
      <c r="U369" s="57" t="s">
        <v>49</v>
      </c>
      <c r="V369" s="48"/>
      <c r="W369" s="225">
        <f>V369*K369</f>
        <v>0</v>
      </c>
      <c r="X369" s="225">
        <v>0.00088000000000000003</v>
      </c>
      <c r="Y369" s="225">
        <f>X369*K369</f>
        <v>0.00396</v>
      </c>
      <c r="Z369" s="225">
        <v>0</v>
      </c>
      <c r="AA369" s="226">
        <f>Z369*K369</f>
        <v>0</v>
      </c>
      <c r="AR369" s="23" t="s">
        <v>172</v>
      </c>
      <c r="AT369" s="23" t="s">
        <v>168</v>
      </c>
      <c r="AU369" s="23" t="s">
        <v>146</v>
      </c>
      <c r="AY369" s="23" t="s">
        <v>167</v>
      </c>
      <c r="BE369" s="139">
        <f>IF(U369="základní",N369,0)</f>
        <v>0</v>
      </c>
      <c r="BF369" s="139">
        <f>IF(U369="snížená",N369,0)</f>
        <v>0</v>
      </c>
      <c r="BG369" s="139">
        <f>IF(U369="zákl. přenesená",N369,0)</f>
        <v>0</v>
      </c>
      <c r="BH369" s="139">
        <f>IF(U369="sníž. přenesená",N369,0)</f>
        <v>0</v>
      </c>
      <c r="BI369" s="139">
        <f>IF(U369="nulová",N369,0)</f>
        <v>0</v>
      </c>
      <c r="BJ369" s="23" t="s">
        <v>146</v>
      </c>
      <c r="BK369" s="139">
        <f>ROUND(L369*K369,0)</f>
        <v>0</v>
      </c>
      <c r="BL369" s="23" t="s">
        <v>172</v>
      </c>
      <c r="BM369" s="23" t="s">
        <v>441</v>
      </c>
    </row>
    <row r="370" s="1" customFormat="1" ht="25.5" customHeight="1">
      <c r="B370" s="47"/>
      <c r="C370" s="216" t="s">
        <v>442</v>
      </c>
      <c r="D370" s="216" t="s">
        <v>168</v>
      </c>
      <c r="E370" s="217" t="s">
        <v>443</v>
      </c>
      <c r="F370" s="218" t="s">
        <v>444</v>
      </c>
      <c r="G370" s="218"/>
      <c r="H370" s="218"/>
      <c r="I370" s="218"/>
      <c r="J370" s="219" t="s">
        <v>256</v>
      </c>
      <c r="K370" s="220">
        <v>4.5</v>
      </c>
      <c r="L370" s="221">
        <v>0</v>
      </c>
      <c r="M370" s="222"/>
      <c r="N370" s="223">
        <f>ROUND(L370*K370,0)</f>
        <v>0</v>
      </c>
      <c r="O370" s="223"/>
      <c r="P370" s="223"/>
      <c r="Q370" s="223"/>
      <c r="R370" s="49"/>
      <c r="T370" s="224" t="s">
        <v>23</v>
      </c>
      <c r="U370" s="57" t="s">
        <v>49</v>
      </c>
      <c r="V370" s="48"/>
      <c r="W370" s="225">
        <f>V370*K370</f>
        <v>0</v>
      </c>
      <c r="X370" s="225">
        <v>0</v>
      </c>
      <c r="Y370" s="225">
        <f>X370*K370</f>
        <v>0</v>
      </c>
      <c r="Z370" s="225">
        <v>0</v>
      </c>
      <c r="AA370" s="226">
        <f>Z370*K370</f>
        <v>0</v>
      </c>
      <c r="AR370" s="23" t="s">
        <v>172</v>
      </c>
      <c r="AT370" s="23" t="s">
        <v>168</v>
      </c>
      <c r="AU370" s="23" t="s">
        <v>146</v>
      </c>
      <c r="AY370" s="23" t="s">
        <v>167</v>
      </c>
      <c r="BE370" s="139">
        <f>IF(U370="základní",N370,0)</f>
        <v>0</v>
      </c>
      <c r="BF370" s="139">
        <f>IF(U370="snížená",N370,0)</f>
        <v>0</v>
      </c>
      <c r="BG370" s="139">
        <f>IF(U370="zákl. přenesená",N370,0)</f>
        <v>0</v>
      </c>
      <c r="BH370" s="139">
        <f>IF(U370="sníž. přenesená",N370,0)</f>
        <v>0</v>
      </c>
      <c r="BI370" s="139">
        <f>IF(U370="nulová",N370,0)</f>
        <v>0</v>
      </c>
      <c r="BJ370" s="23" t="s">
        <v>146</v>
      </c>
      <c r="BK370" s="139">
        <f>ROUND(L370*K370,0)</f>
        <v>0</v>
      </c>
      <c r="BL370" s="23" t="s">
        <v>172</v>
      </c>
      <c r="BM370" s="23" t="s">
        <v>445</v>
      </c>
    </row>
    <row r="371" s="1" customFormat="1" ht="16.5" customHeight="1">
      <c r="B371" s="47"/>
      <c r="C371" s="216" t="s">
        <v>446</v>
      </c>
      <c r="D371" s="216" t="s">
        <v>168</v>
      </c>
      <c r="E371" s="217" t="s">
        <v>447</v>
      </c>
      <c r="F371" s="218" t="s">
        <v>448</v>
      </c>
      <c r="G371" s="218"/>
      <c r="H371" s="218"/>
      <c r="I371" s="218"/>
      <c r="J371" s="219" t="s">
        <v>228</v>
      </c>
      <c r="K371" s="220">
        <v>0.25</v>
      </c>
      <c r="L371" s="221">
        <v>0</v>
      </c>
      <c r="M371" s="222"/>
      <c r="N371" s="223">
        <f>ROUND(L371*K371,0)</f>
        <v>0</v>
      </c>
      <c r="O371" s="223"/>
      <c r="P371" s="223"/>
      <c r="Q371" s="223"/>
      <c r="R371" s="49"/>
      <c r="T371" s="224" t="s">
        <v>23</v>
      </c>
      <c r="U371" s="57" t="s">
        <v>49</v>
      </c>
      <c r="V371" s="48"/>
      <c r="W371" s="225">
        <f>V371*K371</f>
        <v>0</v>
      </c>
      <c r="X371" s="225">
        <v>1.0551600000000001</v>
      </c>
      <c r="Y371" s="225">
        <f>X371*K371</f>
        <v>0.26379000000000002</v>
      </c>
      <c r="Z371" s="225">
        <v>0</v>
      </c>
      <c r="AA371" s="226">
        <f>Z371*K371</f>
        <v>0</v>
      </c>
      <c r="AR371" s="23" t="s">
        <v>172</v>
      </c>
      <c r="AT371" s="23" t="s">
        <v>168</v>
      </c>
      <c r="AU371" s="23" t="s">
        <v>146</v>
      </c>
      <c r="AY371" s="23" t="s">
        <v>167</v>
      </c>
      <c r="BE371" s="139">
        <f>IF(U371="základní",N371,0)</f>
        <v>0</v>
      </c>
      <c r="BF371" s="139">
        <f>IF(U371="snížená",N371,0)</f>
        <v>0</v>
      </c>
      <c r="BG371" s="139">
        <f>IF(U371="zákl. přenesená",N371,0)</f>
        <v>0</v>
      </c>
      <c r="BH371" s="139">
        <f>IF(U371="sníž. přenesená",N371,0)</f>
        <v>0</v>
      </c>
      <c r="BI371" s="139">
        <f>IF(U371="nulová",N371,0)</f>
        <v>0</v>
      </c>
      <c r="BJ371" s="23" t="s">
        <v>146</v>
      </c>
      <c r="BK371" s="139">
        <f>ROUND(L371*K371,0)</f>
        <v>0</v>
      </c>
      <c r="BL371" s="23" t="s">
        <v>172</v>
      </c>
      <c r="BM371" s="23" t="s">
        <v>449</v>
      </c>
    </row>
    <row r="372" s="10" customFormat="1" ht="16.5" customHeight="1">
      <c r="B372" s="227"/>
      <c r="C372" s="228"/>
      <c r="D372" s="228"/>
      <c r="E372" s="229" t="s">
        <v>23</v>
      </c>
      <c r="F372" s="230" t="s">
        <v>450</v>
      </c>
      <c r="G372" s="231"/>
      <c r="H372" s="231"/>
      <c r="I372" s="231"/>
      <c r="J372" s="228"/>
      <c r="K372" s="229" t="s">
        <v>23</v>
      </c>
      <c r="L372" s="228"/>
      <c r="M372" s="228"/>
      <c r="N372" s="228"/>
      <c r="O372" s="228"/>
      <c r="P372" s="228"/>
      <c r="Q372" s="228"/>
      <c r="R372" s="232"/>
      <c r="T372" s="233"/>
      <c r="U372" s="228"/>
      <c r="V372" s="228"/>
      <c r="W372" s="228"/>
      <c r="X372" s="228"/>
      <c r="Y372" s="228"/>
      <c r="Z372" s="228"/>
      <c r="AA372" s="234"/>
      <c r="AT372" s="235" t="s">
        <v>175</v>
      </c>
      <c r="AU372" s="235" t="s">
        <v>146</v>
      </c>
      <c r="AV372" s="10" t="s">
        <v>11</v>
      </c>
      <c r="AW372" s="10" t="s">
        <v>38</v>
      </c>
      <c r="AX372" s="10" t="s">
        <v>82</v>
      </c>
      <c r="AY372" s="235" t="s">
        <v>167</v>
      </c>
    </row>
    <row r="373" s="11" customFormat="1" ht="16.5" customHeight="1">
      <c r="B373" s="236"/>
      <c r="C373" s="237"/>
      <c r="D373" s="237"/>
      <c r="E373" s="238" t="s">
        <v>23</v>
      </c>
      <c r="F373" s="239" t="s">
        <v>451</v>
      </c>
      <c r="G373" s="237"/>
      <c r="H373" s="237"/>
      <c r="I373" s="237"/>
      <c r="J373" s="237"/>
      <c r="K373" s="240">
        <v>0.25</v>
      </c>
      <c r="L373" s="237"/>
      <c r="M373" s="237"/>
      <c r="N373" s="237"/>
      <c r="O373" s="237"/>
      <c r="P373" s="237"/>
      <c r="Q373" s="237"/>
      <c r="R373" s="241"/>
      <c r="T373" s="242"/>
      <c r="U373" s="237"/>
      <c r="V373" s="237"/>
      <c r="W373" s="237"/>
      <c r="X373" s="237"/>
      <c r="Y373" s="237"/>
      <c r="Z373" s="237"/>
      <c r="AA373" s="243"/>
      <c r="AT373" s="244" t="s">
        <v>175</v>
      </c>
      <c r="AU373" s="244" t="s">
        <v>146</v>
      </c>
      <c r="AV373" s="11" t="s">
        <v>146</v>
      </c>
      <c r="AW373" s="11" t="s">
        <v>38</v>
      </c>
      <c r="AX373" s="11" t="s">
        <v>82</v>
      </c>
      <c r="AY373" s="244" t="s">
        <v>167</v>
      </c>
    </row>
    <row r="374" s="12" customFormat="1" ht="16.5" customHeight="1">
      <c r="B374" s="245"/>
      <c r="C374" s="246"/>
      <c r="D374" s="246"/>
      <c r="E374" s="247" t="s">
        <v>23</v>
      </c>
      <c r="F374" s="248" t="s">
        <v>177</v>
      </c>
      <c r="G374" s="246"/>
      <c r="H374" s="246"/>
      <c r="I374" s="246"/>
      <c r="J374" s="246"/>
      <c r="K374" s="249">
        <v>0.25</v>
      </c>
      <c r="L374" s="246"/>
      <c r="M374" s="246"/>
      <c r="N374" s="246"/>
      <c r="O374" s="246"/>
      <c r="P374" s="246"/>
      <c r="Q374" s="246"/>
      <c r="R374" s="250"/>
      <c r="T374" s="251"/>
      <c r="U374" s="246"/>
      <c r="V374" s="246"/>
      <c r="W374" s="246"/>
      <c r="X374" s="246"/>
      <c r="Y374" s="246"/>
      <c r="Z374" s="246"/>
      <c r="AA374" s="252"/>
      <c r="AT374" s="253" t="s">
        <v>175</v>
      </c>
      <c r="AU374" s="253" t="s">
        <v>146</v>
      </c>
      <c r="AV374" s="12" t="s">
        <v>172</v>
      </c>
      <c r="AW374" s="12" t="s">
        <v>38</v>
      </c>
      <c r="AX374" s="12" t="s">
        <v>11</v>
      </c>
      <c r="AY374" s="253" t="s">
        <v>167</v>
      </c>
    </row>
    <row r="375" s="1" customFormat="1" ht="25.5" customHeight="1">
      <c r="B375" s="47"/>
      <c r="C375" s="216" t="s">
        <v>452</v>
      </c>
      <c r="D375" s="216" t="s">
        <v>168</v>
      </c>
      <c r="E375" s="217" t="s">
        <v>453</v>
      </c>
      <c r="F375" s="218" t="s">
        <v>454</v>
      </c>
      <c r="G375" s="218"/>
      <c r="H375" s="218"/>
      <c r="I375" s="218"/>
      <c r="J375" s="219" t="s">
        <v>171</v>
      </c>
      <c r="K375" s="220">
        <v>3.7810000000000001</v>
      </c>
      <c r="L375" s="221">
        <v>0</v>
      </c>
      <c r="M375" s="222"/>
      <c r="N375" s="223">
        <f>ROUND(L375*K375,0)</f>
        <v>0</v>
      </c>
      <c r="O375" s="223"/>
      <c r="P375" s="223"/>
      <c r="Q375" s="223"/>
      <c r="R375" s="49"/>
      <c r="T375" s="224" t="s">
        <v>23</v>
      </c>
      <c r="U375" s="57" t="s">
        <v>49</v>
      </c>
      <c r="V375" s="48"/>
      <c r="W375" s="225">
        <f>V375*K375</f>
        <v>0</v>
      </c>
      <c r="X375" s="225">
        <v>2.2564500000000001</v>
      </c>
      <c r="Y375" s="225">
        <f>X375*K375</f>
        <v>8.5316374499999998</v>
      </c>
      <c r="Z375" s="225">
        <v>0</v>
      </c>
      <c r="AA375" s="226">
        <f>Z375*K375</f>
        <v>0</v>
      </c>
      <c r="AR375" s="23" t="s">
        <v>172</v>
      </c>
      <c r="AT375" s="23" t="s">
        <v>168</v>
      </c>
      <c r="AU375" s="23" t="s">
        <v>146</v>
      </c>
      <c r="AY375" s="23" t="s">
        <v>167</v>
      </c>
      <c r="BE375" s="139">
        <f>IF(U375="základní",N375,0)</f>
        <v>0</v>
      </c>
      <c r="BF375" s="139">
        <f>IF(U375="snížená",N375,0)</f>
        <v>0</v>
      </c>
      <c r="BG375" s="139">
        <f>IF(U375="zákl. přenesená",N375,0)</f>
        <v>0</v>
      </c>
      <c r="BH375" s="139">
        <f>IF(U375="sníž. přenesená",N375,0)</f>
        <v>0</v>
      </c>
      <c r="BI375" s="139">
        <f>IF(U375="nulová",N375,0)</f>
        <v>0</v>
      </c>
      <c r="BJ375" s="23" t="s">
        <v>146</v>
      </c>
      <c r="BK375" s="139">
        <f>ROUND(L375*K375,0)</f>
        <v>0</v>
      </c>
      <c r="BL375" s="23" t="s">
        <v>172</v>
      </c>
      <c r="BM375" s="23" t="s">
        <v>455</v>
      </c>
    </row>
    <row r="376" s="10" customFormat="1" ht="16.5" customHeight="1">
      <c r="B376" s="227"/>
      <c r="C376" s="228"/>
      <c r="D376" s="228"/>
      <c r="E376" s="229" t="s">
        <v>23</v>
      </c>
      <c r="F376" s="230" t="s">
        <v>456</v>
      </c>
      <c r="G376" s="231"/>
      <c r="H376" s="231"/>
      <c r="I376" s="231"/>
      <c r="J376" s="228"/>
      <c r="K376" s="229" t="s">
        <v>23</v>
      </c>
      <c r="L376" s="228"/>
      <c r="M376" s="228"/>
      <c r="N376" s="228"/>
      <c r="O376" s="228"/>
      <c r="P376" s="228"/>
      <c r="Q376" s="228"/>
      <c r="R376" s="232"/>
      <c r="T376" s="233"/>
      <c r="U376" s="228"/>
      <c r="V376" s="228"/>
      <c r="W376" s="228"/>
      <c r="X376" s="228"/>
      <c r="Y376" s="228"/>
      <c r="Z376" s="228"/>
      <c r="AA376" s="234"/>
      <c r="AT376" s="235" t="s">
        <v>175</v>
      </c>
      <c r="AU376" s="235" t="s">
        <v>146</v>
      </c>
      <c r="AV376" s="10" t="s">
        <v>11</v>
      </c>
      <c r="AW376" s="10" t="s">
        <v>38</v>
      </c>
      <c r="AX376" s="10" t="s">
        <v>82</v>
      </c>
      <c r="AY376" s="235" t="s">
        <v>167</v>
      </c>
    </row>
    <row r="377" s="10" customFormat="1" ht="16.5" customHeight="1">
      <c r="B377" s="227"/>
      <c r="C377" s="228"/>
      <c r="D377" s="228"/>
      <c r="E377" s="229" t="s">
        <v>23</v>
      </c>
      <c r="F377" s="256" t="s">
        <v>457</v>
      </c>
      <c r="G377" s="228"/>
      <c r="H377" s="228"/>
      <c r="I377" s="228"/>
      <c r="J377" s="228"/>
      <c r="K377" s="229" t="s">
        <v>23</v>
      </c>
      <c r="L377" s="228"/>
      <c r="M377" s="228"/>
      <c r="N377" s="228"/>
      <c r="O377" s="228"/>
      <c r="P377" s="228"/>
      <c r="Q377" s="228"/>
      <c r="R377" s="232"/>
      <c r="T377" s="233"/>
      <c r="U377" s="228"/>
      <c r="V377" s="228"/>
      <c r="W377" s="228"/>
      <c r="X377" s="228"/>
      <c r="Y377" s="228"/>
      <c r="Z377" s="228"/>
      <c r="AA377" s="234"/>
      <c r="AT377" s="235" t="s">
        <v>175</v>
      </c>
      <c r="AU377" s="235" t="s">
        <v>146</v>
      </c>
      <c r="AV377" s="10" t="s">
        <v>11</v>
      </c>
      <c r="AW377" s="10" t="s">
        <v>38</v>
      </c>
      <c r="AX377" s="10" t="s">
        <v>82</v>
      </c>
      <c r="AY377" s="235" t="s">
        <v>167</v>
      </c>
    </row>
    <row r="378" s="11" customFormat="1" ht="16.5" customHeight="1">
      <c r="B378" s="236"/>
      <c r="C378" s="237"/>
      <c r="D378" s="237"/>
      <c r="E378" s="238" t="s">
        <v>23</v>
      </c>
      <c r="F378" s="239" t="s">
        <v>458</v>
      </c>
      <c r="G378" s="237"/>
      <c r="H378" s="237"/>
      <c r="I378" s="237"/>
      <c r="J378" s="237"/>
      <c r="K378" s="240">
        <v>1.55</v>
      </c>
      <c r="L378" s="237"/>
      <c r="M378" s="237"/>
      <c r="N378" s="237"/>
      <c r="O378" s="237"/>
      <c r="P378" s="237"/>
      <c r="Q378" s="237"/>
      <c r="R378" s="241"/>
      <c r="T378" s="242"/>
      <c r="U378" s="237"/>
      <c r="V378" s="237"/>
      <c r="W378" s="237"/>
      <c r="X378" s="237"/>
      <c r="Y378" s="237"/>
      <c r="Z378" s="237"/>
      <c r="AA378" s="243"/>
      <c r="AT378" s="244" t="s">
        <v>175</v>
      </c>
      <c r="AU378" s="244" t="s">
        <v>146</v>
      </c>
      <c r="AV378" s="11" t="s">
        <v>146</v>
      </c>
      <c r="AW378" s="11" t="s">
        <v>38</v>
      </c>
      <c r="AX378" s="11" t="s">
        <v>82</v>
      </c>
      <c r="AY378" s="244" t="s">
        <v>167</v>
      </c>
    </row>
    <row r="379" s="10" customFormat="1" ht="16.5" customHeight="1">
      <c r="B379" s="227"/>
      <c r="C379" s="228"/>
      <c r="D379" s="228"/>
      <c r="E379" s="229" t="s">
        <v>23</v>
      </c>
      <c r="F379" s="256" t="s">
        <v>459</v>
      </c>
      <c r="G379" s="228"/>
      <c r="H379" s="228"/>
      <c r="I379" s="228"/>
      <c r="J379" s="228"/>
      <c r="K379" s="229" t="s">
        <v>23</v>
      </c>
      <c r="L379" s="228"/>
      <c r="M379" s="228"/>
      <c r="N379" s="228"/>
      <c r="O379" s="228"/>
      <c r="P379" s="228"/>
      <c r="Q379" s="228"/>
      <c r="R379" s="232"/>
      <c r="T379" s="233"/>
      <c r="U379" s="228"/>
      <c r="V379" s="228"/>
      <c r="W379" s="228"/>
      <c r="X379" s="228"/>
      <c r="Y379" s="228"/>
      <c r="Z379" s="228"/>
      <c r="AA379" s="234"/>
      <c r="AT379" s="235" t="s">
        <v>175</v>
      </c>
      <c r="AU379" s="235" t="s">
        <v>146</v>
      </c>
      <c r="AV379" s="10" t="s">
        <v>11</v>
      </c>
      <c r="AW379" s="10" t="s">
        <v>38</v>
      </c>
      <c r="AX379" s="10" t="s">
        <v>82</v>
      </c>
      <c r="AY379" s="235" t="s">
        <v>167</v>
      </c>
    </row>
    <row r="380" s="11" customFormat="1" ht="16.5" customHeight="1">
      <c r="B380" s="236"/>
      <c r="C380" s="237"/>
      <c r="D380" s="237"/>
      <c r="E380" s="238" t="s">
        <v>23</v>
      </c>
      <c r="F380" s="239" t="s">
        <v>458</v>
      </c>
      <c r="G380" s="237"/>
      <c r="H380" s="237"/>
      <c r="I380" s="237"/>
      <c r="J380" s="237"/>
      <c r="K380" s="240">
        <v>1.55</v>
      </c>
      <c r="L380" s="237"/>
      <c r="M380" s="237"/>
      <c r="N380" s="237"/>
      <c r="O380" s="237"/>
      <c r="P380" s="237"/>
      <c r="Q380" s="237"/>
      <c r="R380" s="241"/>
      <c r="T380" s="242"/>
      <c r="U380" s="237"/>
      <c r="V380" s="237"/>
      <c r="W380" s="237"/>
      <c r="X380" s="237"/>
      <c r="Y380" s="237"/>
      <c r="Z380" s="237"/>
      <c r="AA380" s="243"/>
      <c r="AT380" s="244" t="s">
        <v>175</v>
      </c>
      <c r="AU380" s="244" t="s">
        <v>146</v>
      </c>
      <c r="AV380" s="11" t="s">
        <v>146</v>
      </c>
      <c r="AW380" s="11" t="s">
        <v>38</v>
      </c>
      <c r="AX380" s="11" t="s">
        <v>82</v>
      </c>
      <c r="AY380" s="244" t="s">
        <v>167</v>
      </c>
    </row>
    <row r="381" s="10" customFormat="1" ht="16.5" customHeight="1">
      <c r="B381" s="227"/>
      <c r="C381" s="228"/>
      <c r="D381" s="228"/>
      <c r="E381" s="229" t="s">
        <v>23</v>
      </c>
      <c r="F381" s="256" t="s">
        <v>460</v>
      </c>
      <c r="G381" s="228"/>
      <c r="H381" s="228"/>
      <c r="I381" s="228"/>
      <c r="J381" s="228"/>
      <c r="K381" s="229" t="s">
        <v>23</v>
      </c>
      <c r="L381" s="228"/>
      <c r="M381" s="228"/>
      <c r="N381" s="228"/>
      <c r="O381" s="228"/>
      <c r="P381" s="228"/>
      <c r="Q381" s="228"/>
      <c r="R381" s="232"/>
      <c r="T381" s="233"/>
      <c r="U381" s="228"/>
      <c r="V381" s="228"/>
      <c r="W381" s="228"/>
      <c r="X381" s="228"/>
      <c r="Y381" s="228"/>
      <c r="Z381" s="228"/>
      <c r="AA381" s="234"/>
      <c r="AT381" s="235" t="s">
        <v>175</v>
      </c>
      <c r="AU381" s="235" t="s">
        <v>146</v>
      </c>
      <c r="AV381" s="10" t="s">
        <v>11</v>
      </c>
      <c r="AW381" s="10" t="s">
        <v>38</v>
      </c>
      <c r="AX381" s="10" t="s">
        <v>82</v>
      </c>
      <c r="AY381" s="235" t="s">
        <v>167</v>
      </c>
    </row>
    <row r="382" s="10" customFormat="1" ht="16.5" customHeight="1">
      <c r="B382" s="227"/>
      <c r="C382" s="228"/>
      <c r="D382" s="228"/>
      <c r="E382" s="229" t="s">
        <v>23</v>
      </c>
      <c r="F382" s="256" t="s">
        <v>461</v>
      </c>
      <c r="G382" s="228"/>
      <c r="H382" s="228"/>
      <c r="I382" s="228"/>
      <c r="J382" s="228"/>
      <c r="K382" s="229" t="s">
        <v>23</v>
      </c>
      <c r="L382" s="228"/>
      <c r="M382" s="228"/>
      <c r="N382" s="228"/>
      <c r="O382" s="228"/>
      <c r="P382" s="228"/>
      <c r="Q382" s="228"/>
      <c r="R382" s="232"/>
      <c r="T382" s="233"/>
      <c r="U382" s="228"/>
      <c r="V382" s="228"/>
      <c r="W382" s="228"/>
      <c r="X382" s="228"/>
      <c r="Y382" s="228"/>
      <c r="Z382" s="228"/>
      <c r="AA382" s="234"/>
      <c r="AT382" s="235" t="s">
        <v>175</v>
      </c>
      <c r="AU382" s="235" t="s">
        <v>146</v>
      </c>
      <c r="AV382" s="10" t="s">
        <v>11</v>
      </c>
      <c r="AW382" s="10" t="s">
        <v>38</v>
      </c>
      <c r="AX382" s="10" t="s">
        <v>82</v>
      </c>
      <c r="AY382" s="235" t="s">
        <v>167</v>
      </c>
    </row>
    <row r="383" s="11" customFormat="1" ht="16.5" customHeight="1">
      <c r="B383" s="236"/>
      <c r="C383" s="237"/>
      <c r="D383" s="237"/>
      <c r="E383" s="238" t="s">
        <v>23</v>
      </c>
      <c r="F383" s="239" t="s">
        <v>462</v>
      </c>
      <c r="G383" s="237"/>
      <c r="H383" s="237"/>
      <c r="I383" s="237"/>
      <c r="J383" s="237"/>
      <c r="K383" s="240">
        <v>0.68100000000000005</v>
      </c>
      <c r="L383" s="237"/>
      <c r="M383" s="237"/>
      <c r="N383" s="237"/>
      <c r="O383" s="237"/>
      <c r="P383" s="237"/>
      <c r="Q383" s="237"/>
      <c r="R383" s="241"/>
      <c r="T383" s="242"/>
      <c r="U383" s="237"/>
      <c r="V383" s="237"/>
      <c r="W383" s="237"/>
      <c r="X383" s="237"/>
      <c r="Y383" s="237"/>
      <c r="Z383" s="237"/>
      <c r="AA383" s="243"/>
      <c r="AT383" s="244" t="s">
        <v>175</v>
      </c>
      <c r="AU383" s="244" t="s">
        <v>146</v>
      </c>
      <c r="AV383" s="11" t="s">
        <v>146</v>
      </c>
      <c r="AW383" s="11" t="s">
        <v>38</v>
      </c>
      <c r="AX383" s="11" t="s">
        <v>82</v>
      </c>
      <c r="AY383" s="244" t="s">
        <v>167</v>
      </c>
    </row>
    <row r="384" s="12" customFormat="1" ht="16.5" customHeight="1">
      <c r="B384" s="245"/>
      <c r="C384" s="246"/>
      <c r="D384" s="246"/>
      <c r="E384" s="247" t="s">
        <v>23</v>
      </c>
      <c r="F384" s="248" t="s">
        <v>177</v>
      </c>
      <c r="G384" s="246"/>
      <c r="H384" s="246"/>
      <c r="I384" s="246"/>
      <c r="J384" s="246"/>
      <c r="K384" s="249">
        <v>3.7810000000000001</v>
      </c>
      <c r="L384" s="246"/>
      <c r="M384" s="246"/>
      <c r="N384" s="246"/>
      <c r="O384" s="246"/>
      <c r="P384" s="246"/>
      <c r="Q384" s="246"/>
      <c r="R384" s="250"/>
      <c r="T384" s="251"/>
      <c r="U384" s="246"/>
      <c r="V384" s="246"/>
      <c r="W384" s="246"/>
      <c r="X384" s="246"/>
      <c r="Y384" s="246"/>
      <c r="Z384" s="246"/>
      <c r="AA384" s="252"/>
      <c r="AT384" s="253" t="s">
        <v>175</v>
      </c>
      <c r="AU384" s="253" t="s">
        <v>146</v>
      </c>
      <c r="AV384" s="12" t="s">
        <v>172</v>
      </c>
      <c r="AW384" s="12" t="s">
        <v>38</v>
      </c>
      <c r="AX384" s="12" t="s">
        <v>11</v>
      </c>
      <c r="AY384" s="253" t="s">
        <v>167</v>
      </c>
    </row>
    <row r="385" s="1" customFormat="1" ht="38.25" customHeight="1">
      <c r="B385" s="47"/>
      <c r="C385" s="216" t="s">
        <v>463</v>
      </c>
      <c r="D385" s="216" t="s">
        <v>168</v>
      </c>
      <c r="E385" s="217" t="s">
        <v>464</v>
      </c>
      <c r="F385" s="218" t="s">
        <v>465</v>
      </c>
      <c r="G385" s="218"/>
      <c r="H385" s="218"/>
      <c r="I385" s="218"/>
      <c r="J385" s="219" t="s">
        <v>466</v>
      </c>
      <c r="K385" s="220">
        <v>79.200000000000003</v>
      </c>
      <c r="L385" s="221">
        <v>0</v>
      </c>
      <c r="M385" s="222"/>
      <c r="N385" s="223">
        <f>ROUND(L385*K385,0)</f>
        <v>0</v>
      </c>
      <c r="O385" s="223"/>
      <c r="P385" s="223"/>
      <c r="Q385" s="223"/>
      <c r="R385" s="49"/>
      <c r="T385" s="224" t="s">
        <v>23</v>
      </c>
      <c r="U385" s="57" t="s">
        <v>49</v>
      </c>
      <c r="V385" s="48"/>
      <c r="W385" s="225">
        <f>V385*K385</f>
        <v>0</v>
      </c>
      <c r="X385" s="225">
        <v>0.037409999999999999</v>
      </c>
      <c r="Y385" s="225">
        <f>X385*K385</f>
        <v>2.962872</v>
      </c>
      <c r="Z385" s="225">
        <v>0</v>
      </c>
      <c r="AA385" s="226">
        <f>Z385*K385</f>
        <v>0</v>
      </c>
      <c r="AR385" s="23" t="s">
        <v>172</v>
      </c>
      <c r="AT385" s="23" t="s">
        <v>168</v>
      </c>
      <c r="AU385" s="23" t="s">
        <v>146</v>
      </c>
      <c r="AY385" s="23" t="s">
        <v>167</v>
      </c>
      <c r="BE385" s="139">
        <f>IF(U385="základní",N385,0)</f>
        <v>0</v>
      </c>
      <c r="BF385" s="139">
        <f>IF(U385="snížená",N385,0)</f>
        <v>0</v>
      </c>
      <c r="BG385" s="139">
        <f>IF(U385="zákl. přenesená",N385,0)</f>
        <v>0</v>
      </c>
      <c r="BH385" s="139">
        <f>IF(U385="sníž. přenesená",N385,0)</f>
        <v>0</v>
      </c>
      <c r="BI385" s="139">
        <f>IF(U385="nulová",N385,0)</f>
        <v>0</v>
      </c>
      <c r="BJ385" s="23" t="s">
        <v>146</v>
      </c>
      <c r="BK385" s="139">
        <f>ROUND(L385*K385,0)</f>
        <v>0</v>
      </c>
      <c r="BL385" s="23" t="s">
        <v>172</v>
      </c>
      <c r="BM385" s="23" t="s">
        <v>467</v>
      </c>
    </row>
    <row r="386" s="10" customFormat="1" ht="16.5" customHeight="1">
      <c r="B386" s="227"/>
      <c r="C386" s="228"/>
      <c r="D386" s="228"/>
      <c r="E386" s="229" t="s">
        <v>23</v>
      </c>
      <c r="F386" s="230" t="s">
        <v>457</v>
      </c>
      <c r="G386" s="231"/>
      <c r="H386" s="231"/>
      <c r="I386" s="231"/>
      <c r="J386" s="228"/>
      <c r="K386" s="229" t="s">
        <v>23</v>
      </c>
      <c r="L386" s="228"/>
      <c r="M386" s="228"/>
      <c r="N386" s="228"/>
      <c r="O386" s="228"/>
      <c r="P386" s="228"/>
      <c r="Q386" s="228"/>
      <c r="R386" s="232"/>
      <c r="T386" s="233"/>
      <c r="U386" s="228"/>
      <c r="V386" s="228"/>
      <c r="W386" s="228"/>
      <c r="X386" s="228"/>
      <c r="Y386" s="228"/>
      <c r="Z386" s="228"/>
      <c r="AA386" s="234"/>
      <c r="AT386" s="235" t="s">
        <v>175</v>
      </c>
      <c r="AU386" s="235" t="s">
        <v>146</v>
      </c>
      <c r="AV386" s="10" t="s">
        <v>11</v>
      </c>
      <c r="AW386" s="10" t="s">
        <v>38</v>
      </c>
      <c r="AX386" s="10" t="s">
        <v>82</v>
      </c>
      <c r="AY386" s="235" t="s">
        <v>167</v>
      </c>
    </row>
    <row r="387" s="11" customFormat="1" ht="16.5" customHeight="1">
      <c r="B387" s="236"/>
      <c r="C387" s="237"/>
      <c r="D387" s="237"/>
      <c r="E387" s="238" t="s">
        <v>23</v>
      </c>
      <c r="F387" s="239" t="s">
        <v>468</v>
      </c>
      <c r="G387" s="237"/>
      <c r="H387" s="237"/>
      <c r="I387" s="237"/>
      <c r="J387" s="237"/>
      <c r="K387" s="240">
        <v>39.600000000000001</v>
      </c>
      <c r="L387" s="237"/>
      <c r="M387" s="237"/>
      <c r="N387" s="237"/>
      <c r="O387" s="237"/>
      <c r="P387" s="237"/>
      <c r="Q387" s="237"/>
      <c r="R387" s="241"/>
      <c r="T387" s="242"/>
      <c r="U387" s="237"/>
      <c r="V387" s="237"/>
      <c r="W387" s="237"/>
      <c r="X387" s="237"/>
      <c r="Y387" s="237"/>
      <c r="Z387" s="237"/>
      <c r="AA387" s="243"/>
      <c r="AT387" s="244" t="s">
        <v>175</v>
      </c>
      <c r="AU387" s="244" t="s">
        <v>146</v>
      </c>
      <c r="AV387" s="11" t="s">
        <v>146</v>
      </c>
      <c r="AW387" s="11" t="s">
        <v>38</v>
      </c>
      <c r="AX387" s="11" t="s">
        <v>82</v>
      </c>
      <c r="AY387" s="244" t="s">
        <v>167</v>
      </c>
    </row>
    <row r="388" s="10" customFormat="1" ht="16.5" customHeight="1">
      <c r="B388" s="227"/>
      <c r="C388" s="228"/>
      <c r="D388" s="228"/>
      <c r="E388" s="229" t="s">
        <v>23</v>
      </c>
      <c r="F388" s="256" t="s">
        <v>459</v>
      </c>
      <c r="G388" s="228"/>
      <c r="H388" s="228"/>
      <c r="I388" s="228"/>
      <c r="J388" s="228"/>
      <c r="K388" s="229" t="s">
        <v>23</v>
      </c>
      <c r="L388" s="228"/>
      <c r="M388" s="228"/>
      <c r="N388" s="228"/>
      <c r="O388" s="228"/>
      <c r="P388" s="228"/>
      <c r="Q388" s="228"/>
      <c r="R388" s="232"/>
      <c r="T388" s="233"/>
      <c r="U388" s="228"/>
      <c r="V388" s="228"/>
      <c r="W388" s="228"/>
      <c r="X388" s="228"/>
      <c r="Y388" s="228"/>
      <c r="Z388" s="228"/>
      <c r="AA388" s="234"/>
      <c r="AT388" s="235" t="s">
        <v>175</v>
      </c>
      <c r="AU388" s="235" t="s">
        <v>146</v>
      </c>
      <c r="AV388" s="10" t="s">
        <v>11</v>
      </c>
      <c r="AW388" s="10" t="s">
        <v>38</v>
      </c>
      <c r="AX388" s="10" t="s">
        <v>82</v>
      </c>
      <c r="AY388" s="235" t="s">
        <v>167</v>
      </c>
    </row>
    <row r="389" s="11" customFormat="1" ht="16.5" customHeight="1">
      <c r="B389" s="236"/>
      <c r="C389" s="237"/>
      <c r="D389" s="237"/>
      <c r="E389" s="238" t="s">
        <v>23</v>
      </c>
      <c r="F389" s="239" t="s">
        <v>468</v>
      </c>
      <c r="G389" s="237"/>
      <c r="H389" s="237"/>
      <c r="I389" s="237"/>
      <c r="J389" s="237"/>
      <c r="K389" s="240">
        <v>39.600000000000001</v>
      </c>
      <c r="L389" s="237"/>
      <c r="M389" s="237"/>
      <c r="N389" s="237"/>
      <c r="O389" s="237"/>
      <c r="P389" s="237"/>
      <c r="Q389" s="237"/>
      <c r="R389" s="241"/>
      <c r="T389" s="242"/>
      <c r="U389" s="237"/>
      <c r="V389" s="237"/>
      <c r="W389" s="237"/>
      <c r="X389" s="237"/>
      <c r="Y389" s="237"/>
      <c r="Z389" s="237"/>
      <c r="AA389" s="243"/>
      <c r="AT389" s="244" t="s">
        <v>175</v>
      </c>
      <c r="AU389" s="244" t="s">
        <v>146</v>
      </c>
      <c r="AV389" s="11" t="s">
        <v>146</v>
      </c>
      <c r="AW389" s="11" t="s">
        <v>38</v>
      </c>
      <c r="AX389" s="11" t="s">
        <v>82</v>
      </c>
      <c r="AY389" s="244" t="s">
        <v>167</v>
      </c>
    </row>
    <row r="390" s="12" customFormat="1" ht="16.5" customHeight="1">
      <c r="B390" s="245"/>
      <c r="C390" s="246"/>
      <c r="D390" s="246"/>
      <c r="E390" s="247" t="s">
        <v>23</v>
      </c>
      <c r="F390" s="248" t="s">
        <v>177</v>
      </c>
      <c r="G390" s="246"/>
      <c r="H390" s="246"/>
      <c r="I390" s="246"/>
      <c r="J390" s="246"/>
      <c r="K390" s="249">
        <v>79.200000000000003</v>
      </c>
      <c r="L390" s="246"/>
      <c r="M390" s="246"/>
      <c r="N390" s="246"/>
      <c r="O390" s="246"/>
      <c r="P390" s="246"/>
      <c r="Q390" s="246"/>
      <c r="R390" s="250"/>
      <c r="T390" s="251"/>
      <c r="U390" s="246"/>
      <c r="V390" s="246"/>
      <c r="W390" s="246"/>
      <c r="X390" s="246"/>
      <c r="Y390" s="246"/>
      <c r="Z390" s="246"/>
      <c r="AA390" s="252"/>
      <c r="AT390" s="253" t="s">
        <v>175</v>
      </c>
      <c r="AU390" s="253" t="s">
        <v>146</v>
      </c>
      <c r="AV390" s="12" t="s">
        <v>172</v>
      </c>
      <c r="AW390" s="12" t="s">
        <v>38</v>
      </c>
      <c r="AX390" s="12" t="s">
        <v>11</v>
      </c>
      <c r="AY390" s="253" t="s">
        <v>167</v>
      </c>
    </row>
    <row r="391" s="1" customFormat="1" ht="25.5" customHeight="1">
      <c r="B391" s="47"/>
      <c r="C391" s="216" t="s">
        <v>469</v>
      </c>
      <c r="D391" s="216" t="s">
        <v>168</v>
      </c>
      <c r="E391" s="217" t="s">
        <v>470</v>
      </c>
      <c r="F391" s="218" t="s">
        <v>471</v>
      </c>
      <c r="G391" s="218"/>
      <c r="H391" s="218"/>
      <c r="I391" s="218"/>
      <c r="J391" s="219" t="s">
        <v>228</v>
      </c>
      <c r="K391" s="220">
        <v>0.56699999999999995</v>
      </c>
      <c r="L391" s="221">
        <v>0</v>
      </c>
      <c r="M391" s="222"/>
      <c r="N391" s="223">
        <f>ROUND(L391*K391,0)</f>
        <v>0</v>
      </c>
      <c r="O391" s="223"/>
      <c r="P391" s="223"/>
      <c r="Q391" s="223"/>
      <c r="R391" s="49"/>
      <c r="T391" s="224" t="s">
        <v>23</v>
      </c>
      <c r="U391" s="57" t="s">
        <v>49</v>
      </c>
      <c r="V391" s="48"/>
      <c r="W391" s="225">
        <f>V391*K391</f>
        <v>0</v>
      </c>
      <c r="X391" s="225">
        <v>1.0525599999999999</v>
      </c>
      <c r="Y391" s="225">
        <f>X391*K391</f>
        <v>0.59680151999999986</v>
      </c>
      <c r="Z391" s="225">
        <v>0</v>
      </c>
      <c r="AA391" s="226">
        <f>Z391*K391</f>
        <v>0</v>
      </c>
      <c r="AR391" s="23" t="s">
        <v>172</v>
      </c>
      <c r="AT391" s="23" t="s">
        <v>168</v>
      </c>
      <c r="AU391" s="23" t="s">
        <v>146</v>
      </c>
      <c r="AY391" s="23" t="s">
        <v>167</v>
      </c>
      <c r="BE391" s="139">
        <f>IF(U391="základní",N391,0)</f>
        <v>0</v>
      </c>
      <c r="BF391" s="139">
        <f>IF(U391="snížená",N391,0)</f>
        <v>0</v>
      </c>
      <c r="BG391" s="139">
        <f>IF(U391="zákl. přenesená",N391,0)</f>
        <v>0</v>
      </c>
      <c r="BH391" s="139">
        <f>IF(U391="sníž. přenesená",N391,0)</f>
        <v>0</v>
      </c>
      <c r="BI391" s="139">
        <f>IF(U391="nulová",N391,0)</f>
        <v>0</v>
      </c>
      <c r="BJ391" s="23" t="s">
        <v>146</v>
      </c>
      <c r="BK391" s="139">
        <f>ROUND(L391*K391,0)</f>
        <v>0</v>
      </c>
      <c r="BL391" s="23" t="s">
        <v>172</v>
      </c>
      <c r="BM391" s="23" t="s">
        <v>472</v>
      </c>
    </row>
    <row r="392" s="10" customFormat="1" ht="16.5" customHeight="1">
      <c r="B392" s="227"/>
      <c r="C392" s="228"/>
      <c r="D392" s="228"/>
      <c r="E392" s="229" t="s">
        <v>23</v>
      </c>
      <c r="F392" s="230" t="s">
        <v>473</v>
      </c>
      <c r="G392" s="231"/>
      <c r="H392" s="231"/>
      <c r="I392" s="231"/>
      <c r="J392" s="228"/>
      <c r="K392" s="229" t="s">
        <v>23</v>
      </c>
      <c r="L392" s="228"/>
      <c r="M392" s="228"/>
      <c r="N392" s="228"/>
      <c r="O392" s="228"/>
      <c r="P392" s="228"/>
      <c r="Q392" s="228"/>
      <c r="R392" s="232"/>
      <c r="T392" s="233"/>
      <c r="U392" s="228"/>
      <c r="V392" s="228"/>
      <c r="W392" s="228"/>
      <c r="X392" s="228"/>
      <c r="Y392" s="228"/>
      <c r="Z392" s="228"/>
      <c r="AA392" s="234"/>
      <c r="AT392" s="235" t="s">
        <v>175</v>
      </c>
      <c r="AU392" s="235" t="s">
        <v>146</v>
      </c>
      <c r="AV392" s="10" t="s">
        <v>11</v>
      </c>
      <c r="AW392" s="10" t="s">
        <v>38</v>
      </c>
      <c r="AX392" s="10" t="s">
        <v>82</v>
      </c>
      <c r="AY392" s="235" t="s">
        <v>167</v>
      </c>
    </row>
    <row r="393" s="11" customFormat="1" ht="16.5" customHeight="1">
      <c r="B393" s="236"/>
      <c r="C393" s="237"/>
      <c r="D393" s="237"/>
      <c r="E393" s="238" t="s">
        <v>23</v>
      </c>
      <c r="F393" s="239" t="s">
        <v>474</v>
      </c>
      <c r="G393" s="237"/>
      <c r="H393" s="237"/>
      <c r="I393" s="237"/>
      <c r="J393" s="237"/>
      <c r="K393" s="240">
        <v>0.56699999999999995</v>
      </c>
      <c r="L393" s="237"/>
      <c r="M393" s="237"/>
      <c r="N393" s="237"/>
      <c r="O393" s="237"/>
      <c r="P393" s="237"/>
      <c r="Q393" s="237"/>
      <c r="R393" s="241"/>
      <c r="T393" s="242"/>
      <c r="U393" s="237"/>
      <c r="V393" s="237"/>
      <c r="W393" s="237"/>
      <c r="X393" s="237"/>
      <c r="Y393" s="237"/>
      <c r="Z393" s="237"/>
      <c r="AA393" s="243"/>
      <c r="AT393" s="244" t="s">
        <v>175</v>
      </c>
      <c r="AU393" s="244" t="s">
        <v>146</v>
      </c>
      <c r="AV393" s="11" t="s">
        <v>146</v>
      </c>
      <c r="AW393" s="11" t="s">
        <v>38</v>
      </c>
      <c r="AX393" s="11" t="s">
        <v>82</v>
      </c>
      <c r="AY393" s="244" t="s">
        <v>167</v>
      </c>
    </row>
    <row r="394" s="12" customFormat="1" ht="16.5" customHeight="1">
      <c r="B394" s="245"/>
      <c r="C394" s="246"/>
      <c r="D394" s="246"/>
      <c r="E394" s="247" t="s">
        <v>23</v>
      </c>
      <c r="F394" s="248" t="s">
        <v>177</v>
      </c>
      <c r="G394" s="246"/>
      <c r="H394" s="246"/>
      <c r="I394" s="246"/>
      <c r="J394" s="246"/>
      <c r="K394" s="249">
        <v>0.56699999999999995</v>
      </c>
      <c r="L394" s="246"/>
      <c r="M394" s="246"/>
      <c r="N394" s="246"/>
      <c r="O394" s="246"/>
      <c r="P394" s="246"/>
      <c r="Q394" s="246"/>
      <c r="R394" s="250"/>
      <c r="T394" s="251"/>
      <c r="U394" s="246"/>
      <c r="V394" s="246"/>
      <c r="W394" s="246"/>
      <c r="X394" s="246"/>
      <c r="Y394" s="246"/>
      <c r="Z394" s="246"/>
      <c r="AA394" s="252"/>
      <c r="AT394" s="253" t="s">
        <v>175</v>
      </c>
      <c r="AU394" s="253" t="s">
        <v>146</v>
      </c>
      <c r="AV394" s="12" t="s">
        <v>172</v>
      </c>
      <c r="AW394" s="12" t="s">
        <v>38</v>
      </c>
      <c r="AX394" s="12" t="s">
        <v>11</v>
      </c>
      <c r="AY394" s="253" t="s">
        <v>167</v>
      </c>
    </row>
    <row r="395" s="1" customFormat="1" ht="51" customHeight="1">
      <c r="B395" s="47"/>
      <c r="C395" s="216" t="s">
        <v>475</v>
      </c>
      <c r="D395" s="216" t="s">
        <v>168</v>
      </c>
      <c r="E395" s="217" t="s">
        <v>476</v>
      </c>
      <c r="F395" s="218" t="s">
        <v>477</v>
      </c>
      <c r="G395" s="218"/>
      <c r="H395" s="218"/>
      <c r="I395" s="218"/>
      <c r="J395" s="219" t="s">
        <v>288</v>
      </c>
      <c r="K395" s="220">
        <v>1</v>
      </c>
      <c r="L395" s="221">
        <v>0</v>
      </c>
      <c r="M395" s="222"/>
      <c r="N395" s="223">
        <f>ROUND(L395*K395,0)</f>
        <v>0</v>
      </c>
      <c r="O395" s="223"/>
      <c r="P395" s="223"/>
      <c r="Q395" s="223"/>
      <c r="R395" s="49"/>
      <c r="T395" s="224" t="s">
        <v>23</v>
      </c>
      <c r="U395" s="57" t="s">
        <v>49</v>
      </c>
      <c r="V395" s="48"/>
      <c r="W395" s="225">
        <f>V395*K395</f>
        <v>0</v>
      </c>
      <c r="X395" s="225">
        <v>4</v>
      </c>
      <c r="Y395" s="225">
        <f>X395*K395</f>
        <v>4</v>
      </c>
      <c r="Z395" s="225">
        <v>0</v>
      </c>
      <c r="AA395" s="226">
        <f>Z395*K395</f>
        <v>0</v>
      </c>
      <c r="AR395" s="23" t="s">
        <v>172</v>
      </c>
      <c r="AT395" s="23" t="s">
        <v>168</v>
      </c>
      <c r="AU395" s="23" t="s">
        <v>146</v>
      </c>
      <c r="AY395" s="23" t="s">
        <v>167</v>
      </c>
      <c r="BE395" s="139">
        <f>IF(U395="základní",N395,0)</f>
        <v>0</v>
      </c>
      <c r="BF395" s="139">
        <f>IF(U395="snížená",N395,0)</f>
        <v>0</v>
      </c>
      <c r="BG395" s="139">
        <f>IF(U395="zákl. přenesená",N395,0)</f>
        <v>0</v>
      </c>
      <c r="BH395" s="139">
        <f>IF(U395="sníž. přenesená",N395,0)</f>
        <v>0</v>
      </c>
      <c r="BI395" s="139">
        <f>IF(U395="nulová",N395,0)</f>
        <v>0</v>
      </c>
      <c r="BJ395" s="23" t="s">
        <v>146</v>
      </c>
      <c r="BK395" s="139">
        <f>ROUND(L395*K395,0)</f>
        <v>0</v>
      </c>
      <c r="BL395" s="23" t="s">
        <v>172</v>
      </c>
      <c r="BM395" s="23" t="s">
        <v>478</v>
      </c>
    </row>
    <row r="396" s="9" customFormat="1" ht="29.88" customHeight="1">
      <c r="B396" s="203"/>
      <c r="C396" s="204"/>
      <c r="D396" s="213" t="s">
        <v>119</v>
      </c>
      <c r="E396" s="213"/>
      <c r="F396" s="213"/>
      <c r="G396" s="213"/>
      <c r="H396" s="213"/>
      <c r="I396" s="213"/>
      <c r="J396" s="213"/>
      <c r="K396" s="213"/>
      <c r="L396" s="213"/>
      <c r="M396" s="213"/>
      <c r="N396" s="257">
        <f>BK396</f>
        <v>0</v>
      </c>
      <c r="O396" s="258"/>
      <c r="P396" s="258"/>
      <c r="Q396" s="258"/>
      <c r="R396" s="206"/>
      <c r="T396" s="207"/>
      <c r="U396" s="204"/>
      <c r="V396" s="204"/>
      <c r="W396" s="208">
        <f>SUM(W397:W498)</f>
        <v>0</v>
      </c>
      <c r="X396" s="204"/>
      <c r="Y396" s="208">
        <f>SUM(Y397:Y498)</f>
        <v>46.869262020000001</v>
      </c>
      <c r="Z396" s="204"/>
      <c r="AA396" s="209">
        <f>SUM(AA397:AA498)</f>
        <v>0</v>
      </c>
      <c r="AR396" s="210" t="s">
        <v>11</v>
      </c>
      <c r="AT396" s="211" t="s">
        <v>81</v>
      </c>
      <c r="AU396" s="211" t="s">
        <v>11</v>
      </c>
      <c r="AY396" s="210" t="s">
        <v>167</v>
      </c>
      <c r="BK396" s="212">
        <f>SUM(BK397:BK498)</f>
        <v>0</v>
      </c>
    </row>
    <row r="397" s="1" customFormat="1" ht="38.25" customHeight="1">
      <c r="B397" s="47"/>
      <c r="C397" s="216" t="s">
        <v>479</v>
      </c>
      <c r="D397" s="216" t="s">
        <v>168</v>
      </c>
      <c r="E397" s="217" t="s">
        <v>480</v>
      </c>
      <c r="F397" s="218" t="s">
        <v>481</v>
      </c>
      <c r="G397" s="218"/>
      <c r="H397" s="218"/>
      <c r="I397" s="218"/>
      <c r="J397" s="219" t="s">
        <v>256</v>
      </c>
      <c r="K397" s="220">
        <v>76.379999999999995</v>
      </c>
      <c r="L397" s="221">
        <v>0</v>
      </c>
      <c r="M397" s="222"/>
      <c r="N397" s="223">
        <f>ROUND(L397*K397,0)</f>
        <v>0</v>
      </c>
      <c r="O397" s="223"/>
      <c r="P397" s="223"/>
      <c r="Q397" s="223"/>
      <c r="R397" s="49"/>
      <c r="T397" s="224" t="s">
        <v>23</v>
      </c>
      <c r="U397" s="57" t="s">
        <v>49</v>
      </c>
      <c r="V397" s="48"/>
      <c r="W397" s="225">
        <f>V397*K397</f>
        <v>0</v>
      </c>
      <c r="X397" s="225">
        <v>0.018380000000000001</v>
      </c>
      <c r="Y397" s="225">
        <f>X397*K397</f>
        <v>1.4038644</v>
      </c>
      <c r="Z397" s="225">
        <v>0</v>
      </c>
      <c r="AA397" s="226">
        <f>Z397*K397</f>
        <v>0</v>
      </c>
      <c r="AR397" s="23" t="s">
        <v>172</v>
      </c>
      <c r="AT397" s="23" t="s">
        <v>168</v>
      </c>
      <c r="AU397" s="23" t="s">
        <v>146</v>
      </c>
      <c r="AY397" s="23" t="s">
        <v>167</v>
      </c>
      <c r="BE397" s="139">
        <f>IF(U397="základní",N397,0)</f>
        <v>0</v>
      </c>
      <c r="BF397" s="139">
        <f>IF(U397="snížená",N397,0)</f>
        <v>0</v>
      </c>
      <c r="BG397" s="139">
        <f>IF(U397="zákl. přenesená",N397,0)</f>
        <v>0</v>
      </c>
      <c r="BH397" s="139">
        <f>IF(U397="sníž. přenesená",N397,0)</f>
        <v>0</v>
      </c>
      <c r="BI397" s="139">
        <f>IF(U397="nulová",N397,0)</f>
        <v>0</v>
      </c>
      <c r="BJ397" s="23" t="s">
        <v>146</v>
      </c>
      <c r="BK397" s="139">
        <f>ROUND(L397*K397,0)</f>
        <v>0</v>
      </c>
      <c r="BL397" s="23" t="s">
        <v>172</v>
      </c>
      <c r="BM397" s="23" t="s">
        <v>482</v>
      </c>
    </row>
    <row r="398" s="1" customFormat="1" ht="25.5" customHeight="1">
      <c r="B398" s="47"/>
      <c r="C398" s="216" t="s">
        <v>483</v>
      </c>
      <c r="D398" s="216" t="s">
        <v>168</v>
      </c>
      <c r="E398" s="217" t="s">
        <v>484</v>
      </c>
      <c r="F398" s="218" t="s">
        <v>485</v>
      </c>
      <c r="G398" s="218"/>
      <c r="H398" s="218"/>
      <c r="I398" s="218"/>
      <c r="J398" s="219" t="s">
        <v>256</v>
      </c>
      <c r="K398" s="220">
        <v>38.009999999999998</v>
      </c>
      <c r="L398" s="221">
        <v>0</v>
      </c>
      <c r="M398" s="222"/>
      <c r="N398" s="223">
        <f>ROUND(L398*K398,0)</f>
        <v>0</v>
      </c>
      <c r="O398" s="223"/>
      <c r="P398" s="223"/>
      <c r="Q398" s="223"/>
      <c r="R398" s="49"/>
      <c r="T398" s="224" t="s">
        <v>23</v>
      </c>
      <c r="U398" s="57" t="s">
        <v>49</v>
      </c>
      <c r="V398" s="48"/>
      <c r="W398" s="225">
        <f>V398*K398</f>
        <v>0</v>
      </c>
      <c r="X398" s="225">
        <v>0.015400000000000001</v>
      </c>
      <c r="Y398" s="225">
        <f>X398*K398</f>
        <v>0.58535400000000004</v>
      </c>
      <c r="Z398" s="225">
        <v>0</v>
      </c>
      <c r="AA398" s="226">
        <f>Z398*K398</f>
        <v>0</v>
      </c>
      <c r="AR398" s="23" t="s">
        <v>172</v>
      </c>
      <c r="AT398" s="23" t="s">
        <v>168</v>
      </c>
      <c r="AU398" s="23" t="s">
        <v>146</v>
      </c>
      <c r="AY398" s="23" t="s">
        <v>167</v>
      </c>
      <c r="BE398" s="139">
        <f>IF(U398="základní",N398,0)</f>
        <v>0</v>
      </c>
      <c r="BF398" s="139">
        <f>IF(U398="snížená",N398,0)</f>
        <v>0</v>
      </c>
      <c r="BG398" s="139">
        <f>IF(U398="zákl. přenesená",N398,0)</f>
        <v>0</v>
      </c>
      <c r="BH398" s="139">
        <f>IF(U398="sníž. přenesená",N398,0)</f>
        <v>0</v>
      </c>
      <c r="BI398" s="139">
        <f>IF(U398="nulová",N398,0)</f>
        <v>0</v>
      </c>
      <c r="BJ398" s="23" t="s">
        <v>146</v>
      </c>
      <c r="BK398" s="139">
        <f>ROUND(L398*K398,0)</f>
        <v>0</v>
      </c>
      <c r="BL398" s="23" t="s">
        <v>172</v>
      </c>
      <c r="BM398" s="23" t="s">
        <v>486</v>
      </c>
    </row>
    <row r="399" s="10" customFormat="1" ht="16.5" customHeight="1">
      <c r="B399" s="227"/>
      <c r="C399" s="228"/>
      <c r="D399" s="228"/>
      <c r="E399" s="229" t="s">
        <v>23</v>
      </c>
      <c r="F399" s="230" t="s">
        <v>487</v>
      </c>
      <c r="G399" s="231"/>
      <c r="H399" s="231"/>
      <c r="I399" s="231"/>
      <c r="J399" s="228"/>
      <c r="K399" s="229" t="s">
        <v>23</v>
      </c>
      <c r="L399" s="228"/>
      <c r="M399" s="228"/>
      <c r="N399" s="228"/>
      <c r="O399" s="228"/>
      <c r="P399" s="228"/>
      <c r="Q399" s="228"/>
      <c r="R399" s="232"/>
      <c r="T399" s="233"/>
      <c r="U399" s="228"/>
      <c r="V399" s="228"/>
      <c r="W399" s="228"/>
      <c r="X399" s="228"/>
      <c r="Y399" s="228"/>
      <c r="Z399" s="228"/>
      <c r="AA399" s="234"/>
      <c r="AT399" s="235" t="s">
        <v>175</v>
      </c>
      <c r="AU399" s="235" t="s">
        <v>146</v>
      </c>
      <c r="AV399" s="10" t="s">
        <v>11</v>
      </c>
      <c r="AW399" s="10" t="s">
        <v>38</v>
      </c>
      <c r="AX399" s="10" t="s">
        <v>82</v>
      </c>
      <c r="AY399" s="235" t="s">
        <v>167</v>
      </c>
    </row>
    <row r="400" s="11" customFormat="1" ht="16.5" customHeight="1">
      <c r="B400" s="236"/>
      <c r="C400" s="237"/>
      <c r="D400" s="237"/>
      <c r="E400" s="238" t="s">
        <v>23</v>
      </c>
      <c r="F400" s="239" t="s">
        <v>488</v>
      </c>
      <c r="G400" s="237"/>
      <c r="H400" s="237"/>
      <c r="I400" s="237"/>
      <c r="J400" s="237"/>
      <c r="K400" s="240">
        <v>38.009999999999998</v>
      </c>
      <c r="L400" s="237"/>
      <c r="M400" s="237"/>
      <c r="N400" s="237"/>
      <c r="O400" s="237"/>
      <c r="P400" s="237"/>
      <c r="Q400" s="237"/>
      <c r="R400" s="241"/>
      <c r="T400" s="242"/>
      <c r="U400" s="237"/>
      <c r="V400" s="237"/>
      <c r="W400" s="237"/>
      <c r="X400" s="237"/>
      <c r="Y400" s="237"/>
      <c r="Z400" s="237"/>
      <c r="AA400" s="243"/>
      <c r="AT400" s="244" t="s">
        <v>175</v>
      </c>
      <c r="AU400" s="244" t="s">
        <v>146</v>
      </c>
      <c r="AV400" s="11" t="s">
        <v>146</v>
      </c>
      <c r="AW400" s="11" t="s">
        <v>38</v>
      </c>
      <c r="AX400" s="11" t="s">
        <v>82</v>
      </c>
      <c r="AY400" s="244" t="s">
        <v>167</v>
      </c>
    </row>
    <row r="401" s="12" customFormat="1" ht="16.5" customHeight="1">
      <c r="B401" s="245"/>
      <c r="C401" s="246"/>
      <c r="D401" s="246"/>
      <c r="E401" s="247" t="s">
        <v>23</v>
      </c>
      <c r="F401" s="248" t="s">
        <v>177</v>
      </c>
      <c r="G401" s="246"/>
      <c r="H401" s="246"/>
      <c r="I401" s="246"/>
      <c r="J401" s="246"/>
      <c r="K401" s="249">
        <v>38.009999999999998</v>
      </c>
      <c r="L401" s="246"/>
      <c r="M401" s="246"/>
      <c r="N401" s="246"/>
      <c r="O401" s="246"/>
      <c r="P401" s="246"/>
      <c r="Q401" s="246"/>
      <c r="R401" s="250"/>
      <c r="T401" s="251"/>
      <c r="U401" s="246"/>
      <c r="V401" s="246"/>
      <c r="W401" s="246"/>
      <c r="X401" s="246"/>
      <c r="Y401" s="246"/>
      <c r="Z401" s="246"/>
      <c r="AA401" s="252"/>
      <c r="AT401" s="253" t="s">
        <v>175</v>
      </c>
      <c r="AU401" s="253" t="s">
        <v>146</v>
      </c>
      <c r="AV401" s="12" t="s">
        <v>172</v>
      </c>
      <c r="AW401" s="12" t="s">
        <v>38</v>
      </c>
      <c r="AX401" s="12" t="s">
        <v>11</v>
      </c>
      <c r="AY401" s="253" t="s">
        <v>167</v>
      </c>
    </row>
    <row r="402" s="1" customFormat="1" ht="25.5" customHeight="1">
      <c r="B402" s="47"/>
      <c r="C402" s="216" t="s">
        <v>489</v>
      </c>
      <c r="D402" s="216" t="s">
        <v>168</v>
      </c>
      <c r="E402" s="217" t="s">
        <v>490</v>
      </c>
      <c r="F402" s="218" t="s">
        <v>491</v>
      </c>
      <c r="G402" s="218"/>
      <c r="H402" s="218"/>
      <c r="I402" s="218"/>
      <c r="J402" s="219" t="s">
        <v>256</v>
      </c>
      <c r="K402" s="220">
        <v>398.524</v>
      </c>
      <c r="L402" s="221">
        <v>0</v>
      </c>
      <c r="M402" s="222"/>
      <c r="N402" s="223">
        <f>ROUND(L402*K402,0)</f>
        <v>0</v>
      </c>
      <c r="O402" s="223"/>
      <c r="P402" s="223"/>
      <c r="Q402" s="223"/>
      <c r="R402" s="49"/>
      <c r="T402" s="224" t="s">
        <v>23</v>
      </c>
      <c r="U402" s="57" t="s">
        <v>49</v>
      </c>
      <c r="V402" s="48"/>
      <c r="W402" s="225">
        <f>V402*K402</f>
        <v>0</v>
      </c>
      <c r="X402" s="225">
        <v>0.018380000000000001</v>
      </c>
      <c r="Y402" s="225">
        <f>X402*K402</f>
        <v>7.3248711200000001</v>
      </c>
      <c r="Z402" s="225">
        <v>0</v>
      </c>
      <c r="AA402" s="226">
        <f>Z402*K402</f>
        <v>0</v>
      </c>
      <c r="AR402" s="23" t="s">
        <v>172</v>
      </c>
      <c r="AT402" s="23" t="s">
        <v>168</v>
      </c>
      <c r="AU402" s="23" t="s">
        <v>146</v>
      </c>
      <c r="AY402" s="23" t="s">
        <v>167</v>
      </c>
      <c r="BE402" s="139">
        <f>IF(U402="základní",N402,0)</f>
        <v>0</v>
      </c>
      <c r="BF402" s="139">
        <f>IF(U402="snížená",N402,0)</f>
        <v>0</v>
      </c>
      <c r="BG402" s="139">
        <f>IF(U402="zákl. přenesená",N402,0)</f>
        <v>0</v>
      </c>
      <c r="BH402" s="139">
        <f>IF(U402="sníž. přenesená",N402,0)</f>
        <v>0</v>
      </c>
      <c r="BI402" s="139">
        <f>IF(U402="nulová",N402,0)</f>
        <v>0</v>
      </c>
      <c r="BJ402" s="23" t="s">
        <v>146</v>
      </c>
      <c r="BK402" s="139">
        <f>ROUND(L402*K402,0)</f>
        <v>0</v>
      </c>
      <c r="BL402" s="23" t="s">
        <v>172</v>
      </c>
      <c r="BM402" s="23" t="s">
        <v>492</v>
      </c>
    </row>
    <row r="403" s="10" customFormat="1" ht="16.5" customHeight="1">
      <c r="B403" s="227"/>
      <c r="C403" s="228"/>
      <c r="D403" s="228"/>
      <c r="E403" s="229" t="s">
        <v>23</v>
      </c>
      <c r="F403" s="230" t="s">
        <v>294</v>
      </c>
      <c r="G403" s="231"/>
      <c r="H403" s="231"/>
      <c r="I403" s="231"/>
      <c r="J403" s="228"/>
      <c r="K403" s="229" t="s">
        <v>23</v>
      </c>
      <c r="L403" s="228"/>
      <c r="M403" s="228"/>
      <c r="N403" s="228"/>
      <c r="O403" s="228"/>
      <c r="P403" s="228"/>
      <c r="Q403" s="228"/>
      <c r="R403" s="232"/>
      <c r="T403" s="233"/>
      <c r="U403" s="228"/>
      <c r="V403" s="228"/>
      <c r="W403" s="228"/>
      <c r="X403" s="228"/>
      <c r="Y403" s="228"/>
      <c r="Z403" s="228"/>
      <c r="AA403" s="234"/>
      <c r="AT403" s="235" t="s">
        <v>175</v>
      </c>
      <c r="AU403" s="235" t="s">
        <v>146</v>
      </c>
      <c r="AV403" s="10" t="s">
        <v>11</v>
      </c>
      <c r="AW403" s="10" t="s">
        <v>38</v>
      </c>
      <c r="AX403" s="10" t="s">
        <v>82</v>
      </c>
      <c r="AY403" s="235" t="s">
        <v>167</v>
      </c>
    </row>
    <row r="404" s="11" customFormat="1" ht="38.25" customHeight="1">
      <c r="B404" s="236"/>
      <c r="C404" s="237"/>
      <c r="D404" s="237"/>
      <c r="E404" s="238" t="s">
        <v>23</v>
      </c>
      <c r="F404" s="239" t="s">
        <v>493</v>
      </c>
      <c r="G404" s="237"/>
      <c r="H404" s="237"/>
      <c r="I404" s="237"/>
      <c r="J404" s="237"/>
      <c r="K404" s="240">
        <v>20.158000000000001</v>
      </c>
      <c r="L404" s="237"/>
      <c r="M404" s="237"/>
      <c r="N404" s="237"/>
      <c r="O404" s="237"/>
      <c r="P404" s="237"/>
      <c r="Q404" s="237"/>
      <c r="R404" s="241"/>
      <c r="T404" s="242"/>
      <c r="U404" s="237"/>
      <c r="V404" s="237"/>
      <c r="W404" s="237"/>
      <c r="X404" s="237"/>
      <c r="Y404" s="237"/>
      <c r="Z404" s="237"/>
      <c r="AA404" s="243"/>
      <c r="AT404" s="244" t="s">
        <v>175</v>
      </c>
      <c r="AU404" s="244" t="s">
        <v>146</v>
      </c>
      <c r="AV404" s="11" t="s">
        <v>146</v>
      </c>
      <c r="AW404" s="11" t="s">
        <v>38</v>
      </c>
      <c r="AX404" s="11" t="s">
        <v>82</v>
      </c>
      <c r="AY404" s="244" t="s">
        <v>167</v>
      </c>
    </row>
    <row r="405" s="11" customFormat="1" ht="25.5" customHeight="1">
      <c r="B405" s="236"/>
      <c r="C405" s="237"/>
      <c r="D405" s="237"/>
      <c r="E405" s="238" t="s">
        <v>23</v>
      </c>
      <c r="F405" s="239" t="s">
        <v>494</v>
      </c>
      <c r="G405" s="237"/>
      <c r="H405" s="237"/>
      <c r="I405" s="237"/>
      <c r="J405" s="237"/>
      <c r="K405" s="240">
        <v>21.795999999999999</v>
      </c>
      <c r="L405" s="237"/>
      <c r="M405" s="237"/>
      <c r="N405" s="237"/>
      <c r="O405" s="237"/>
      <c r="P405" s="237"/>
      <c r="Q405" s="237"/>
      <c r="R405" s="241"/>
      <c r="T405" s="242"/>
      <c r="U405" s="237"/>
      <c r="V405" s="237"/>
      <c r="W405" s="237"/>
      <c r="X405" s="237"/>
      <c r="Y405" s="237"/>
      <c r="Z405" s="237"/>
      <c r="AA405" s="243"/>
      <c r="AT405" s="244" t="s">
        <v>175</v>
      </c>
      <c r="AU405" s="244" t="s">
        <v>146</v>
      </c>
      <c r="AV405" s="11" t="s">
        <v>146</v>
      </c>
      <c r="AW405" s="11" t="s">
        <v>38</v>
      </c>
      <c r="AX405" s="11" t="s">
        <v>82</v>
      </c>
      <c r="AY405" s="244" t="s">
        <v>167</v>
      </c>
    </row>
    <row r="406" s="11" customFormat="1" ht="25.5" customHeight="1">
      <c r="B406" s="236"/>
      <c r="C406" s="237"/>
      <c r="D406" s="237"/>
      <c r="E406" s="238" t="s">
        <v>23</v>
      </c>
      <c r="F406" s="239" t="s">
        <v>495</v>
      </c>
      <c r="G406" s="237"/>
      <c r="H406" s="237"/>
      <c r="I406" s="237"/>
      <c r="J406" s="237"/>
      <c r="K406" s="240">
        <v>7.8529999999999998</v>
      </c>
      <c r="L406" s="237"/>
      <c r="M406" s="237"/>
      <c r="N406" s="237"/>
      <c r="O406" s="237"/>
      <c r="P406" s="237"/>
      <c r="Q406" s="237"/>
      <c r="R406" s="241"/>
      <c r="T406" s="242"/>
      <c r="U406" s="237"/>
      <c r="V406" s="237"/>
      <c r="W406" s="237"/>
      <c r="X406" s="237"/>
      <c r="Y406" s="237"/>
      <c r="Z406" s="237"/>
      <c r="AA406" s="243"/>
      <c r="AT406" s="244" t="s">
        <v>175</v>
      </c>
      <c r="AU406" s="244" t="s">
        <v>146</v>
      </c>
      <c r="AV406" s="11" t="s">
        <v>146</v>
      </c>
      <c r="AW406" s="11" t="s">
        <v>38</v>
      </c>
      <c r="AX406" s="11" t="s">
        <v>82</v>
      </c>
      <c r="AY406" s="244" t="s">
        <v>167</v>
      </c>
    </row>
    <row r="407" s="11" customFormat="1" ht="25.5" customHeight="1">
      <c r="B407" s="236"/>
      <c r="C407" s="237"/>
      <c r="D407" s="237"/>
      <c r="E407" s="238" t="s">
        <v>23</v>
      </c>
      <c r="F407" s="239" t="s">
        <v>496</v>
      </c>
      <c r="G407" s="237"/>
      <c r="H407" s="237"/>
      <c r="I407" s="237"/>
      <c r="J407" s="237"/>
      <c r="K407" s="240">
        <v>35.771000000000001</v>
      </c>
      <c r="L407" s="237"/>
      <c r="M407" s="237"/>
      <c r="N407" s="237"/>
      <c r="O407" s="237"/>
      <c r="P407" s="237"/>
      <c r="Q407" s="237"/>
      <c r="R407" s="241"/>
      <c r="T407" s="242"/>
      <c r="U407" s="237"/>
      <c r="V407" s="237"/>
      <c r="W407" s="237"/>
      <c r="X407" s="237"/>
      <c r="Y407" s="237"/>
      <c r="Z407" s="237"/>
      <c r="AA407" s="243"/>
      <c r="AT407" s="244" t="s">
        <v>175</v>
      </c>
      <c r="AU407" s="244" t="s">
        <v>146</v>
      </c>
      <c r="AV407" s="11" t="s">
        <v>146</v>
      </c>
      <c r="AW407" s="11" t="s">
        <v>38</v>
      </c>
      <c r="AX407" s="11" t="s">
        <v>82</v>
      </c>
      <c r="AY407" s="244" t="s">
        <v>167</v>
      </c>
    </row>
    <row r="408" s="11" customFormat="1" ht="25.5" customHeight="1">
      <c r="B408" s="236"/>
      <c r="C408" s="237"/>
      <c r="D408" s="237"/>
      <c r="E408" s="238" t="s">
        <v>23</v>
      </c>
      <c r="F408" s="239" t="s">
        <v>497</v>
      </c>
      <c r="G408" s="237"/>
      <c r="H408" s="237"/>
      <c r="I408" s="237"/>
      <c r="J408" s="237"/>
      <c r="K408" s="240">
        <v>37.348999999999997</v>
      </c>
      <c r="L408" s="237"/>
      <c r="M408" s="237"/>
      <c r="N408" s="237"/>
      <c r="O408" s="237"/>
      <c r="P408" s="237"/>
      <c r="Q408" s="237"/>
      <c r="R408" s="241"/>
      <c r="T408" s="242"/>
      <c r="U408" s="237"/>
      <c r="V408" s="237"/>
      <c r="W408" s="237"/>
      <c r="X408" s="237"/>
      <c r="Y408" s="237"/>
      <c r="Z408" s="237"/>
      <c r="AA408" s="243"/>
      <c r="AT408" s="244" t="s">
        <v>175</v>
      </c>
      <c r="AU408" s="244" t="s">
        <v>146</v>
      </c>
      <c r="AV408" s="11" t="s">
        <v>146</v>
      </c>
      <c r="AW408" s="11" t="s">
        <v>38</v>
      </c>
      <c r="AX408" s="11" t="s">
        <v>82</v>
      </c>
      <c r="AY408" s="244" t="s">
        <v>167</v>
      </c>
    </row>
    <row r="409" s="11" customFormat="1" ht="51" customHeight="1">
      <c r="B409" s="236"/>
      <c r="C409" s="237"/>
      <c r="D409" s="237"/>
      <c r="E409" s="238" t="s">
        <v>23</v>
      </c>
      <c r="F409" s="239" t="s">
        <v>498</v>
      </c>
      <c r="G409" s="237"/>
      <c r="H409" s="237"/>
      <c r="I409" s="237"/>
      <c r="J409" s="237"/>
      <c r="K409" s="240">
        <v>75.927000000000007</v>
      </c>
      <c r="L409" s="237"/>
      <c r="M409" s="237"/>
      <c r="N409" s="237"/>
      <c r="O409" s="237"/>
      <c r="P409" s="237"/>
      <c r="Q409" s="237"/>
      <c r="R409" s="241"/>
      <c r="T409" s="242"/>
      <c r="U409" s="237"/>
      <c r="V409" s="237"/>
      <c r="W409" s="237"/>
      <c r="X409" s="237"/>
      <c r="Y409" s="237"/>
      <c r="Z409" s="237"/>
      <c r="AA409" s="243"/>
      <c r="AT409" s="244" t="s">
        <v>175</v>
      </c>
      <c r="AU409" s="244" t="s">
        <v>146</v>
      </c>
      <c r="AV409" s="11" t="s">
        <v>146</v>
      </c>
      <c r="AW409" s="11" t="s">
        <v>38</v>
      </c>
      <c r="AX409" s="11" t="s">
        <v>82</v>
      </c>
      <c r="AY409" s="244" t="s">
        <v>167</v>
      </c>
    </row>
    <row r="410" s="11" customFormat="1" ht="16.5" customHeight="1">
      <c r="B410" s="236"/>
      <c r="C410" s="237"/>
      <c r="D410" s="237"/>
      <c r="E410" s="238" t="s">
        <v>23</v>
      </c>
      <c r="F410" s="239" t="s">
        <v>499</v>
      </c>
      <c r="G410" s="237"/>
      <c r="H410" s="237"/>
      <c r="I410" s="237"/>
      <c r="J410" s="237"/>
      <c r="K410" s="240">
        <v>-0.68000000000000005</v>
      </c>
      <c r="L410" s="237"/>
      <c r="M410" s="237"/>
      <c r="N410" s="237"/>
      <c r="O410" s="237"/>
      <c r="P410" s="237"/>
      <c r="Q410" s="237"/>
      <c r="R410" s="241"/>
      <c r="T410" s="242"/>
      <c r="U410" s="237"/>
      <c r="V410" s="237"/>
      <c r="W410" s="237"/>
      <c r="X410" s="237"/>
      <c r="Y410" s="237"/>
      <c r="Z410" s="237"/>
      <c r="AA410" s="243"/>
      <c r="AT410" s="244" t="s">
        <v>175</v>
      </c>
      <c r="AU410" s="244" t="s">
        <v>146</v>
      </c>
      <c r="AV410" s="11" t="s">
        <v>146</v>
      </c>
      <c r="AW410" s="11" t="s">
        <v>38</v>
      </c>
      <c r="AX410" s="11" t="s">
        <v>82</v>
      </c>
      <c r="AY410" s="244" t="s">
        <v>167</v>
      </c>
    </row>
    <row r="411" s="10" customFormat="1" ht="16.5" customHeight="1">
      <c r="B411" s="227"/>
      <c r="C411" s="228"/>
      <c r="D411" s="228"/>
      <c r="E411" s="229" t="s">
        <v>23</v>
      </c>
      <c r="F411" s="256" t="s">
        <v>314</v>
      </c>
      <c r="G411" s="228"/>
      <c r="H411" s="228"/>
      <c r="I411" s="228"/>
      <c r="J411" s="228"/>
      <c r="K411" s="229" t="s">
        <v>23</v>
      </c>
      <c r="L411" s="228"/>
      <c r="M411" s="228"/>
      <c r="N411" s="228"/>
      <c r="O411" s="228"/>
      <c r="P411" s="228"/>
      <c r="Q411" s="228"/>
      <c r="R411" s="232"/>
      <c r="T411" s="233"/>
      <c r="U411" s="228"/>
      <c r="V411" s="228"/>
      <c r="W411" s="228"/>
      <c r="X411" s="228"/>
      <c r="Y411" s="228"/>
      <c r="Z411" s="228"/>
      <c r="AA411" s="234"/>
      <c r="AT411" s="235" t="s">
        <v>175</v>
      </c>
      <c r="AU411" s="235" t="s">
        <v>146</v>
      </c>
      <c r="AV411" s="10" t="s">
        <v>11</v>
      </c>
      <c r="AW411" s="10" t="s">
        <v>38</v>
      </c>
      <c r="AX411" s="10" t="s">
        <v>82</v>
      </c>
      <c r="AY411" s="235" t="s">
        <v>167</v>
      </c>
    </row>
    <row r="412" s="11" customFormat="1" ht="25.5" customHeight="1">
      <c r="B412" s="236"/>
      <c r="C412" s="237"/>
      <c r="D412" s="237"/>
      <c r="E412" s="238" t="s">
        <v>23</v>
      </c>
      <c r="F412" s="239" t="s">
        <v>500</v>
      </c>
      <c r="G412" s="237"/>
      <c r="H412" s="237"/>
      <c r="I412" s="237"/>
      <c r="J412" s="237"/>
      <c r="K412" s="240">
        <v>32.204000000000001</v>
      </c>
      <c r="L412" s="237"/>
      <c r="M412" s="237"/>
      <c r="N412" s="237"/>
      <c r="O412" s="237"/>
      <c r="P412" s="237"/>
      <c r="Q412" s="237"/>
      <c r="R412" s="241"/>
      <c r="T412" s="242"/>
      <c r="U412" s="237"/>
      <c r="V412" s="237"/>
      <c r="W412" s="237"/>
      <c r="X412" s="237"/>
      <c r="Y412" s="237"/>
      <c r="Z412" s="237"/>
      <c r="AA412" s="243"/>
      <c r="AT412" s="244" t="s">
        <v>175</v>
      </c>
      <c r="AU412" s="244" t="s">
        <v>146</v>
      </c>
      <c r="AV412" s="11" t="s">
        <v>146</v>
      </c>
      <c r="AW412" s="11" t="s">
        <v>38</v>
      </c>
      <c r="AX412" s="11" t="s">
        <v>82</v>
      </c>
      <c r="AY412" s="244" t="s">
        <v>167</v>
      </c>
    </row>
    <row r="413" s="11" customFormat="1" ht="25.5" customHeight="1">
      <c r="B413" s="236"/>
      <c r="C413" s="237"/>
      <c r="D413" s="237"/>
      <c r="E413" s="238" t="s">
        <v>23</v>
      </c>
      <c r="F413" s="239" t="s">
        <v>501</v>
      </c>
      <c r="G413" s="237"/>
      <c r="H413" s="237"/>
      <c r="I413" s="237"/>
      <c r="J413" s="237"/>
      <c r="K413" s="240">
        <v>32.985999999999997</v>
      </c>
      <c r="L413" s="237"/>
      <c r="M413" s="237"/>
      <c r="N413" s="237"/>
      <c r="O413" s="237"/>
      <c r="P413" s="237"/>
      <c r="Q413" s="237"/>
      <c r="R413" s="241"/>
      <c r="T413" s="242"/>
      <c r="U413" s="237"/>
      <c r="V413" s="237"/>
      <c r="W413" s="237"/>
      <c r="X413" s="237"/>
      <c r="Y413" s="237"/>
      <c r="Z413" s="237"/>
      <c r="AA413" s="243"/>
      <c r="AT413" s="244" t="s">
        <v>175</v>
      </c>
      <c r="AU413" s="244" t="s">
        <v>146</v>
      </c>
      <c r="AV413" s="11" t="s">
        <v>146</v>
      </c>
      <c r="AW413" s="11" t="s">
        <v>38</v>
      </c>
      <c r="AX413" s="11" t="s">
        <v>82</v>
      </c>
      <c r="AY413" s="244" t="s">
        <v>167</v>
      </c>
    </row>
    <row r="414" s="11" customFormat="1" ht="25.5" customHeight="1">
      <c r="B414" s="236"/>
      <c r="C414" s="237"/>
      <c r="D414" s="237"/>
      <c r="E414" s="238" t="s">
        <v>23</v>
      </c>
      <c r="F414" s="239" t="s">
        <v>502</v>
      </c>
      <c r="G414" s="237"/>
      <c r="H414" s="237"/>
      <c r="I414" s="237"/>
      <c r="J414" s="237"/>
      <c r="K414" s="240">
        <v>36.853999999999999</v>
      </c>
      <c r="L414" s="237"/>
      <c r="M414" s="237"/>
      <c r="N414" s="237"/>
      <c r="O414" s="237"/>
      <c r="P414" s="237"/>
      <c r="Q414" s="237"/>
      <c r="R414" s="241"/>
      <c r="T414" s="242"/>
      <c r="U414" s="237"/>
      <c r="V414" s="237"/>
      <c r="W414" s="237"/>
      <c r="X414" s="237"/>
      <c r="Y414" s="237"/>
      <c r="Z414" s="237"/>
      <c r="AA414" s="243"/>
      <c r="AT414" s="244" t="s">
        <v>175</v>
      </c>
      <c r="AU414" s="244" t="s">
        <v>146</v>
      </c>
      <c r="AV414" s="11" t="s">
        <v>146</v>
      </c>
      <c r="AW414" s="11" t="s">
        <v>38</v>
      </c>
      <c r="AX414" s="11" t="s">
        <v>82</v>
      </c>
      <c r="AY414" s="244" t="s">
        <v>167</v>
      </c>
    </row>
    <row r="415" s="11" customFormat="1" ht="38.25" customHeight="1">
      <c r="B415" s="236"/>
      <c r="C415" s="237"/>
      <c r="D415" s="237"/>
      <c r="E415" s="238" t="s">
        <v>23</v>
      </c>
      <c r="F415" s="239" t="s">
        <v>503</v>
      </c>
      <c r="G415" s="237"/>
      <c r="H415" s="237"/>
      <c r="I415" s="237"/>
      <c r="J415" s="237"/>
      <c r="K415" s="240">
        <v>46.029000000000003</v>
      </c>
      <c r="L415" s="237"/>
      <c r="M415" s="237"/>
      <c r="N415" s="237"/>
      <c r="O415" s="237"/>
      <c r="P415" s="237"/>
      <c r="Q415" s="237"/>
      <c r="R415" s="241"/>
      <c r="T415" s="242"/>
      <c r="U415" s="237"/>
      <c r="V415" s="237"/>
      <c r="W415" s="237"/>
      <c r="X415" s="237"/>
      <c r="Y415" s="237"/>
      <c r="Z415" s="237"/>
      <c r="AA415" s="243"/>
      <c r="AT415" s="244" t="s">
        <v>175</v>
      </c>
      <c r="AU415" s="244" t="s">
        <v>146</v>
      </c>
      <c r="AV415" s="11" t="s">
        <v>146</v>
      </c>
      <c r="AW415" s="11" t="s">
        <v>38</v>
      </c>
      <c r="AX415" s="11" t="s">
        <v>82</v>
      </c>
      <c r="AY415" s="244" t="s">
        <v>167</v>
      </c>
    </row>
    <row r="416" s="11" customFormat="1" ht="38.25" customHeight="1">
      <c r="B416" s="236"/>
      <c r="C416" s="237"/>
      <c r="D416" s="237"/>
      <c r="E416" s="238" t="s">
        <v>23</v>
      </c>
      <c r="F416" s="239" t="s">
        <v>504</v>
      </c>
      <c r="G416" s="237"/>
      <c r="H416" s="237"/>
      <c r="I416" s="237"/>
      <c r="J416" s="237"/>
      <c r="K416" s="240">
        <v>45.213999999999999</v>
      </c>
      <c r="L416" s="237"/>
      <c r="M416" s="237"/>
      <c r="N416" s="237"/>
      <c r="O416" s="237"/>
      <c r="P416" s="237"/>
      <c r="Q416" s="237"/>
      <c r="R416" s="241"/>
      <c r="T416" s="242"/>
      <c r="U416" s="237"/>
      <c r="V416" s="237"/>
      <c r="W416" s="237"/>
      <c r="X416" s="237"/>
      <c r="Y416" s="237"/>
      <c r="Z416" s="237"/>
      <c r="AA416" s="243"/>
      <c r="AT416" s="244" t="s">
        <v>175</v>
      </c>
      <c r="AU416" s="244" t="s">
        <v>146</v>
      </c>
      <c r="AV416" s="11" t="s">
        <v>146</v>
      </c>
      <c r="AW416" s="11" t="s">
        <v>38</v>
      </c>
      <c r="AX416" s="11" t="s">
        <v>82</v>
      </c>
      <c r="AY416" s="244" t="s">
        <v>167</v>
      </c>
    </row>
    <row r="417" s="11" customFormat="1" ht="25.5" customHeight="1">
      <c r="B417" s="236"/>
      <c r="C417" s="237"/>
      <c r="D417" s="237"/>
      <c r="E417" s="238" t="s">
        <v>23</v>
      </c>
      <c r="F417" s="239" t="s">
        <v>505</v>
      </c>
      <c r="G417" s="237"/>
      <c r="H417" s="237"/>
      <c r="I417" s="237"/>
      <c r="J417" s="237"/>
      <c r="K417" s="240">
        <v>7.0629999999999997</v>
      </c>
      <c r="L417" s="237"/>
      <c r="M417" s="237"/>
      <c r="N417" s="237"/>
      <c r="O417" s="237"/>
      <c r="P417" s="237"/>
      <c r="Q417" s="237"/>
      <c r="R417" s="241"/>
      <c r="T417" s="242"/>
      <c r="U417" s="237"/>
      <c r="V417" s="237"/>
      <c r="W417" s="237"/>
      <c r="X417" s="237"/>
      <c r="Y417" s="237"/>
      <c r="Z417" s="237"/>
      <c r="AA417" s="243"/>
      <c r="AT417" s="244" t="s">
        <v>175</v>
      </c>
      <c r="AU417" s="244" t="s">
        <v>146</v>
      </c>
      <c r="AV417" s="11" t="s">
        <v>146</v>
      </c>
      <c r="AW417" s="11" t="s">
        <v>38</v>
      </c>
      <c r="AX417" s="11" t="s">
        <v>82</v>
      </c>
      <c r="AY417" s="244" t="s">
        <v>167</v>
      </c>
    </row>
    <row r="418" s="12" customFormat="1" ht="16.5" customHeight="1">
      <c r="B418" s="245"/>
      <c r="C418" s="246"/>
      <c r="D418" s="246"/>
      <c r="E418" s="247" t="s">
        <v>23</v>
      </c>
      <c r="F418" s="248" t="s">
        <v>177</v>
      </c>
      <c r="G418" s="246"/>
      <c r="H418" s="246"/>
      <c r="I418" s="246"/>
      <c r="J418" s="246"/>
      <c r="K418" s="249">
        <v>398.524</v>
      </c>
      <c r="L418" s="246"/>
      <c r="M418" s="246"/>
      <c r="N418" s="246"/>
      <c r="O418" s="246"/>
      <c r="P418" s="246"/>
      <c r="Q418" s="246"/>
      <c r="R418" s="250"/>
      <c r="T418" s="251"/>
      <c r="U418" s="246"/>
      <c r="V418" s="246"/>
      <c r="W418" s="246"/>
      <c r="X418" s="246"/>
      <c r="Y418" s="246"/>
      <c r="Z418" s="246"/>
      <c r="AA418" s="252"/>
      <c r="AT418" s="253" t="s">
        <v>175</v>
      </c>
      <c r="AU418" s="253" t="s">
        <v>146</v>
      </c>
      <c r="AV418" s="12" t="s">
        <v>172</v>
      </c>
      <c r="AW418" s="12" t="s">
        <v>38</v>
      </c>
      <c r="AX418" s="12" t="s">
        <v>11</v>
      </c>
      <c r="AY418" s="253" t="s">
        <v>167</v>
      </c>
    </row>
    <row r="419" s="1" customFormat="1" ht="16.5" customHeight="1">
      <c r="B419" s="47"/>
      <c r="C419" s="216" t="s">
        <v>506</v>
      </c>
      <c r="D419" s="216" t="s">
        <v>168</v>
      </c>
      <c r="E419" s="217" t="s">
        <v>507</v>
      </c>
      <c r="F419" s="218" t="s">
        <v>508</v>
      </c>
      <c r="G419" s="218"/>
      <c r="H419" s="218"/>
      <c r="I419" s="218"/>
      <c r="J419" s="219" t="s">
        <v>256</v>
      </c>
      <c r="K419" s="220">
        <v>155.08500000000001</v>
      </c>
      <c r="L419" s="221">
        <v>0</v>
      </c>
      <c r="M419" s="222"/>
      <c r="N419" s="223">
        <f>ROUND(L419*K419,0)</f>
        <v>0</v>
      </c>
      <c r="O419" s="223"/>
      <c r="P419" s="223"/>
      <c r="Q419" s="223"/>
      <c r="R419" s="49"/>
      <c r="T419" s="224" t="s">
        <v>23</v>
      </c>
      <c r="U419" s="57" t="s">
        <v>49</v>
      </c>
      <c r="V419" s="48"/>
      <c r="W419" s="225">
        <f>V419*K419</f>
        <v>0</v>
      </c>
      <c r="X419" s="225">
        <v>0</v>
      </c>
      <c r="Y419" s="225">
        <f>X419*K419</f>
        <v>0</v>
      </c>
      <c r="Z419" s="225">
        <v>0</v>
      </c>
      <c r="AA419" s="226">
        <f>Z419*K419</f>
        <v>0</v>
      </c>
      <c r="AR419" s="23" t="s">
        <v>172</v>
      </c>
      <c r="AT419" s="23" t="s">
        <v>168</v>
      </c>
      <c r="AU419" s="23" t="s">
        <v>146</v>
      </c>
      <c r="AY419" s="23" t="s">
        <v>167</v>
      </c>
      <c r="BE419" s="139">
        <f>IF(U419="základní",N419,0)</f>
        <v>0</v>
      </c>
      <c r="BF419" s="139">
        <f>IF(U419="snížená",N419,0)</f>
        <v>0</v>
      </c>
      <c r="BG419" s="139">
        <f>IF(U419="zákl. přenesená",N419,0)</f>
        <v>0</v>
      </c>
      <c r="BH419" s="139">
        <f>IF(U419="sníž. přenesená",N419,0)</f>
        <v>0</v>
      </c>
      <c r="BI419" s="139">
        <f>IF(U419="nulová",N419,0)</f>
        <v>0</v>
      </c>
      <c r="BJ419" s="23" t="s">
        <v>146</v>
      </c>
      <c r="BK419" s="139">
        <f>ROUND(L419*K419,0)</f>
        <v>0</v>
      </c>
      <c r="BL419" s="23" t="s">
        <v>172</v>
      </c>
      <c r="BM419" s="23" t="s">
        <v>509</v>
      </c>
    </row>
    <row r="420" s="11" customFormat="1" ht="16.5" customHeight="1">
      <c r="B420" s="236"/>
      <c r="C420" s="237"/>
      <c r="D420" s="237"/>
      <c r="E420" s="238" t="s">
        <v>23</v>
      </c>
      <c r="F420" s="254" t="s">
        <v>510</v>
      </c>
      <c r="G420" s="255"/>
      <c r="H420" s="255"/>
      <c r="I420" s="255"/>
      <c r="J420" s="237"/>
      <c r="K420" s="240">
        <v>155.08500000000001</v>
      </c>
      <c r="L420" s="237"/>
      <c r="M420" s="237"/>
      <c r="N420" s="237"/>
      <c r="O420" s="237"/>
      <c r="P420" s="237"/>
      <c r="Q420" s="237"/>
      <c r="R420" s="241"/>
      <c r="T420" s="242"/>
      <c r="U420" s="237"/>
      <c r="V420" s="237"/>
      <c r="W420" s="237"/>
      <c r="X420" s="237"/>
      <c r="Y420" s="237"/>
      <c r="Z420" s="237"/>
      <c r="AA420" s="243"/>
      <c r="AT420" s="244" t="s">
        <v>175</v>
      </c>
      <c r="AU420" s="244" t="s">
        <v>146</v>
      </c>
      <c r="AV420" s="11" t="s">
        <v>146</v>
      </c>
      <c r="AW420" s="11" t="s">
        <v>38</v>
      </c>
      <c r="AX420" s="11" t="s">
        <v>82</v>
      </c>
      <c r="AY420" s="244" t="s">
        <v>167</v>
      </c>
    </row>
    <row r="421" s="12" customFormat="1" ht="16.5" customHeight="1">
      <c r="B421" s="245"/>
      <c r="C421" s="246"/>
      <c r="D421" s="246"/>
      <c r="E421" s="247" t="s">
        <v>23</v>
      </c>
      <c r="F421" s="248" t="s">
        <v>177</v>
      </c>
      <c r="G421" s="246"/>
      <c r="H421" s="246"/>
      <c r="I421" s="246"/>
      <c r="J421" s="246"/>
      <c r="K421" s="249">
        <v>155.08500000000001</v>
      </c>
      <c r="L421" s="246"/>
      <c r="M421" s="246"/>
      <c r="N421" s="246"/>
      <c r="O421" s="246"/>
      <c r="P421" s="246"/>
      <c r="Q421" s="246"/>
      <c r="R421" s="250"/>
      <c r="T421" s="251"/>
      <c r="U421" s="246"/>
      <c r="V421" s="246"/>
      <c r="W421" s="246"/>
      <c r="X421" s="246"/>
      <c r="Y421" s="246"/>
      <c r="Z421" s="246"/>
      <c r="AA421" s="252"/>
      <c r="AT421" s="253" t="s">
        <v>175</v>
      </c>
      <c r="AU421" s="253" t="s">
        <v>146</v>
      </c>
      <c r="AV421" s="12" t="s">
        <v>172</v>
      </c>
      <c r="AW421" s="12" t="s">
        <v>38</v>
      </c>
      <c r="AX421" s="12" t="s">
        <v>11</v>
      </c>
      <c r="AY421" s="253" t="s">
        <v>167</v>
      </c>
    </row>
    <row r="422" s="1" customFormat="1" ht="25.5" customHeight="1">
      <c r="B422" s="47"/>
      <c r="C422" s="216" t="s">
        <v>511</v>
      </c>
      <c r="D422" s="216" t="s">
        <v>168</v>
      </c>
      <c r="E422" s="217" t="s">
        <v>512</v>
      </c>
      <c r="F422" s="218" t="s">
        <v>513</v>
      </c>
      <c r="G422" s="218"/>
      <c r="H422" s="218"/>
      <c r="I422" s="218"/>
      <c r="J422" s="219" t="s">
        <v>466</v>
      </c>
      <c r="K422" s="220">
        <v>277.99200000000002</v>
      </c>
      <c r="L422" s="221">
        <v>0</v>
      </c>
      <c r="M422" s="222"/>
      <c r="N422" s="223">
        <f>ROUND(L422*K422,0)</f>
        <v>0</v>
      </c>
      <c r="O422" s="223"/>
      <c r="P422" s="223"/>
      <c r="Q422" s="223"/>
      <c r="R422" s="49"/>
      <c r="T422" s="224" t="s">
        <v>23</v>
      </c>
      <c r="U422" s="57" t="s">
        <v>49</v>
      </c>
      <c r="V422" s="48"/>
      <c r="W422" s="225">
        <f>V422*K422</f>
        <v>0</v>
      </c>
      <c r="X422" s="225">
        <v>0</v>
      </c>
      <c r="Y422" s="225">
        <f>X422*K422</f>
        <v>0</v>
      </c>
      <c r="Z422" s="225">
        <v>0</v>
      </c>
      <c r="AA422" s="226">
        <f>Z422*K422</f>
        <v>0</v>
      </c>
      <c r="AR422" s="23" t="s">
        <v>172</v>
      </c>
      <c r="AT422" s="23" t="s">
        <v>168</v>
      </c>
      <c r="AU422" s="23" t="s">
        <v>146</v>
      </c>
      <c r="AY422" s="23" t="s">
        <v>167</v>
      </c>
      <c r="BE422" s="139">
        <f>IF(U422="základní",N422,0)</f>
        <v>0</v>
      </c>
      <c r="BF422" s="139">
        <f>IF(U422="snížená",N422,0)</f>
        <v>0</v>
      </c>
      <c r="BG422" s="139">
        <f>IF(U422="zákl. přenesená",N422,0)</f>
        <v>0</v>
      </c>
      <c r="BH422" s="139">
        <f>IF(U422="sníž. přenesená",N422,0)</f>
        <v>0</v>
      </c>
      <c r="BI422" s="139">
        <f>IF(U422="nulová",N422,0)</f>
        <v>0</v>
      </c>
      <c r="BJ422" s="23" t="s">
        <v>146</v>
      </c>
      <c r="BK422" s="139">
        <f>ROUND(L422*K422,0)</f>
        <v>0</v>
      </c>
      <c r="BL422" s="23" t="s">
        <v>172</v>
      </c>
      <c r="BM422" s="23" t="s">
        <v>514</v>
      </c>
    </row>
    <row r="423" s="10" customFormat="1" ht="16.5" customHeight="1">
      <c r="B423" s="227"/>
      <c r="C423" s="228"/>
      <c r="D423" s="228"/>
      <c r="E423" s="229" t="s">
        <v>23</v>
      </c>
      <c r="F423" s="230" t="s">
        <v>515</v>
      </c>
      <c r="G423" s="231"/>
      <c r="H423" s="231"/>
      <c r="I423" s="231"/>
      <c r="J423" s="228"/>
      <c r="K423" s="229" t="s">
        <v>23</v>
      </c>
      <c r="L423" s="228"/>
      <c r="M423" s="228"/>
      <c r="N423" s="228"/>
      <c r="O423" s="228"/>
      <c r="P423" s="228"/>
      <c r="Q423" s="228"/>
      <c r="R423" s="232"/>
      <c r="T423" s="233"/>
      <c r="U423" s="228"/>
      <c r="V423" s="228"/>
      <c r="W423" s="228"/>
      <c r="X423" s="228"/>
      <c r="Y423" s="228"/>
      <c r="Z423" s="228"/>
      <c r="AA423" s="234"/>
      <c r="AT423" s="235" t="s">
        <v>175</v>
      </c>
      <c r="AU423" s="235" t="s">
        <v>146</v>
      </c>
      <c r="AV423" s="10" t="s">
        <v>11</v>
      </c>
      <c r="AW423" s="10" t="s">
        <v>38</v>
      </c>
      <c r="AX423" s="10" t="s">
        <v>82</v>
      </c>
      <c r="AY423" s="235" t="s">
        <v>167</v>
      </c>
    </row>
    <row r="424" s="11" customFormat="1" ht="16.5" customHeight="1">
      <c r="B424" s="236"/>
      <c r="C424" s="237"/>
      <c r="D424" s="237"/>
      <c r="E424" s="238" t="s">
        <v>23</v>
      </c>
      <c r="F424" s="239" t="s">
        <v>516</v>
      </c>
      <c r="G424" s="237"/>
      <c r="H424" s="237"/>
      <c r="I424" s="237"/>
      <c r="J424" s="237"/>
      <c r="K424" s="240">
        <v>145.542</v>
      </c>
      <c r="L424" s="237"/>
      <c r="M424" s="237"/>
      <c r="N424" s="237"/>
      <c r="O424" s="237"/>
      <c r="P424" s="237"/>
      <c r="Q424" s="237"/>
      <c r="R424" s="241"/>
      <c r="T424" s="242"/>
      <c r="U424" s="237"/>
      <c r="V424" s="237"/>
      <c r="W424" s="237"/>
      <c r="X424" s="237"/>
      <c r="Y424" s="237"/>
      <c r="Z424" s="237"/>
      <c r="AA424" s="243"/>
      <c r="AT424" s="244" t="s">
        <v>175</v>
      </c>
      <c r="AU424" s="244" t="s">
        <v>146</v>
      </c>
      <c r="AV424" s="11" t="s">
        <v>146</v>
      </c>
      <c r="AW424" s="11" t="s">
        <v>38</v>
      </c>
      <c r="AX424" s="11" t="s">
        <v>82</v>
      </c>
      <c r="AY424" s="244" t="s">
        <v>167</v>
      </c>
    </row>
    <row r="425" s="10" customFormat="1" ht="16.5" customHeight="1">
      <c r="B425" s="227"/>
      <c r="C425" s="228"/>
      <c r="D425" s="228"/>
      <c r="E425" s="229" t="s">
        <v>23</v>
      </c>
      <c r="F425" s="256" t="s">
        <v>517</v>
      </c>
      <c r="G425" s="228"/>
      <c r="H425" s="228"/>
      <c r="I425" s="228"/>
      <c r="J425" s="228"/>
      <c r="K425" s="229" t="s">
        <v>23</v>
      </c>
      <c r="L425" s="228"/>
      <c r="M425" s="228"/>
      <c r="N425" s="228"/>
      <c r="O425" s="228"/>
      <c r="P425" s="228"/>
      <c r="Q425" s="228"/>
      <c r="R425" s="232"/>
      <c r="T425" s="233"/>
      <c r="U425" s="228"/>
      <c r="V425" s="228"/>
      <c r="W425" s="228"/>
      <c r="X425" s="228"/>
      <c r="Y425" s="228"/>
      <c r="Z425" s="228"/>
      <c r="AA425" s="234"/>
      <c r="AT425" s="235" t="s">
        <v>175</v>
      </c>
      <c r="AU425" s="235" t="s">
        <v>146</v>
      </c>
      <c r="AV425" s="10" t="s">
        <v>11</v>
      </c>
      <c r="AW425" s="10" t="s">
        <v>38</v>
      </c>
      <c r="AX425" s="10" t="s">
        <v>82</v>
      </c>
      <c r="AY425" s="235" t="s">
        <v>167</v>
      </c>
    </row>
    <row r="426" s="11" customFormat="1" ht="25.5" customHeight="1">
      <c r="B426" s="236"/>
      <c r="C426" s="237"/>
      <c r="D426" s="237"/>
      <c r="E426" s="238" t="s">
        <v>23</v>
      </c>
      <c r="F426" s="239" t="s">
        <v>518</v>
      </c>
      <c r="G426" s="237"/>
      <c r="H426" s="237"/>
      <c r="I426" s="237"/>
      <c r="J426" s="237"/>
      <c r="K426" s="240">
        <v>47.100000000000001</v>
      </c>
      <c r="L426" s="237"/>
      <c r="M426" s="237"/>
      <c r="N426" s="237"/>
      <c r="O426" s="237"/>
      <c r="P426" s="237"/>
      <c r="Q426" s="237"/>
      <c r="R426" s="241"/>
      <c r="T426" s="242"/>
      <c r="U426" s="237"/>
      <c r="V426" s="237"/>
      <c r="W426" s="237"/>
      <c r="X426" s="237"/>
      <c r="Y426" s="237"/>
      <c r="Z426" s="237"/>
      <c r="AA426" s="243"/>
      <c r="AT426" s="244" t="s">
        <v>175</v>
      </c>
      <c r="AU426" s="244" t="s">
        <v>146</v>
      </c>
      <c r="AV426" s="11" t="s">
        <v>146</v>
      </c>
      <c r="AW426" s="11" t="s">
        <v>38</v>
      </c>
      <c r="AX426" s="11" t="s">
        <v>82</v>
      </c>
      <c r="AY426" s="244" t="s">
        <v>167</v>
      </c>
    </row>
    <row r="427" s="10" customFormat="1" ht="16.5" customHeight="1">
      <c r="B427" s="227"/>
      <c r="C427" s="228"/>
      <c r="D427" s="228"/>
      <c r="E427" s="229" t="s">
        <v>23</v>
      </c>
      <c r="F427" s="256" t="s">
        <v>519</v>
      </c>
      <c r="G427" s="228"/>
      <c r="H427" s="228"/>
      <c r="I427" s="228"/>
      <c r="J427" s="228"/>
      <c r="K427" s="229" t="s">
        <v>23</v>
      </c>
      <c r="L427" s="228"/>
      <c r="M427" s="228"/>
      <c r="N427" s="228"/>
      <c r="O427" s="228"/>
      <c r="P427" s="228"/>
      <c r="Q427" s="228"/>
      <c r="R427" s="232"/>
      <c r="T427" s="233"/>
      <c r="U427" s="228"/>
      <c r="V427" s="228"/>
      <c r="W427" s="228"/>
      <c r="X427" s="228"/>
      <c r="Y427" s="228"/>
      <c r="Z427" s="228"/>
      <c r="AA427" s="234"/>
      <c r="AT427" s="235" t="s">
        <v>175</v>
      </c>
      <c r="AU427" s="235" t="s">
        <v>146</v>
      </c>
      <c r="AV427" s="10" t="s">
        <v>11</v>
      </c>
      <c r="AW427" s="10" t="s">
        <v>38</v>
      </c>
      <c r="AX427" s="10" t="s">
        <v>82</v>
      </c>
      <c r="AY427" s="235" t="s">
        <v>167</v>
      </c>
    </row>
    <row r="428" s="11" customFormat="1" ht="38.25" customHeight="1">
      <c r="B428" s="236"/>
      <c r="C428" s="237"/>
      <c r="D428" s="237"/>
      <c r="E428" s="238" t="s">
        <v>23</v>
      </c>
      <c r="F428" s="239" t="s">
        <v>520</v>
      </c>
      <c r="G428" s="237"/>
      <c r="H428" s="237"/>
      <c r="I428" s="237"/>
      <c r="J428" s="237"/>
      <c r="K428" s="240">
        <v>58.350000000000001</v>
      </c>
      <c r="L428" s="237"/>
      <c r="M428" s="237"/>
      <c r="N428" s="237"/>
      <c r="O428" s="237"/>
      <c r="P428" s="237"/>
      <c r="Q428" s="237"/>
      <c r="R428" s="241"/>
      <c r="T428" s="242"/>
      <c r="U428" s="237"/>
      <c r="V428" s="237"/>
      <c r="W428" s="237"/>
      <c r="X428" s="237"/>
      <c r="Y428" s="237"/>
      <c r="Z428" s="237"/>
      <c r="AA428" s="243"/>
      <c r="AT428" s="244" t="s">
        <v>175</v>
      </c>
      <c r="AU428" s="244" t="s">
        <v>146</v>
      </c>
      <c r="AV428" s="11" t="s">
        <v>146</v>
      </c>
      <c r="AW428" s="11" t="s">
        <v>38</v>
      </c>
      <c r="AX428" s="11" t="s">
        <v>82</v>
      </c>
      <c r="AY428" s="244" t="s">
        <v>167</v>
      </c>
    </row>
    <row r="429" s="11" customFormat="1" ht="25.5" customHeight="1">
      <c r="B429" s="236"/>
      <c r="C429" s="237"/>
      <c r="D429" s="237"/>
      <c r="E429" s="238" t="s">
        <v>23</v>
      </c>
      <c r="F429" s="239" t="s">
        <v>521</v>
      </c>
      <c r="G429" s="237"/>
      <c r="H429" s="237"/>
      <c r="I429" s="237"/>
      <c r="J429" s="237"/>
      <c r="K429" s="240">
        <v>27</v>
      </c>
      <c r="L429" s="237"/>
      <c r="M429" s="237"/>
      <c r="N429" s="237"/>
      <c r="O429" s="237"/>
      <c r="P429" s="237"/>
      <c r="Q429" s="237"/>
      <c r="R429" s="241"/>
      <c r="T429" s="242"/>
      <c r="U429" s="237"/>
      <c r="V429" s="237"/>
      <c r="W429" s="237"/>
      <c r="X429" s="237"/>
      <c r="Y429" s="237"/>
      <c r="Z429" s="237"/>
      <c r="AA429" s="243"/>
      <c r="AT429" s="244" t="s">
        <v>175</v>
      </c>
      <c r="AU429" s="244" t="s">
        <v>146</v>
      </c>
      <c r="AV429" s="11" t="s">
        <v>146</v>
      </c>
      <c r="AW429" s="11" t="s">
        <v>38</v>
      </c>
      <c r="AX429" s="11" t="s">
        <v>82</v>
      </c>
      <c r="AY429" s="244" t="s">
        <v>167</v>
      </c>
    </row>
    <row r="430" s="12" customFormat="1" ht="16.5" customHeight="1">
      <c r="B430" s="245"/>
      <c r="C430" s="246"/>
      <c r="D430" s="246"/>
      <c r="E430" s="247" t="s">
        <v>23</v>
      </c>
      <c r="F430" s="248" t="s">
        <v>177</v>
      </c>
      <c r="G430" s="246"/>
      <c r="H430" s="246"/>
      <c r="I430" s="246"/>
      <c r="J430" s="246"/>
      <c r="K430" s="249">
        <v>277.99200000000002</v>
      </c>
      <c r="L430" s="246"/>
      <c r="M430" s="246"/>
      <c r="N430" s="246"/>
      <c r="O430" s="246"/>
      <c r="P430" s="246"/>
      <c r="Q430" s="246"/>
      <c r="R430" s="250"/>
      <c r="T430" s="251"/>
      <c r="U430" s="246"/>
      <c r="V430" s="246"/>
      <c r="W430" s="246"/>
      <c r="X430" s="246"/>
      <c r="Y430" s="246"/>
      <c r="Z430" s="246"/>
      <c r="AA430" s="252"/>
      <c r="AT430" s="253" t="s">
        <v>175</v>
      </c>
      <c r="AU430" s="253" t="s">
        <v>146</v>
      </c>
      <c r="AV430" s="12" t="s">
        <v>172</v>
      </c>
      <c r="AW430" s="12" t="s">
        <v>38</v>
      </c>
      <c r="AX430" s="12" t="s">
        <v>11</v>
      </c>
      <c r="AY430" s="253" t="s">
        <v>167</v>
      </c>
    </row>
    <row r="431" s="1" customFormat="1" ht="25.5" customHeight="1">
      <c r="B431" s="47"/>
      <c r="C431" s="216" t="s">
        <v>522</v>
      </c>
      <c r="D431" s="216" t="s">
        <v>168</v>
      </c>
      <c r="E431" s="217" t="s">
        <v>523</v>
      </c>
      <c r="F431" s="218" t="s">
        <v>524</v>
      </c>
      <c r="G431" s="218"/>
      <c r="H431" s="218"/>
      <c r="I431" s="218"/>
      <c r="J431" s="219" t="s">
        <v>256</v>
      </c>
      <c r="K431" s="220">
        <v>29.699999999999999</v>
      </c>
      <c r="L431" s="221">
        <v>0</v>
      </c>
      <c r="M431" s="222"/>
      <c r="N431" s="223">
        <f>ROUND(L431*K431,0)</f>
        <v>0</v>
      </c>
      <c r="O431" s="223"/>
      <c r="P431" s="223"/>
      <c r="Q431" s="223"/>
      <c r="R431" s="49"/>
      <c r="T431" s="224" t="s">
        <v>23</v>
      </c>
      <c r="U431" s="57" t="s">
        <v>49</v>
      </c>
      <c r="V431" s="48"/>
      <c r="W431" s="225">
        <f>V431*K431</f>
        <v>0</v>
      </c>
      <c r="X431" s="225">
        <v>0.0043800000000000002</v>
      </c>
      <c r="Y431" s="225">
        <f>X431*K431</f>
        <v>0.13008600000000001</v>
      </c>
      <c r="Z431" s="225">
        <v>0</v>
      </c>
      <c r="AA431" s="226">
        <f>Z431*K431</f>
        <v>0</v>
      </c>
      <c r="AR431" s="23" t="s">
        <v>172</v>
      </c>
      <c r="AT431" s="23" t="s">
        <v>168</v>
      </c>
      <c r="AU431" s="23" t="s">
        <v>146</v>
      </c>
      <c r="AY431" s="23" t="s">
        <v>167</v>
      </c>
      <c r="BE431" s="139">
        <f>IF(U431="základní",N431,0)</f>
        <v>0</v>
      </c>
      <c r="BF431" s="139">
        <f>IF(U431="snížená",N431,0)</f>
        <v>0</v>
      </c>
      <c r="BG431" s="139">
        <f>IF(U431="zákl. přenesená",N431,0)</f>
        <v>0</v>
      </c>
      <c r="BH431" s="139">
        <f>IF(U431="sníž. přenesená",N431,0)</f>
        <v>0</v>
      </c>
      <c r="BI431" s="139">
        <f>IF(U431="nulová",N431,0)</f>
        <v>0</v>
      </c>
      <c r="BJ431" s="23" t="s">
        <v>146</v>
      </c>
      <c r="BK431" s="139">
        <f>ROUND(L431*K431,0)</f>
        <v>0</v>
      </c>
      <c r="BL431" s="23" t="s">
        <v>172</v>
      </c>
      <c r="BM431" s="23" t="s">
        <v>525</v>
      </c>
    </row>
    <row r="432" s="10" customFormat="1" ht="16.5" customHeight="1">
      <c r="B432" s="227"/>
      <c r="C432" s="228"/>
      <c r="D432" s="228"/>
      <c r="E432" s="229" t="s">
        <v>23</v>
      </c>
      <c r="F432" s="230" t="s">
        <v>526</v>
      </c>
      <c r="G432" s="231"/>
      <c r="H432" s="231"/>
      <c r="I432" s="231"/>
      <c r="J432" s="228"/>
      <c r="K432" s="229" t="s">
        <v>23</v>
      </c>
      <c r="L432" s="228"/>
      <c r="M432" s="228"/>
      <c r="N432" s="228"/>
      <c r="O432" s="228"/>
      <c r="P432" s="228"/>
      <c r="Q432" s="228"/>
      <c r="R432" s="232"/>
      <c r="T432" s="233"/>
      <c r="U432" s="228"/>
      <c r="V432" s="228"/>
      <c r="W432" s="228"/>
      <c r="X432" s="228"/>
      <c r="Y432" s="228"/>
      <c r="Z432" s="228"/>
      <c r="AA432" s="234"/>
      <c r="AT432" s="235" t="s">
        <v>175</v>
      </c>
      <c r="AU432" s="235" t="s">
        <v>146</v>
      </c>
      <c r="AV432" s="10" t="s">
        <v>11</v>
      </c>
      <c r="AW432" s="10" t="s">
        <v>38</v>
      </c>
      <c r="AX432" s="10" t="s">
        <v>82</v>
      </c>
      <c r="AY432" s="235" t="s">
        <v>167</v>
      </c>
    </row>
    <row r="433" s="11" customFormat="1" ht="16.5" customHeight="1">
      <c r="B433" s="236"/>
      <c r="C433" s="237"/>
      <c r="D433" s="237"/>
      <c r="E433" s="238" t="s">
        <v>23</v>
      </c>
      <c r="F433" s="239" t="s">
        <v>527</v>
      </c>
      <c r="G433" s="237"/>
      <c r="H433" s="237"/>
      <c r="I433" s="237"/>
      <c r="J433" s="237"/>
      <c r="K433" s="240">
        <v>29.699999999999999</v>
      </c>
      <c r="L433" s="237"/>
      <c r="M433" s="237"/>
      <c r="N433" s="237"/>
      <c r="O433" s="237"/>
      <c r="P433" s="237"/>
      <c r="Q433" s="237"/>
      <c r="R433" s="241"/>
      <c r="T433" s="242"/>
      <c r="U433" s="237"/>
      <c r="V433" s="237"/>
      <c r="W433" s="237"/>
      <c r="X433" s="237"/>
      <c r="Y433" s="237"/>
      <c r="Z433" s="237"/>
      <c r="AA433" s="243"/>
      <c r="AT433" s="244" t="s">
        <v>175</v>
      </c>
      <c r="AU433" s="244" t="s">
        <v>146</v>
      </c>
      <c r="AV433" s="11" t="s">
        <v>146</v>
      </c>
      <c r="AW433" s="11" t="s">
        <v>38</v>
      </c>
      <c r="AX433" s="11" t="s">
        <v>82</v>
      </c>
      <c r="AY433" s="244" t="s">
        <v>167</v>
      </c>
    </row>
    <row r="434" s="12" customFormat="1" ht="16.5" customHeight="1">
      <c r="B434" s="245"/>
      <c r="C434" s="246"/>
      <c r="D434" s="246"/>
      <c r="E434" s="247" t="s">
        <v>23</v>
      </c>
      <c r="F434" s="248" t="s">
        <v>177</v>
      </c>
      <c r="G434" s="246"/>
      <c r="H434" s="246"/>
      <c r="I434" s="246"/>
      <c r="J434" s="246"/>
      <c r="K434" s="249">
        <v>29.699999999999999</v>
      </c>
      <c r="L434" s="246"/>
      <c r="M434" s="246"/>
      <c r="N434" s="246"/>
      <c r="O434" s="246"/>
      <c r="P434" s="246"/>
      <c r="Q434" s="246"/>
      <c r="R434" s="250"/>
      <c r="T434" s="251"/>
      <c r="U434" s="246"/>
      <c r="V434" s="246"/>
      <c r="W434" s="246"/>
      <c r="X434" s="246"/>
      <c r="Y434" s="246"/>
      <c r="Z434" s="246"/>
      <c r="AA434" s="252"/>
      <c r="AT434" s="253" t="s">
        <v>175</v>
      </c>
      <c r="AU434" s="253" t="s">
        <v>146</v>
      </c>
      <c r="AV434" s="12" t="s">
        <v>172</v>
      </c>
      <c r="AW434" s="12" t="s">
        <v>38</v>
      </c>
      <c r="AX434" s="12" t="s">
        <v>11</v>
      </c>
      <c r="AY434" s="253" t="s">
        <v>167</v>
      </c>
    </row>
    <row r="435" s="1" customFormat="1" ht="25.5" customHeight="1">
      <c r="B435" s="47"/>
      <c r="C435" s="216" t="s">
        <v>528</v>
      </c>
      <c r="D435" s="216" t="s">
        <v>168</v>
      </c>
      <c r="E435" s="217" t="s">
        <v>529</v>
      </c>
      <c r="F435" s="218" t="s">
        <v>530</v>
      </c>
      <c r="G435" s="218"/>
      <c r="H435" s="218"/>
      <c r="I435" s="218"/>
      <c r="J435" s="219" t="s">
        <v>256</v>
      </c>
      <c r="K435" s="220">
        <v>234.44999999999999</v>
      </c>
      <c r="L435" s="221">
        <v>0</v>
      </c>
      <c r="M435" s="222"/>
      <c r="N435" s="223">
        <f>ROUND(L435*K435,0)</f>
        <v>0</v>
      </c>
      <c r="O435" s="223"/>
      <c r="P435" s="223"/>
      <c r="Q435" s="223"/>
      <c r="R435" s="49"/>
      <c r="T435" s="224" t="s">
        <v>23</v>
      </c>
      <c r="U435" s="57" t="s">
        <v>49</v>
      </c>
      <c r="V435" s="48"/>
      <c r="W435" s="225">
        <f>V435*K435</f>
        <v>0</v>
      </c>
      <c r="X435" s="225">
        <v>0.023099999999999999</v>
      </c>
      <c r="Y435" s="225">
        <f>X435*K435</f>
        <v>5.4157949999999992</v>
      </c>
      <c r="Z435" s="225">
        <v>0</v>
      </c>
      <c r="AA435" s="226">
        <f>Z435*K435</f>
        <v>0</v>
      </c>
      <c r="AR435" s="23" t="s">
        <v>172</v>
      </c>
      <c r="AT435" s="23" t="s">
        <v>168</v>
      </c>
      <c r="AU435" s="23" t="s">
        <v>146</v>
      </c>
      <c r="AY435" s="23" t="s">
        <v>167</v>
      </c>
      <c r="BE435" s="139">
        <f>IF(U435="základní",N435,0)</f>
        <v>0</v>
      </c>
      <c r="BF435" s="139">
        <f>IF(U435="snížená",N435,0)</f>
        <v>0</v>
      </c>
      <c r="BG435" s="139">
        <f>IF(U435="zákl. přenesená",N435,0)</f>
        <v>0</v>
      </c>
      <c r="BH435" s="139">
        <f>IF(U435="sníž. přenesená",N435,0)</f>
        <v>0</v>
      </c>
      <c r="BI435" s="139">
        <f>IF(U435="nulová",N435,0)</f>
        <v>0</v>
      </c>
      <c r="BJ435" s="23" t="s">
        <v>146</v>
      </c>
      <c r="BK435" s="139">
        <f>ROUND(L435*K435,0)</f>
        <v>0</v>
      </c>
      <c r="BL435" s="23" t="s">
        <v>172</v>
      </c>
      <c r="BM435" s="23" t="s">
        <v>531</v>
      </c>
    </row>
    <row r="436" s="10" customFormat="1" ht="16.5" customHeight="1">
      <c r="B436" s="227"/>
      <c r="C436" s="228"/>
      <c r="D436" s="228"/>
      <c r="E436" s="229" t="s">
        <v>23</v>
      </c>
      <c r="F436" s="230" t="s">
        <v>532</v>
      </c>
      <c r="G436" s="231"/>
      <c r="H436" s="231"/>
      <c r="I436" s="231"/>
      <c r="J436" s="228"/>
      <c r="K436" s="229" t="s">
        <v>23</v>
      </c>
      <c r="L436" s="228"/>
      <c r="M436" s="228"/>
      <c r="N436" s="228"/>
      <c r="O436" s="228"/>
      <c r="P436" s="228"/>
      <c r="Q436" s="228"/>
      <c r="R436" s="232"/>
      <c r="T436" s="233"/>
      <c r="U436" s="228"/>
      <c r="V436" s="228"/>
      <c r="W436" s="228"/>
      <c r="X436" s="228"/>
      <c r="Y436" s="228"/>
      <c r="Z436" s="228"/>
      <c r="AA436" s="234"/>
      <c r="AT436" s="235" t="s">
        <v>175</v>
      </c>
      <c r="AU436" s="235" t="s">
        <v>146</v>
      </c>
      <c r="AV436" s="10" t="s">
        <v>11</v>
      </c>
      <c r="AW436" s="10" t="s">
        <v>38</v>
      </c>
      <c r="AX436" s="10" t="s">
        <v>82</v>
      </c>
      <c r="AY436" s="235" t="s">
        <v>167</v>
      </c>
    </row>
    <row r="437" s="11" customFormat="1" ht="51" customHeight="1">
      <c r="B437" s="236"/>
      <c r="C437" s="237"/>
      <c r="D437" s="237"/>
      <c r="E437" s="238" t="s">
        <v>23</v>
      </c>
      <c r="F437" s="239" t="s">
        <v>533</v>
      </c>
      <c r="G437" s="237"/>
      <c r="H437" s="237"/>
      <c r="I437" s="237"/>
      <c r="J437" s="237"/>
      <c r="K437" s="240">
        <v>57.270000000000003</v>
      </c>
      <c r="L437" s="237"/>
      <c r="M437" s="237"/>
      <c r="N437" s="237"/>
      <c r="O437" s="237"/>
      <c r="P437" s="237"/>
      <c r="Q437" s="237"/>
      <c r="R437" s="241"/>
      <c r="T437" s="242"/>
      <c r="U437" s="237"/>
      <c r="V437" s="237"/>
      <c r="W437" s="237"/>
      <c r="X437" s="237"/>
      <c r="Y437" s="237"/>
      <c r="Z437" s="237"/>
      <c r="AA437" s="243"/>
      <c r="AT437" s="244" t="s">
        <v>175</v>
      </c>
      <c r="AU437" s="244" t="s">
        <v>146</v>
      </c>
      <c r="AV437" s="11" t="s">
        <v>146</v>
      </c>
      <c r="AW437" s="11" t="s">
        <v>38</v>
      </c>
      <c r="AX437" s="11" t="s">
        <v>82</v>
      </c>
      <c r="AY437" s="244" t="s">
        <v>167</v>
      </c>
    </row>
    <row r="438" s="10" customFormat="1" ht="16.5" customHeight="1">
      <c r="B438" s="227"/>
      <c r="C438" s="228"/>
      <c r="D438" s="228"/>
      <c r="E438" s="229" t="s">
        <v>23</v>
      </c>
      <c r="F438" s="256" t="s">
        <v>534</v>
      </c>
      <c r="G438" s="228"/>
      <c r="H438" s="228"/>
      <c r="I438" s="228"/>
      <c r="J438" s="228"/>
      <c r="K438" s="229" t="s">
        <v>23</v>
      </c>
      <c r="L438" s="228"/>
      <c r="M438" s="228"/>
      <c r="N438" s="228"/>
      <c r="O438" s="228"/>
      <c r="P438" s="228"/>
      <c r="Q438" s="228"/>
      <c r="R438" s="232"/>
      <c r="T438" s="233"/>
      <c r="U438" s="228"/>
      <c r="V438" s="228"/>
      <c r="W438" s="228"/>
      <c r="X438" s="228"/>
      <c r="Y438" s="228"/>
      <c r="Z438" s="228"/>
      <c r="AA438" s="234"/>
      <c r="AT438" s="235" t="s">
        <v>175</v>
      </c>
      <c r="AU438" s="235" t="s">
        <v>146</v>
      </c>
      <c r="AV438" s="10" t="s">
        <v>11</v>
      </c>
      <c r="AW438" s="10" t="s">
        <v>38</v>
      </c>
      <c r="AX438" s="10" t="s">
        <v>82</v>
      </c>
      <c r="AY438" s="235" t="s">
        <v>167</v>
      </c>
    </row>
    <row r="439" s="11" customFormat="1" ht="38.25" customHeight="1">
      <c r="B439" s="236"/>
      <c r="C439" s="237"/>
      <c r="D439" s="237"/>
      <c r="E439" s="238" t="s">
        <v>23</v>
      </c>
      <c r="F439" s="239" t="s">
        <v>535</v>
      </c>
      <c r="G439" s="237"/>
      <c r="H439" s="237"/>
      <c r="I439" s="237"/>
      <c r="J439" s="237"/>
      <c r="K439" s="240">
        <v>57.155000000000001</v>
      </c>
      <c r="L439" s="237"/>
      <c r="M439" s="237"/>
      <c r="N439" s="237"/>
      <c r="O439" s="237"/>
      <c r="P439" s="237"/>
      <c r="Q439" s="237"/>
      <c r="R439" s="241"/>
      <c r="T439" s="242"/>
      <c r="U439" s="237"/>
      <c r="V439" s="237"/>
      <c r="W439" s="237"/>
      <c r="X439" s="237"/>
      <c r="Y439" s="237"/>
      <c r="Z439" s="237"/>
      <c r="AA439" s="243"/>
      <c r="AT439" s="244" t="s">
        <v>175</v>
      </c>
      <c r="AU439" s="244" t="s">
        <v>146</v>
      </c>
      <c r="AV439" s="11" t="s">
        <v>146</v>
      </c>
      <c r="AW439" s="11" t="s">
        <v>38</v>
      </c>
      <c r="AX439" s="11" t="s">
        <v>82</v>
      </c>
      <c r="AY439" s="244" t="s">
        <v>167</v>
      </c>
    </row>
    <row r="440" s="10" customFormat="1" ht="16.5" customHeight="1">
      <c r="B440" s="227"/>
      <c r="C440" s="228"/>
      <c r="D440" s="228"/>
      <c r="E440" s="229" t="s">
        <v>23</v>
      </c>
      <c r="F440" s="256" t="s">
        <v>536</v>
      </c>
      <c r="G440" s="228"/>
      <c r="H440" s="228"/>
      <c r="I440" s="228"/>
      <c r="J440" s="228"/>
      <c r="K440" s="229" t="s">
        <v>23</v>
      </c>
      <c r="L440" s="228"/>
      <c r="M440" s="228"/>
      <c r="N440" s="228"/>
      <c r="O440" s="228"/>
      <c r="P440" s="228"/>
      <c r="Q440" s="228"/>
      <c r="R440" s="232"/>
      <c r="T440" s="233"/>
      <c r="U440" s="228"/>
      <c r="V440" s="228"/>
      <c r="W440" s="228"/>
      <c r="X440" s="228"/>
      <c r="Y440" s="228"/>
      <c r="Z440" s="228"/>
      <c r="AA440" s="234"/>
      <c r="AT440" s="235" t="s">
        <v>175</v>
      </c>
      <c r="AU440" s="235" t="s">
        <v>146</v>
      </c>
      <c r="AV440" s="10" t="s">
        <v>11</v>
      </c>
      <c r="AW440" s="10" t="s">
        <v>38</v>
      </c>
      <c r="AX440" s="10" t="s">
        <v>82</v>
      </c>
      <c r="AY440" s="235" t="s">
        <v>167</v>
      </c>
    </row>
    <row r="441" s="11" customFormat="1" ht="38.25" customHeight="1">
      <c r="B441" s="236"/>
      <c r="C441" s="237"/>
      <c r="D441" s="237"/>
      <c r="E441" s="238" t="s">
        <v>23</v>
      </c>
      <c r="F441" s="239" t="s">
        <v>537</v>
      </c>
      <c r="G441" s="237"/>
      <c r="H441" s="237"/>
      <c r="I441" s="237"/>
      <c r="J441" s="237"/>
      <c r="K441" s="240">
        <v>58.329999999999998</v>
      </c>
      <c r="L441" s="237"/>
      <c r="M441" s="237"/>
      <c r="N441" s="237"/>
      <c r="O441" s="237"/>
      <c r="P441" s="237"/>
      <c r="Q441" s="237"/>
      <c r="R441" s="241"/>
      <c r="T441" s="242"/>
      <c r="U441" s="237"/>
      <c r="V441" s="237"/>
      <c r="W441" s="237"/>
      <c r="X441" s="237"/>
      <c r="Y441" s="237"/>
      <c r="Z441" s="237"/>
      <c r="AA441" s="243"/>
      <c r="AT441" s="244" t="s">
        <v>175</v>
      </c>
      <c r="AU441" s="244" t="s">
        <v>146</v>
      </c>
      <c r="AV441" s="11" t="s">
        <v>146</v>
      </c>
      <c r="AW441" s="11" t="s">
        <v>38</v>
      </c>
      <c r="AX441" s="11" t="s">
        <v>82</v>
      </c>
      <c r="AY441" s="244" t="s">
        <v>167</v>
      </c>
    </row>
    <row r="442" s="10" customFormat="1" ht="16.5" customHeight="1">
      <c r="B442" s="227"/>
      <c r="C442" s="228"/>
      <c r="D442" s="228"/>
      <c r="E442" s="229" t="s">
        <v>23</v>
      </c>
      <c r="F442" s="256" t="s">
        <v>538</v>
      </c>
      <c r="G442" s="228"/>
      <c r="H442" s="228"/>
      <c r="I442" s="228"/>
      <c r="J442" s="228"/>
      <c r="K442" s="229" t="s">
        <v>23</v>
      </c>
      <c r="L442" s="228"/>
      <c r="M442" s="228"/>
      <c r="N442" s="228"/>
      <c r="O442" s="228"/>
      <c r="P442" s="228"/>
      <c r="Q442" s="228"/>
      <c r="R442" s="232"/>
      <c r="T442" s="233"/>
      <c r="U442" s="228"/>
      <c r="V442" s="228"/>
      <c r="W442" s="228"/>
      <c r="X442" s="228"/>
      <c r="Y442" s="228"/>
      <c r="Z442" s="228"/>
      <c r="AA442" s="234"/>
      <c r="AT442" s="235" t="s">
        <v>175</v>
      </c>
      <c r="AU442" s="235" t="s">
        <v>146</v>
      </c>
      <c r="AV442" s="10" t="s">
        <v>11</v>
      </c>
      <c r="AW442" s="10" t="s">
        <v>38</v>
      </c>
      <c r="AX442" s="10" t="s">
        <v>82</v>
      </c>
      <c r="AY442" s="235" t="s">
        <v>167</v>
      </c>
    </row>
    <row r="443" s="11" customFormat="1" ht="25.5" customHeight="1">
      <c r="B443" s="236"/>
      <c r="C443" s="237"/>
      <c r="D443" s="237"/>
      <c r="E443" s="238" t="s">
        <v>23</v>
      </c>
      <c r="F443" s="239" t="s">
        <v>539</v>
      </c>
      <c r="G443" s="237"/>
      <c r="H443" s="237"/>
      <c r="I443" s="237"/>
      <c r="J443" s="237"/>
      <c r="K443" s="240">
        <v>61.695</v>
      </c>
      <c r="L443" s="237"/>
      <c r="M443" s="237"/>
      <c r="N443" s="237"/>
      <c r="O443" s="237"/>
      <c r="P443" s="237"/>
      <c r="Q443" s="237"/>
      <c r="R443" s="241"/>
      <c r="T443" s="242"/>
      <c r="U443" s="237"/>
      <c r="V443" s="237"/>
      <c r="W443" s="237"/>
      <c r="X443" s="237"/>
      <c r="Y443" s="237"/>
      <c r="Z443" s="237"/>
      <c r="AA443" s="243"/>
      <c r="AT443" s="244" t="s">
        <v>175</v>
      </c>
      <c r="AU443" s="244" t="s">
        <v>146</v>
      </c>
      <c r="AV443" s="11" t="s">
        <v>146</v>
      </c>
      <c r="AW443" s="11" t="s">
        <v>38</v>
      </c>
      <c r="AX443" s="11" t="s">
        <v>82</v>
      </c>
      <c r="AY443" s="244" t="s">
        <v>167</v>
      </c>
    </row>
    <row r="444" s="12" customFormat="1" ht="16.5" customHeight="1">
      <c r="B444" s="245"/>
      <c r="C444" s="246"/>
      <c r="D444" s="246"/>
      <c r="E444" s="247" t="s">
        <v>23</v>
      </c>
      <c r="F444" s="248" t="s">
        <v>177</v>
      </c>
      <c r="G444" s="246"/>
      <c r="H444" s="246"/>
      <c r="I444" s="246"/>
      <c r="J444" s="246"/>
      <c r="K444" s="249">
        <v>234.44999999999999</v>
      </c>
      <c r="L444" s="246"/>
      <c r="M444" s="246"/>
      <c r="N444" s="246"/>
      <c r="O444" s="246"/>
      <c r="P444" s="246"/>
      <c r="Q444" s="246"/>
      <c r="R444" s="250"/>
      <c r="T444" s="251"/>
      <c r="U444" s="246"/>
      <c r="V444" s="246"/>
      <c r="W444" s="246"/>
      <c r="X444" s="246"/>
      <c r="Y444" s="246"/>
      <c r="Z444" s="246"/>
      <c r="AA444" s="252"/>
      <c r="AT444" s="253" t="s">
        <v>175</v>
      </c>
      <c r="AU444" s="253" t="s">
        <v>146</v>
      </c>
      <c r="AV444" s="12" t="s">
        <v>172</v>
      </c>
      <c r="AW444" s="12" t="s">
        <v>38</v>
      </c>
      <c r="AX444" s="12" t="s">
        <v>11</v>
      </c>
      <c r="AY444" s="253" t="s">
        <v>167</v>
      </c>
    </row>
    <row r="445" s="1" customFormat="1" ht="38.25" customHeight="1">
      <c r="B445" s="47"/>
      <c r="C445" s="216" t="s">
        <v>540</v>
      </c>
      <c r="D445" s="216" t="s">
        <v>168</v>
      </c>
      <c r="E445" s="217" t="s">
        <v>541</v>
      </c>
      <c r="F445" s="218" t="s">
        <v>542</v>
      </c>
      <c r="G445" s="218"/>
      <c r="H445" s="218"/>
      <c r="I445" s="218"/>
      <c r="J445" s="219" t="s">
        <v>256</v>
      </c>
      <c r="K445" s="220">
        <v>19.800000000000001</v>
      </c>
      <c r="L445" s="221">
        <v>0</v>
      </c>
      <c r="M445" s="222"/>
      <c r="N445" s="223">
        <f>ROUND(L445*K445,0)</f>
        <v>0</v>
      </c>
      <c r="O445" s="223"/>
      <c r="P445" s="223"/>
      <c r="Q445" s="223"/>
      <c r="R445" s="49"/>
      <c r="T445" s="224" t="s">
        <v>23</v>
      </c>
      <c r="U445" s="57" t="s">
        <v>49</v>
      </c>
      <c r="V445" s="48"/>
      <c r="W445" s="225">
        <f>V445*K445</f>
        <v>0</v>
      </c>
      <c r="X445" s="225">
        <v>0.00628</v>
      </c>
      <c r="Y445" s="225">
        <f>X445*K445</f>
        <v>0.12434400000000001</v>
      </c>
      <c r="Z445" s="225">
        <v>0</v>
      </c>
      <c r="AA445" s="226">
        <f>Z445*K445</f>
        <v>0</v>
      </c>
      <c r="AR445" s="23" t="s">
        <v>172</v>
      </c>
      <c r="AT445" s="23" t="s">
        <v>168</v>
      </c>
      <c r="AU445" s="23" t="s">
        <v>146</v>
      </c>
      <c r="AY445" s="23" t="s">
        <v>167</v>
      </c>
      <c r="BE445" s="139">
        <f>IF(U445="základní",N445,0)</f>
        <v>0</v>
      </c>
      <c r="BF445" s="139">
        <f>IF(U445="snížená",N445,0)</f>
        <v>0</v>
      </c>
      <c r="BG445" s="139">
        <f>IF(U445="zákl. přenesená",N445,0)</f>
        <v>0</v>
      </c>
      <c r="BH445" s="139">
        <f>IF(U445="sníž. přenesená",N445,0)</f>
        <v>0</v>
      </c>
      <c r="BI445" s="139">
        <f>IF(U445="nulová",N445,0)</f>
        <v>0</v>
      </c>
      <c r="BJ445" s="23" t="s">
        <v>146</v>
      </c>
      <c r="BK445" s="139">
        <f>ROUND(L445*K445,0)</f>
        <v>0</v>
      </c>
      <c r="BL445" s="23" t="s">
        <v>172</v>
      </c>
      <c r="BM445" s="23" t="s">
        <v>543</v>
      </c>
    </row>
    <row r="446" s="10" customFormat="1" ht="16.5" customHeight="1">
      <c r="B446" s="227"/>
      <c r="C446" s="228"/>
      <c r="D446" s="228"/>
      <c r="E446" s="229" t="s">
        <v>23</v>
      </c>
      <c r="F446" s="230" t="s">
        <v>544</v>
      </c>
      <c r="G446" s="231"/>
      <c r="H446" s="231"/>
      <c r="I446" s="231"/>
      <c r="J446" s="228"/>
      <c r="K446" s="229" t="s">
        <v>23</v>
      </c>
      <c r="L446" s="228"/>
      <c r="M446" s="228"/>
      <c r="N446" s="228"/>
      <c r="O446" s="228"/>
      <c r="P446" s="228"/>
      <c r="Q446" s="228"/>
      <c r="R446" s="232"/>
      <c r="T446" s="233"/>
      <c r="U446" s="228"/>
      <c r="V446" s="228"/>
      <c r="W446" s="228"/>
      <c r="X446" s="228"/>
      <c r="Y446" s="228"/>
      <c r="Z446" s="228"/>
      <c r="AA446" s="234"/>
      <c r="AT446" s="235" t="s">
        <v>175</v>
      </c>
      <c r="AU446" s="235" t="s">
        <v>146</v>
      </c>
      <c r="AV446" s="10" t="s">
        <v>11</v>
      </c>
      <c r="AW446" s="10" t="s">
        <v>38</v>
      </c>
      <c r="AX446" s="10" t="s">
        <v>82</v>
      </c>
      <c r="AY446" s="235" t="s">
        <v>167</v>
      </c>
    </row>
    <row r="447" s="11" customFormat="1" ht="16.5" customHeight="1">
      <c r="B447" s="236"/>
      <c r="C447" s="237"/>
      <c r="D447" s="237"/>
      <c r="E447" s="238" t="s">
        <v>23</v>
      </c>
      <c r="F447" s="239" t="s">
        <v>258</v>
      </c>
      <c r="G447" s="237"/>
      <c r="H447" s="237"/>
      <c r="I447" s="237"/>
      <c r="J447" s="237"/>
      <c r="K447" s="240">
        <v>19.800000000000001</v>
      </c>
      <c r="L447" s="237"/>
      <c r="M447" s="237"/>
      <c r="N447" s="237"/>
      <c r="O447" s="237"/>
      <c r="P447" s="237"/>
      <c r="Q447" s="237"/>
      <c r="R447" s="241"/>
      <c r="T447" s="242"/>
      <c r="U447" s="237"/>
      <c r="V447" s="237"/>
      <c r="W447" s="237"/>
      <c r="X447" s="237"/>
      <c r="Y447" s="237"/>
      <c r="Z447" s="237"/>
      <c r="AA447" s="243"/>
      <c r="AT447" s="244" t="s">
        <v>175</v>
      </c>
      <c r="AU447" s="244" t="s">
        <v>146</v>
      </c>
      <c r="AV447" s="11" t="s">
        <v>146</v>
      </c>
      <c r="AW447" s="11" t="s">
        <v>38</v>
      </c>
      <c r="AX447" s="11" t="s">
        <v>82</v>
      </c>
      <c r="AY447" s="244" t="s">
        <v>167</v>
      </c>
    </row>
    <row r="448" s="12" customFormat="1" ht="16.5" customHeight="1">
      <c r="B448" s="245"/>
      <c r="C448" s="246"/>
      <c r="D448" s="246"/>
      <c r="E448" s="247" t="s">
        <v>23</v>
      </c>
      <c r="F448" s="248" t="s">
        <v>177</v>
      </c>
      <c r="G448" s="246"/>
      <c r="H448" s="246"/>
      <c r="I448" s="246"/>
      <c r="J448" s="246"/>
      <c r="K448" s="249">
        <v>19.800000000000001</v>
      </c>
      <c r="L448" s="246"/>
      <c r="M448" s="246"/>
      <c r="N448" s="246"/>
      <c r="O448" s="246"/>
      <c r="P448" s="246"/>
      <c r="Q448" s="246"/>
      <c r="R448" s="250"/>
      <c r="T448" s="251"/>
      <c r="U448" s="246"/>
      <c r="V448" s="246"/>
      <c r="W448" s="246"/>
      <c r="X448" s="246"/>
      <c r="Y448" s="246"/>
      <c r="Z448" s="246"/>
      <c r="AA448" s="252"/>
      <c r="AT448" s="253" t="s">
        <v>175</v>
      </c>
      <c r="AU448" s="253" t="s">
        <v>146</v>
      </c>
      <c r="AV448" s="12" t="s">
        <v>172</v>
      </c>
      <c r="AW448" s="12" t="s">
        <v>38</v>
      </c>
      <c r="AX448" s="12" t="s">
        <v>11</v>
      </c>
      <c r="AY448" s="253" t="s">
        <v>167</v>
      </c>
    </row>
    <row r="449" s="1" customFormat="1" ht="25.5" customHeight="1">
      <c r="B449" s="47"/>
      <c r="C449" s="216" t="s">
        <v>545</v>
      </c>
      <c r="D449" s="216" t="s">
        <v>168</v>
      </c>
      <c r="E449" s="217" t="s">
        <v>546</v>
      </c>
      <c r="F449" s="218" t="s">
        <v>547</v>
      </c>
      <c r="G449" s="218"/>
      <c r="H449" s="218"/>
      <c r="I449" s="218"/>
      <c r="J449" s="219" t="s">
        <v>256</v>
      </c>
      <c r="K449" s="220">
        <v>193.75</v>
      </c>
      <c r="L449" s="221">
        <v>0</v>
      </c>
      <c r="M449" s="222"/>
      <c r="N449" s="223">
        <f>ROUND(L449*K449,0)</f>
        <v>0</v>
      </c>
      <c r="O449" s="223"/>
      <c r="P449" s="223"/>
      <c r="Q449" s="223"/>
      <c r="R449" s="49"/>
      <c r="T449" s="224" t="s">
        <v>23</v>
      </c>
      <c r="U449" s="57" t="s">
        <v>49</v>
      </c>
      <c r="V449" s="48"/>
      <c r="W449" s="225">
        <f>V449*K449</f>
        <v>0</v>
      </c>
      <c r="X449" s="225">
        <v>0.0026800000000000001</v>
      </c>
      <c r="Y449" s="225">
        <f>X449*K449</f>
        <v>0.51924999999999999</v>
      </c>
      <c r="Z449" s="225">
        <v>0</v>
      </c>
      <c r="AA449" s="226">
        <f>Z449*K449</f>
        <v>0</v>
      </c>
      <c r="AR449" s="23" t="s">
        <v>172</v>
      </c>
      <c r="AT449" s="23" t="s">
        <v>168</v>
      </c>
      <c r="AU449" s="23" t="s">
        <v>146</v>
      </c>
      <c r="AY449" s="23" t="s">
        <v>167</v>
      </c>
      <c r="BE449" s="139">
        <f>IF(U449="základní",N449,0)</f>
        <v>0</v>
      </c>
      <c r="BF449" s="139">
        <f>IF(U449="snížená",N449,0)</f>
        <v>0</v>
      </c>
      <c r="BG449" s="139">
        <f>IF(U449="zákl. přenesená",N449,0)</f>
        <v>0</v>
      </c>
      <c r="BH449" s="139">
        <f>IF(U449="sníž. přenesená",N449,0)</f>
        <v>0</v>
      </c>
      <c r="BI449" s="139">
        <f>IF(U449="nulová",N449,0)</f>
        <v>0</v>
      </c>
      <c r="BJ449" s="23" t="s">
        <v>146</v>
      </c>
      <c r="BK449" s="139">
        <f>ROUND(L449*K449,0)</f>
        <v>0</v>
      </c>
      <c r="BL449" s="23" t="s">
        <v>172</v>
      </c>
      <c r="BM449" s="23" t="s">
        <v>548</v>
      </c>
    </row>
    <row r="450" s="10" customFormat="1" ht="16.5" customHeight="1">
      <c r="B450" s="227"/>
      <c r="C450" s="228"/>
      <c r="D450" s="228"/>
      <c r="E450" s="229" t="s">
        <v>23</v>
      </c>
      <c r="F450" s="230" t="s">
        <v>532</v>
      </c>
      <c r="G450" s="231"/>
      <c r="H450" s="231"/>
      <c r="I450" s="231"/>
      <c r="J450" s="228"/>
      <c r="K450" s="229" t="s">
        <v>23</v>
      </c>
      <c r="L450" s="228"/>
      <c r="M450" s="228"/>
      <c r="N450" s="228"/>
      <c r="O450" s="228"/>
      <c r="P450" s="228"/>
      <c r="Q450" s="228"/>
      <c r="R450" s="232"/>
      <c r="T450" s="233"/>
      <c r="U450" s="228"/>
      <c r="V450" s="228"/>
      <c r="W450" s="228"/>
      <c r="X450" s="228"/>
      <c r="Y450" s="228"/>
      <c r="Z450" s="228"/>
      <c r="AA450" s="234"/>
      <c r="AT450" s="235" t="s">
        <v>175</v>
      </c>
      <c r="AU450" s="235" t="s">
        <v>146</v>
      </c>
      <c r="AV450" s="10" t="s">
        <v>11</v>
      </c>
      <c r="AW450" s="10" t="s">
        <v>38</v>
      </c>
      <c r="AX450" s="10" t="s">
        <v>82</v>
      </c>
      <c r="AY450" s="235" t="s">
        <v>167</v>
      </c>
    </row>
    <row r="451" s="11" customFormat="1" ht="51" customHeight="1">
      <c r="B451" s="236"/>
      <c r="C451" s="237"/>
      <c r="D451" s="237"/>
      <c r="E451" s="238" t="s">
        <v>23</v>
      </c>
      <c r="F451" s="239" t="s">
        <v>533</v>
      </c>
      <c r="G451" s="237"/>
      <c r="H451" s="237"/>
      <c r="I451" s="237"/>
      <c r="J451" s="237"/>
      <c r="K451" s="240">
        <v>57.270000000000003</v>
      </c>
      <c r="L451" s="237"/>
      <c r="M451" s="237"/>
      <c r="N451" s="237"/>
      <c r="O451" s="237"/>
      <c r="P451" s="237"/>
      <c r="Q451" s="237"/>
      <c r="R451" s="241"/>
      <c r="T451" s="242"/>
      <c r="U451" s="237"/>
      <c r="V451" s="237"/>
      <c r="W451" s="237"/>
      <c r="X451" s="237"/>
      <c r="Y451" s="237"/>
      <c r="Z451" s="237"/>
      <c r="AA451" s="243"/>
      <c r="AT451" s="244" t="s">
        <v>175</v>
      </c>
      <c r="AU451" s="244" t="s">
        <v>146</v>
      </c>
      <c r="AV451" s="11" t="s">
        <v>146</v>
      </c>
      <c r="AW451" s="11" t="s">
        <v>38</v>
      </c>
      <c r="AX451" s="11" t="s">
        <v>82</v>
      </c>
      <c r="AY451" s="244" t="s">
        <v>167</v>
      </c>
    </row>
    <row r="452" s="11" customFormat="1" ht="16.5" customHeight="1">
      <c r="B452" s="236"/>
      <c r="C452" s="237"/>
      <c r="D452" s="237"/>
      <c r="E452" s="238" t="s">
        <v>23</v>
      </c>
      <c r="F452" s="239" t="s">
        <v>549</v>
      </c>
      <c r="G452" s="237"/>
      <c r="H452" s="237"/>
      <c r="I452" s="237"/>
      <c r="J452" s="237"/>
      <c r="K452" s="240">
        <v>-6.75</v>
      </c>
      <c r="L452" s="237"/>
      <c r="M452" s="237"/>
      <c r="N452" s="237"/>
      <c r="O452" s="237"/>
      <c r="P452" s="237"/>
      <c r="Q452" s="237"/>
      <c r="R452" s="241"/>
      <c r="T452" s="242"/>
      <c r="U452" s="237"/>
      <c r="V452" s="237"/>
      <c r="W452" s="237"/>
      <c r="X452" s="237"/>
      <c r="Y452" s="237"/>
      <c r="Z452" s="237"/>
      <c r="AA452" s="243"/>
      <c r="AT452" s="244" t="s">
        <v>175</v>
      </c>
      <c r="AU452" s="244" t="s">
        <v>146</v>
      </c>
      <c r="AV452" s="11" t="s">
        <v>146</v>
      </c>
      <c r="AW452" s="11" t="s">
        <v>38</v>
      </c>
      <c r="AX452" s="11" t="s">
        <v>82</v>
      </c>
      <c r="AY452" s="244" t="s">
        <v>167</v>
      </c>
    </row>
    <row r="453" s="10" customFormat="1" ht="16.5" customHeight="1">
      <c r="B453" s="227"/>
      <c r="C453" s="228"/>
      <c r="D453" s="228"/>
      <c r="E453" s="229" t="s">
        <v>23</v>
      </c>
      <c r="F453" s="256" t="s">
        <v>534</v>
      </c>
      <c r="G453" s="228"/>
      <c r="H453" s="228"/>
      <c r="I453" s="228"/>
      <c r="J453" s="228"/>
      <c r="K453" s="229" t="s">
        <v>23</v>
      </c>
      <c r="L453" s="228"/>
      <c r="M453" s="228"/>
      <c r="N453" s="228"/>
      <c r="O453" s="228"/>
      <c r="P453" s="228"/>
      <c r="Q453" s="228"/>
      <c r="R453" s="232"/>
      <c r="T453" s="233"/>
      <c r="U453" s="228"/>
      <c r="V453" s="228"/>
      <c r="W453" s="228"/>
      <c r="X453" s="228"/>
      <c r="Y453" s="228"/>
      <c r="Z453" s="228"/>
      <c r="AA453" s="234"/>
      <c r="AT453" s="235" t="s">
        <v>175</v>
      </c>
      <c r="AU453" s="235" t="s">
        <v>146</v>
      </c>
      <c r="AV453" s="10" t="s">
        <v>11</v>
      </c>
      <c r="AW453" s="10" t="s">
        <v>38</v>
      </c>
      <c r="AX453" s="10" t="s">
        <v>82</v>
      </c>
      <c r="AY453" s="235" t="s">
        <v>167</v>
      </c>
    </row>
    <row r="454" s="11" customFormat="1" ht="38.25" customHeight="1">
      <c r="B454" s="236"/>
      <c r="C454" s="237"/>
      <c r="D454" s="237"/>
      <c r="E454" s="238" t="s">
        <v>23</v>
      </c>
      <c r="F454" s="239" t="s">
        <v>535</v>
      </c>
      <c r="G454" s="237"/>
      <c r="H454" s="237"/>
      <c r="I454" s="237"/>
      <c r="J454" s="237"/>
      <c r="K454" s="240">
        <v>57.155000000000001</v>
      </c>
      <c r="L454" s="237"/>
      <c r="M454" s="237"/>
      <c r="N454" s="237"/>
      <c r="O454" s="237"/>
      <c r="P454" s="237"/>
      <c r="Q454" s="237"/>
      <c r="R454" s="241"/>
      <c r="T454" s="242"/>
      <c r="U454" s="237"/>
      <c r="V454" s="237"/>
      <c r="W454" s="237"/>
      <c r="X454" s="237"/>
      <c r="Y454" s="237"/>
      <c r="Z454" s="237"/>
      <c r="AA454" s="243"/>
      <c r="AT454" s="244" t="s">
        <v>175</v>
      </c>
      <c r="AU454" s="244" t="s">
        <v>146</v>
      </c>
      <c r="AV454" s="11" t="s">
        <v>146</v>
      </c>
      <c r="AW454" s="11" t="s">
        <v>38</v>
      </c>
      <c r="AX454" s="11" t="s">
        <v>82</v>
      </c>
      <c r="AY454" s="244" t="s">
        <v>167</v>
      </c>
    </row>
    <row r="455" s="11" customFormat="1" ht="25.5" customHeight="1">
      <c r="B455" s="236"/>
      <c r="C455" s="237"/>
      <c r="D455" s="237"/>
      <c r="E455" s="238" t="s">
        <v>23</v>
      </c>
      <c r="F455" s="239" t="s">
        <v>550</v>
      </c>
      <c r="G455" s="237"/>
      <c r="H455" s="237"/>
      <c r="I455" s="237"/>
      <c r="J455" s="237"/>
      <c r="K455" s="240">
        <v>-6.9749999999999996</v>
      </c>
      <c r="L455" s="237"/>
      <c r="M455" s="237"/>
      <c r="N455" s="237"/>
      <c r="O455" s="237"/>
      <c r="P455" s="237"/>
      <c r="Q455" s="237"/>
      <c r="R455" s="241"/>
      <c r="T455" s="242"/>
      <c r="U455" s="237"/>
      <c r="V455" s="237"/>
      <c r="W455" s="237"/>
      <c r="X455" s="237"/>
      <c r="Y455" s="237"/>
      <c r="Z455" s="237"/>
      <c r="AA455" s="243"/>
      <c r="AT455" s="244" t="s">
        <v>175</v>
      </c>
      <c r="AU455" s="244" t="s">
        <v>146</v>
      </c>
      <c r="AV455" s="11" t="s">
        <v>146</v>
      </c>
      <c r="AW455" s="11" t="s">
        <v>38</v>
      </c>
      <c r="AX455" s="11" t="s">
        <v>82</v>
      </c>
      <c r="AY455" s="244" t="s">
        <v>167</v>
      </c>
    </row>
    <row r="456" s="10" customFormat="1" ht="16.5" customHeight="1">
      <c r="B456" s="227"/>
      <c r="C456" s="228"/>
      <c r="D456" s="228"/>
      <c r="E456" s="229" t="s">
        <v>23</v>
      </c>
      <c r="F456" s="256" t="s">
        <v>536</v>
      </c>
      <c r="G456" s="228"/>
      <c r="H456" s="228"/>
      <c r="I456" s="228"/>
      <c r="J456" s="228"/>
      <c r="K456" s="229" t="s">
        <v>23</v>
      </c>
      <c r="L456" s="228"/>
      <c r="M456" s="228"/>
      <c r="N456" s="228"/>
      <c r="O456" s="228"/>
      <c r="P456" s="228"/>
      <c r="Q456" s="228"/>
      <c r="R456" s="232"/>
      <c r="T456" s="233"/>
      <c r="U456" s="228"/>
      <c r="V456" s="228"/>
      <c r="W456" s="228"/>
      <c r="X456" s="228"/>
      <c r="Y456" s="228"/>
      <c r="Z456" s="228"/>
      <c r="AA456" s="234"/>
      <c r="AT456" s="235" t="s">
        <v>175</v>
      </c>
      <c r="AU456" s="235" t="s">
        <v>146</v>
      </c>
      <c r="AV456" s="10" t="s">
        <v>11</v>
      </c>
      <c r="AW456" s="10" t="s">
        <v>38</v>
      </c>
      <c r="AX456" s="10" t="s">
        <v>82</v>
      </c>
      <c r="AY456" s="235" t="s">
        <v>167</v>
      </c>
    </row>
    <row r="457" s="11" customFormat="1" ht="38.25" customHeight="1">
      <c r="B457" s="236"/>
      <c r="C457" s="237"/>
      <c r="D457" s="237"/>
      <c r="E457" s="238" t="s">
        <v>23</v>
      </c>
      <c r="F457" s="239" t="s">
        <v>537</v>
      </c>
      <c r="G457" s="237"/>
      <c r="H457" s="237"/>
      <c r="I457" s="237"/>
      <c r="J457" s="237"/>
      <c r="K457" s="240">
        <v>58.329999999999998</v>
      </c>
      <c r="L457" s="237"/>
      <c r="M457" s="237"/>
      <c r="N457" s="237"/>
      <c r="O457" s="237"/>
      <c r="P457" s="237"/>
      <c r="Q457" s="237"/>
      <c r="R457" s="241"/>
      <c r="T457" s="242"/>
      <c r="U457" s="237"/>
      <c r="V457" s="237"/>
      <c r="W457" s="237"/>
      <c r="X457" s="237"/>
      <c r="Y457" s="237"/>
      <c r="Z457" s="237"/>
      <c r="AA457" s="243"/>
      <c r="AT457" s="244" t="s">
        <v>175</v>
      </c>
      <c r="AU457" s="244" t="s">
        <v>146</v>
      </c>
      <c r="AV457" s="11" t="s">
        <v>146</v>
      </c>
      <c r="AW457" s="11" t="s">
        <v>38</v>
      </c>
      <c r="AX457" s="11" t="s">
        <v>82</v>
      </c>
      <c r="AY457" s="244" t="s">
        <v>167</v>
      </c>
    </row>
    <row r="458" s="11" customFormat="1" ht="25.5" customHeight="1">
      <c r="B458" s="236"/>
      <c r="C458" s="237"/>
      <c r="D458" s="237"/>
      <c r="E458" s="238" t="s">
        <v>23</v>
      </c>
      <c r="F458" s="239" t="s">
        <v>551</v>
      </c>
      <c r="G458" s="237"/>
      <c r="H458" s="237"/>
      <c r="I458" s="237"/>
      <c r="J458" s="237"/>
      <c r="K458" s="240">
        <v>-11.630000000000001</v>
      </c>
      <c r="L458" s="237"/>
      <c r="M458" s="237"/>
      <c r="N458" s="237"/>
      <c r="O458" s="237"/>
      <c r="P458" s="237"/>
      <c r="Q458" s="237"/>
      <c r="R458" s="241"/>
      <c r="T458" s="242"/>
      <c r="U458" s="237"/>
      <c r="V458" s="237"/>
      <c r="W458" s="237"/>
      <c r="X458" s="237"/>
      <c r="Y458" s="237"/>
      <c r="Z458" s="237"/>
      <c r="AA458" s="243"/>
      <c r="AT458" s="244" t="s">
        <v>175</v>
      </c>
      <c r="AU458" s="244" t="s">
        <v>146</v>
      </c>
      <c r="AV458" s="11" t="s">
        <v>146</v>
      </c>
      <c r="AW458" s="11" t="s">
        <v>38</v>
      </c>
      <c r="AX458" s="11" t="s">
        <v>82</v>
      </c>
      <c r="AY458" s="244" t="s">
        <v>167</v>
      </c>
    </row>
    <row r="459" s="10" customFormat="1" ht="16.5" customHeight="1">
      <c r="B459" s="227"/>
      <c r="C459" s="228"/>
      <c r="D459" s="228"/>
      <c r="E459" s="229" t="s">
        <v>23</v>
      </c>
      <c r="F459" s="256" t="s">
        <v>538</v>
      </c>
      <c r="G459" s="228"/>
      <c r="H459" s="228"/>
      <c r="I459" s="228"/>
      <c r="J459" s="228"/>
      <c r="K459" s="229" t="s">
        <v>23</v>
      </c>
      <c r="L459" s="228"/>
      <c r="M459" s="228"/>
      <c r="N459" s="228"/>
      <c r="O459" s="228"/>
      <c r="P459" s="228"/>
      <c r="Q459" s="228"/>
      <c r="R459" s="232"/>
      <c r="T459" s="233"/>
      <c r="U459" s="228"/>
      <c r="V459" s="228"/>
      <c r="W459" s="228"/>
      <c r="X459" s="228"/>
      <c r="Y459" s="228"/>
      <c r="Z459" s="228"/>
      <c r="AA459" s="234"/>
      <c r="AT459" s="235" t="s">
        <v>175</v>
      </c>
      <c r="AU459" s="235" t="s">
        <v>146</v>
      </c>
      <c r="AV459" s="10" t="s">
        <v>11</v>
      </c>
      <c r="AW459" s="10" t="s">
        <v>38</v>
      </c>
      <c r="AX459" s="10" t="s">
        <v>82</v>
      </c>
      <c r="AY459" s="235" t="s">
        <v>167</v>
      </c>
    </row>
    <row r="460" s="11" customFormat="1" ht="25.5" customHeight="1">
      <c r="B460" s="236"/>
      <c r="C460" s="237"/>
      <c r="D460" s="237"/>
      <c r="E460" s="238" t="s">
        <v>23</v>
      </c>
      <c r="F460" s="239" t="s">
        <v>539</v>
      </c>
      <c r="G460" s="237"/>
      <c r="H460" s="237"/>
      <c r="I460" s="237"/>
      <c r="J460" s="237"/>
      <c r="K460" s="240">
        <v>61.695</v>
      </c>
      <c r="L460" s="237"/>
      <c r="M460" s="237"/>
      <c r="N460" s="237"/>
      <c r="O460" s="237"/>
      <c r="P460" s="237"/>
      <c r="Q460" s="237"/>
      <c r="R460" s="241"/>
      <c r="T460" s="242"/>
      <c r="U460" s="237"/>
      <c r="V460" s="237"/>
      <c r="W460" s="237"/>
      <c r="X460" s="237"/>
      <c r="Y460" s="237"/>
      <c r="Z460" s="237"/>
      <c r="AA460" s="243"/>
      <c r="AT460" s="244" t="s">
        <v>175</v>
      </c>
      <c r="AU460" s="244" t="s">
        <v>146</v>
      </c>
      <c r="AV460" s="11" t="s">
        <v>146</v>
      </c>
      <c r="AW460" s="11" t="s">
        <v>38</v>
      </c>
      <c r="AX460" s="11" t="s">
        <v>82</v>
      </c>
      <c r="AY460" s="244" t="s">
        <v>167</v>
      </c>
    </row>
    <row r="461" s="11" customFormat="1" ht="25.5" customHeight="1">
      <c r="B461" s="236"/>
      <c r="C461" s="237"/>
      <c r="D461" s="237"/>
      <c r="E461" s="238" t="s">
        <v>23</v>
      </c>
      <c r="F461" s="239" t="s">
        <v>552</v>
      </c>
      <c r="G461" s="237"/>
      <c r="H461" s="237"/>
      <c r="I461" s="237"/>
      <c r="J461" s="237"/>
      <c r="K461" s="240">
        <v>-15.345000000000001</v>
      </c>
      <c r="L461" s="237"/>
      <c r="M461" s="237"/>
      <c r="N461" s="237"/>
      <c r="O461" s="237"/>
      <c r="P461" s="237"/>
      <c r="Q461" s="237"/>
      <c r="R461" s="241"/>
      <c r="T461" s="242"/>
      <c r="U461" s="237"/>
      <c r="V461" s="237"/>
      <c r="W461" s="237"/>
      <c r="X461" s="237"/>
      <c r="Y461" s="237"/>
      <c r="Z461" s="237"/>
      <c r="AA461" s="243"/>
      <c r="AT461" s="244" t="s">
        <v>175</v>
      </c>
      <c r="AU461" s="244" t="s">
        <v>146</v>
      </c>
      <c r="AV461" s="11" t="s">
        <v>146</v>
      </c>
      <c r="AW461" s="11" t="s">
        <v>38</v>
      </c>
      <c r="AX461" s="11" t="s">
        <v>82</v>
      </c>
      <c r="AY461" s="244" t="s">
        <v>167</v>
      </c>
    </row>
    <row r="462" s="12" customFormat="1" ht="16.5" customHeight="1">
      <c r="B462" s="245"/>
      <c r="C462" s="246"/>
      <c r="D462" s="246"/>
      <c r="E462" s="247" t="s">
        <v>23</v>
      </c>
      <c r="F462" s="248" t="s">
        <v>177</v>
      </c>
      <c r="G462" s="246"/>
      <c r="H462" s="246"/>
      <c r="I462" s="246"/>
      <c r="J462" s="246"/>
      <c r="K462" s="249">
        <v>193.75</v>
      </c>
      <c r="L462" s="246"/>
      <c r="M462" s="246"/>
      <c r="N462" s="246"/>
      <c r="O462" s="246"/>
      <c r="P462" s="246"/>
      <c r="Q462" s="246"/>
      <c r="R462" s="250"/>
      <c r="T462" s="251"/>
      <c r="U462" s="246"/>
      <c r="V462" s="246"/>
      <c r="W462" s="246"/>
      <c r="X462" s="246"/>
      <c r="Y462" s="246"/>
      <c r="Z462" s="246"/>
      <c r="AA462" s="252"/>
      <c r="AT462" s="253" t="s">
        <v>175</v>
      </c>
      <c r="AU462" s="253" t="s">
        <v>146</v>
      </c>
      <c r="AV462" s="12" t="s">
        <v>172</v>
      </c>
      <c r="AW462" s="12" t="s">
        <v>38</v>
      </c>
      <c r="AX462" s="12" t="s">
        <v>11</v>
      </c>
      <c r="AY462" s="253" t="s">
        <v>167</v>
      </c>
    </row>
    <row r="463" s="1" customFormat="1" ht="25.5" customHeight="1">
      <c r="B463" s="47"/>
      <c r="C463" s="216" t="s">
        <v>553</v>
      </c>
      <c r="D463" s="216" t="s">
        <v>168</v>
      </c>
      <c r="E463" s="217" t="s">
        <v>554</v>
      </c>
      <c r="F463" s="218" t="s">
        <v>555</v>
      </c>
      <c r="G463" s="218"/>
      <c r="H463" s="218"/>
      <c r="I463" s="218"/>
      <c r="J463" s="219" t="s">
        <v>256</v>
      </c>
      <c r="K463" s="220">
        <v>30.75</v>
      </c>
      <c r="L463" s="221">
        <v>0</v>
      </c>
      <c r="M463" s="222"/>
      <c r="N463" s="223">
        <f>ROUND(L463*K463,0)</f>
        <v>0</v>
      </c>
      <c r="O463" s="223"/>
      <c r="P463" s="223"/>
      <c r="Q463" s="223"/>
      <c r="R463" s="49"/>
      <c r="T463" s="224" t="s">
        <v>23</v>
      </c>
      <c r="U463" s="57" t="s">
        <v>49</v>
      </c>
      <c r="V463" s="48"/>
      <c r="W463" s="225">
        <f>V463*K463</f>
        <v>0</v>
      </c>
      <c r="X463" s="225">
        <v>0</v>
      </c>
      <c r="Y463" s="225">
        <f>X463*K463</f>
        <v>0</v>
      </c>
      <c r="Z463" s="225">
        <v>0</v>
      </c>
      <c r="AA463" s="226">
        <f>Z463*K463</f>
        <v>0</v>
      </c>
      <c r="AR463" s="23" t="s">
        <v>172</v>
      </c>
      <c r="AT463" s="23" t="s">
        <v>168</v>
      </c>
      <c r="AU463" s="23" t="s">
        <v>146</v>
      </c>
      <c r="AY463" s="23" t="s">
        <v>167</v>
      </c>
      <c r="BE463" s="139">
        <f>IF(U463="základní",N463,0)</f>
        <v>0</v>
      </c>
      <c r="BF463" s="139">
        <f>IF(U463="snížená",N463,0)</f>
        <v>0</v>
      </c>
      <c r="BG463" s="139">
        <f>IF(U463="zákl. přenesená",N463,0)</f>
        <v>0</v>
      </c>
      <c r="BH463" s="139">
        <f>IF(U463="sníž. přenesená",N463,0)</f>
        <v>0</v>
      </c>
      <c r="BI463" s="139">
        <f>IF(U463="nulová",N463,0)</f>
        <v>0</v>
      </c>
      <c r="BJ463" s="23" t="s">
        <v>146</v>
      </c>
      <c r="BK463" s="139">
        <f>ROUND(L463*K463,0)</f>
        <v>0</v>
      </c>
      <c r="BL463" s="23" t="s">
        <v>172</v>
      </c>
      <c r="BM463" s="23" t="s">
        <v>556</v>
      </c>
    </row>
    <row r="464" s="10" customFormat="1" ht="16.5" customHeight="1">
      <c r="B464" s="227"/>
      <c r="C464" s="228"/>
      <c r="D464" s="228"/>
      <c r="E464" s="229" t="s">
        <v>23</v>
      </c>
      <c r="F464" s="230" t="s">
        <v>532</v>
      </c>
      <c r="G464" s="231"/>
      <c r="H464" s="231"/>
      <c r="I464" s="231"/>
      <c r="J464" s="228"/>
      <c r="K464" s="229" t="s">
        <v>23</v>
      </c>
      <c r="L464" s="228"/>
      <c r="M464" s="228"/>
      <c r="N464" s="228"/>
      <c r="O464" s="228"/>
      <c r="P464" s="228"/>
      <c r="Q464" s="228"/>
      <c r="R464" s="232"/>
      <c r="T464" s="233"/>
      <c r="U464" s="228"/>
      <c r="V464" s="228"/>
      <c r="W464" s="228"/>
      <c r="X464" s="228"/>
      <c r="Y464" s="228"/>
      <c r="Z464" s="228"/>
      <c r="AA464" s="234"/>
      <c r="AT464" s="235" t="s">
        <v>175</v>
      </c>
      <c r="AU464" s="235" t="s">
        <v>146</v>
      </c>
      <c r="AV464" s="10" t="s">
        <v>11</v>
      </c>
      <c r="AW464" s="10" t="s">
        <v>38</v>
      </c>
      <c r="AX464" s="10" t="s">
        <v>82</v>
      </c>
      <c r="AY464" s="235" t="s">
        <v>167</v>
      </c>
    </row>
    <row r="465" s="11" customFormat="1" ht="16.5" customHeight="1">
      <c r="B465" s="236"/>
      <c r="C465" s="237"/>
      <c r="D465" s="237"/>
      <c r="E465" s="238" t="s">
        <v>23</v>
      </c>
      <c r="F465" s="239" t="s">
        <v>557</v>
      </c>
      <c r="G465" s="237"/>
      <c r="H465" s="237"/>
      <c r="I465" s="237"/>
      <c r="J465" s="237"/>
      <c r="K465" s="240">
        <v>12.25</v>
      </c>
      <c r="L465" s="237"/>
      <c r="M465" s="237"/>
      <c r="N465" s="237"/>
      <c r="O465" s="237"/>
      <c r="P465" s="237"/>
      <c r="Q465" s="237"/>
      <c r="R465" s="241"/>
      <c r="T465" s="242"/>
      <c r="U465" s="237"/>
      <c r="V465" s="237"/>
      <c r="W465" s="237"/>
      <c r="X465" s="237"/>
      <c r="Y465" s="237"/>
      <c r="Z465" s="237"/>
      <c r="AA465" s="243"/>
      <c r="AT465" s="244" t="s">
        <v>175</v>
      </c>
      <c r="AU465" s="244" t="s">
        <v>146</v>
      </c>
      <c r="AV465" s="11" t="s">
        <v>146</v>
      </c>
      <c r="AW465" s="11" t="s">
        <v>38</v>
      </c>
      <c r="AX465" s="11" t="s">
        <v>82</v>
      </c>
      <c r="AY465" s="244" t="s">
        <v>167</v>
      </c>
    </row>
    <row r="466" s="10" customFormat="1" ht="16.5" customHeight="1">
      <c r="B466" s="227"/>
      <c r="C466" s="228"/>
      <c r="D466" s="228"/>
      <c r="E466" s="229" t="s">
        <v>23</v>
      </c>
      <c r="F466" s="256" t="s">
        <v>534</v>
      </c>
      <c r="G466" s="228"/>
      <c r="H466" s="228"/>
      <c r="I466" s="228"/>
      <c r="J466" s="228"/>
      <c r="K466" s="229" t="s">
        <v>23</v>
      </c>
      <c r="L466" s="228"/>
      <c r="M466" s="228"/>
      <c r="N466" s="228"/>
      <c r="O466" s="228"/>
      <c r="P466" s="228"/>
      <c r="Q466" s="228"/>
      <c r="R466" s="232"/>
      <c r="T466" s="233"/>
      <c r="U466" s="228"/>
      <c r="V466" s="228"/>
      <c r="W466" s="228"/>
      <c r="X466" s="228"/>
      <c r="Y466" s="228"/>
      <c r="Z466" s="228"/>
      <c r="AA466" s="234"/>
      <c r="AT466" s="235" t="s">
        <v>175</v>
      </c>
      <c r="AU466" s="235" t="s">
        <v>146</v>
      </c>
      <c r="AV466" s="10" t="s">
        <v>11</v>
      </c>
      <c r="AW466" s="10" t="s">
        <v>38</v>
      </c>
      <c r="AX466" s="10" t="s">
        <v>82</v>
      </c>
      <c r="AY466" s="235" t="s">
        <v>167</v>
      </c>
    </row>
    <row r="467" s="11" customFormat="1" ht="16.5" customHeight="1">
      <c r="B467" s="236"/>
      <c r="C467" s="237"/>
      <c r="D467" s="237"/>
      <c r="E467" s="238" t="s">
        <v>23</v>
      </c>
      <c r="F467" s="239" t="s">
        <v>558</v>
      </c>
      <c r="G467" s="237"/>
      <c r="H467" s="237"/>
      <c r="I467" s="237"/>
      <c r="J467" s="237"/>
      <c r="K467" s="240">
        <v>7.125</v>
      </c>
      <c r="L467" s="237"/>
      <c r="M467" s="237"/>
      <c r="N467" s="237"/>
      <c r="O467" s="237"/>
      <c r="P467" s="237"/>
      <c r="Q467" s="237"/>
      <c r="R467" s="241"/>
      <c r="T467" s="242"/>
      <c r="U467" s="237"/>
      <c r="V467" s="237"/>
      <c r="W467" s="237"/>
      <c r="X467" s="237"/>
      <c r="Y467" s="237"/>
      <c r="Z467" s="237"/>
      <c r="AA467" s="243"/>
      <c r="AT467" s="244" t="s">
        <v>175</v>
      </c>
      <c r="AU467" s="244" t="s">
        <v>146</v>
      </c>
      <c r="AV467" s="11" t="s">
        <v>146</v>
      </c>
      <c r="AW467" s="11" t="s">
        <v>38</v>
      </c>
      <c r="AX467" s="11" t="s">
        <v>82</v>
      </c>
      <c r="AY467" s="244" t="s">
        <v>167</v>
      </c>
    </row>
    <row r="468" s="10" customFormat="1" ht="16.5" customHeight="1">
      <c r="B468" s="227"/>
      <c r="C468" s="228"/>
      <c r="D468" s="228"/>
      <c r="E468" s="229" t="s">
        <v>23</v>
      </c>
      <c r="F468" s="256" t="s">
        <v>536</v>
      </c>
      <c r="G468" s="228"/>
      <c r="H468" s="228"/>
      <c r="I468" s="228"/>
      <c r="J468" s="228"/>
      <c r="K468" s="229" t="s">
        <v>23</v>
      </c>
      <c r="L468" s="228"/>
      <c r="M468" s="228"/>
      <c r="N468" s="228"/>
      <c r="O468" s="228"/>
      <c r="P468" s="228"/>
      <c r="Q468" s="228"/>
      <c r="R468" s="232"/>
      <c r="T468" s="233"/>
      <c r="U468" s="228"/>
      <c r="V468" s="228"/>
      <c r="W468" s="228"/>
      <c r="X468" s="228"/>
      <c r="Y468" s="228"/>
      <c r="Z468" s="228"/>
      <c r="AA468" s="234"/>
      <c r="AT468" s="235" t="s">
        <v>175</v>
      </c>
      <c r="AU468" s="235" t="s">
        <v>146</v>
      </c>
      <c r="AV468" s="10" t="s">
        <v>11</v>
      </c>
      <c r="AW468" s="10" t="s">
        <v>38</v>
      </c>
      <c r="AX468" s="10" t="s">
        <v>82</v>
      </c>
      <c r="AY468" s="235" t="s">
        <v>167</v>
      </c>
    </row>
    <row r="469" s="11" customFormat="1" ht="16.5" customHeight="1">
      <c r="B469" s="236"/>
      <c r="C469" s="237"/>
      <c r="D469" s="237"/>
      <c r="E469" s="238" t="s">
        <v>23</v>
      </c>
      <c r="F469" s="239" t="s">
        <v>559</v>
      </c>
      <c r="G469" s="237"/>
      <c r="H469" s="237"/>
      <c r="I469" s="237"/>
      <c r="J469" s="237"/>
      <c r="K469" s="240">
        <v>7</v>
      </c>
      <c r="L469" s="237"/>
      <c r="M469" s="237"/>
      <c r="N469" s="237"/>
      <c r="O469" s="237"/>
      <c r="P469" s="237"/>
      <c r="Q469" s="237"/>
      <c r="R469" s="241"/>
      <c r="T469" s="242"/>
      <c r="U469" s="237"/>
      <c r="V469" s="237"/>
      <c r="W469" s="237"/>
      <c r="X469" s="237"/>
      <c r="Y469" s="237"/>
      <c r="Z469" s="237"/>
      <c r="AA469" s="243"/>
      <c r="AT469" s="244" t="s">
        <v>175</v>
      </c>
      <c r="AU469" s="244" t="s">
        <v>146</v>
      </c>
      <c r="AV469" s="11" t="s">
        <v>146</v>
      </c>
      <c r="AW469" s="11" t="s">
        <v>38</v>
      </c>
      <c r="AX469" s="11" t="s">
        <v>82</v>
      </c>
      <c r="AY469" s="244" t="s">
        <v>167</v>
      </c>
    </row>
    <row r="470" s="10" customFormat="1" ht="16.5" customHeight="1">
      <c r="B470" s="227"/>
      <c r="C470" s="228"/>
      <c r="D470" s="228"/>
      <c r="E470" s="229" t="s">
        <v>23</v>
      </c>
      <c r="F470" s="256" t="s">
        <v>538</v>
      </c>
      <c r="G470" s="228"/>
      <c r="H470" s="228"/>
      <c r="I470" s="228"/>
      <c r="J470" s="228"/>
      <c r="K470" s="229" t="s">
        <v>23</v>
      </c>
      <c r="L470" s="228"/>
      <c r="M470" s="228"/>
      <c r="N470" s="228"/>
      <c r="O470" s="228"/>
      <c r="P470" s="228"/>
      <c r="Q470" s="228"/>
      <c r="R470" s="232"/>
      <c r="T470" s="233"/>
      <c r="U470" s="228"/>
      <c r="V470" s="228"/>
      <c r="W470" s="228"/>
      <c r="X470" s="228"/>
      <c r="Y470" s="228"/>
      <c r="Z470" s="228"/>
      <c r="AA470" s="234"/>
      <c r="AT470" s="235" t="s">
        <v>175</v>
      </c>
      <c r="AU470" s="235" t="s">
        <v>146</v>
      </c>
      <c r="AV470" s="10" t="s">
        <v>11</v>
      </c>
      <c r="AW470" s="10" t="s">
        <v>38</v>
      </c>
      <c r="AX470" s="10" t="s">
        <v>82</v>
      </c>
      <c r="AY470" s="235" t="s">
        <v>167</v>
      </c>
    </row>
    <row r="471" s="11" customFormat="1" ht="16.5" customHeight="1">
      <c r="B471" s="236"/>
      <c r="C471" s="237"/>
      <c r="D471" s="237"/>
      <c r="E471" s="238" t="s">
        <v>23</v>
      </c>
      <c r="F471" s="239" t="s">
        <v>560</v>
      </c>
      <c r="G471" s="237"/>
      <c r="H471" s="237"/>
      <c r="I471" s="237"/>
      <c r="J471" s="237"/>
      <c r="K471" s="240">
        <v>4.375</v>
      </c>
      <c r="L471" s="237"/>
      <c r="M471" s="237"/>
      <c r="N471" s="237"/>
      <c r="O471" s="237"/>
      <c r="P471" s="237"/>
      <c r="Q471" s="237"/>
      <c r="R471" s="241"/>
      <c r="T471" s="242"/>
      <c r="U471" s="237"/>
      <c r="V471" s="237"/>
      <c r="W471" s="237"/>
      <c r="X471" s="237"/>
      <c r="Y471" s="237"/>
      <c r="Z471" s="237"/>
      <c r="AA471" s="243"/>
      <c r="AT471" s="244" t="s">
        <v>175</v>
      </c>
      <c r="AU471" s="244" t="s">
        <v>146</v>
      </c>
      <c r="AV471" s="11" t="s">
        <v>146</v>
      </c>
      <c r="AW471" s="11" t="s">
        <v>38</v>
      </c>
      <c r="AX471" s="11" t="s">
        <v>82</v>
      </c>
      <c r="AY471" s="244" t="s">
        <v>167</v>
      </c>
    </row>
    <row r="472" s="12" customFormat="1" ht="16.5" customHeight="1">
      <c r="B472" s="245"/>
      <c r="C472" s="246"/>
      <c r="D472" s="246"/>
      <c r="E472" s="247" t="s">
        <v>23</v>
      </c>
      <c r="F472" s="248" t="s">
        <v>177</v>
      </c>
      <c r="G472" s="246"/>
      <c r="H472" s="246"/>
      <c r="I472" s="246"/>
      <c r="J472" s="246"/>
      <c r="K472" s="249">
        <v>30.75</v>
      </c>
      <c r="L472" s="246"/>
      <c r="M472" s="246"/>
      <c r="N472" s="246"/>
      <c r="O472" s="246"/>
      <c r="P472" s="246"/>
      <c r="Q472" s="246"/>
      <c r="R472" s="250"/>
      <c r="T472" s="251"/>
      <c r="U472" s="246"/>
      <c r="V472" s="246"/>
      <c r="W472" s="246"/>
      <c r="X472" s="246"/>
      <c r="Y472" s="246"/>
      <c r="Z472" s="246"/>
      <c r="AA472" s="252"/>
      <c r="AT472" s="253" t="s">
        <v>175</v>
      </c>
      <c r="AU472" s="253" t="s">
        <v>146</v>
      </c>
      <c r="AV472" s="12" t="s">
        <v>172</v>
      </c>
      <c r="AW472" s="12" t="s">
        <v>38</v>
      </c>
      <c r="AX472" s="12" t="s">
        <v>11</v>
      </c>
      <c r="AY472" s="253" t="s">
        <v>167</v>
      </c>
    </row>
    <row r="473" s="1" customFormat="1" ht="25.5" customHeight="1">
      <c r="B473" s="47"/>
      <c r="C473" s="216" t="s">
        <v>561</v>
      </c>
      <c r="D473" s="216" t="s">
        <v>168</v>
      </c>
      <c r="E473" s="217" t="s">
        <v>562</v>
      </c>
      <c r="F473" s="218" t="s">
        <v>563</v>
      </c>
      <c r="G473" s="218"/>
      <c r="H473" s="218"/>
      <c r="I473" s="218"/>
      <c r="J473" s="219" t="s">
        <v>256</v>
      </c>
      <c r="K473" s="220">
        <v>155.08500000000001</v>
      </c>
      <c r="L473" s="221">
        <v>0</v>
      </c>
      <c r="M473" s="222"/>
      <c r="N473" s="223">
        <f>ROUND(L473*K473,0)</f>
        <v>0</v>
      </c>
      <c r="O473" s="223"/>
      <c r="P473" s="223"/>
      <c r="Q473" s="223"/>
      <c r="R473" s="49"/>
      <c r="T473" s="224" t="s">
        <v>23</v>
      </c>
      <c r="U473" s="57" t="s">
        <v>49</v>
      </c>
      <c r="V473" s="48"/>
      <c r="W473" s="225">
        <f>V473*K473</f>
        <v>0</v>
      </c>
      <c r="X473" s="225">
        <v>0.11550000000000001</v>
      </c>
      <c r="Y473" s="225">
        <f>X473*K473</f>
        <v>17.9123175</v>
      </c>
      <c r="Z473" s="225">
        <v>0</v>
      </c>
      <c r="AA473" s="226">
        <f>Z473*K473</f>
        <v>0</v>
      </c>
      <c r="AR473" s="23" t="s">
        <v>172</v>
      </c>
      <c r="AT473" s="23" t="s">
        <v>168</v>
      </c>
      <c r="AU473" s="23" t="s">
        <v>146</v>
      </c>
      <c r="AY473" s="23" t="s">
        <v>167</v>
      </c>
      <c r="BE473" s="139">
        <f>IF(U473="základní",N473,0)</f>
        <v>0</v>
      </c>
      <c r="BF473" s="139">
        <f>IF(U473="snížená",N473,0)</f>
        <v>0</v>
      </c>
      <c r="BG473" s="139">
        <f>IF(U473="zákl. přenesená",N473,0)</f>
        <v>0</v>
      </c>
      <c r="BH473" s="139">
        <f>IF(U473="sníž. přenesená",N473,0)</f>
        <v>0</v>
      </c>
      <c r="BI473" s="139">
        <f>IF(U473="nulová",N473,0)</f>
        <v>0</v>
      </c>
      <c r="BJ473" s="23" t="s">
        <v>146</v>
      </c>
      <c r="BK473" s="139">
        <f>ROUND(L473*K473,0)</f>
        <v>0</v>
      </c>
      <c r="BL473" s="23" t="s">
        <v>172</v>
      </c>
      <c r="BM473" s="23" t="s">
        <v>564</v>
      </c>
    </row>
    <row r="474" s="10" customFormat="1" ht="16.5" customHeight="1">
      <c r="B474" s="227"/>
      <c r="C474" s="228"/>
      <c r="D474" s="228"/>
      <c r="E474" s="229" t="s">
        <v>23</v>
      </c>
      <c r="F474" s="230" t="s">
        <v>294</v>
      </c>
      <c r="G474" s="231"/>
      <c r="H474" s="231"/>
      <c r="I474" s="231"/>
      <c r="J474" s="228"/>
      <c r="K474" s="229" t="s">
        <v>23</v>
      </c>
      <c r="L474" s="228"/>
      <c r="M474" s="228"/>
      <c r="N474" s="228"/>
      <c r="O474" s="228"/>
      <c r="P474" s="228"/>
      <c r="Q474" s="228"/>
      <c r="R474" s="232"/>
      <c r="T474" s="233"/>
      <c r="U474" s="228"/>
      <c r="V474" s="228"/>
      <c r="W474" s="228"/>
      <c r="X474" s="228"/>
      <c r="Y474" s="228"/>
      <c r="Z474" s="228"/>
      <c r="AA474" s="234"/>
      <c r="AT474" s="235" t="s">
        <v>175</v>
      </c>
      <c r="AU474" s="235" t="s">
        <v>146</v>
      </c>
      <c r="AV474" s="10" t="s">
        <v>11</v>
      </c>
      <c r="AW474" s="10" t="s">
        <v>38</v>
      </c>
      <c r="AX474" s="10" t="s">
        <v>82</v>
      </c>
      <c r="AY474" s="235" t="s">
        <v>167</v>
      </c>
    </row>
    <row r="475" s="11" customFormat="1" ht="16.5" customHeight="1">
      <c r="B475" s="236"/>
      <c r="C475" s="237"/>
      <c r="D475" s="237"/>
      <c r="E475" s="238" t="s">
        <v>23</v>
      </c>
      <c r="F475" s="239" t="s">
        <v>565</v>
      </c>
      <c r="G475" s="237"/>
      <c r="H475" s="237"/>
      <c r="I475" s="237"/>
      <c r="J475" s="237"/>
      <c r="K475" s="240">
        <v>5.6600000000000001</v>
      </c>
      <c r="L475" s="237"/>
      <c r="M475" s="237"/>
      <c r="N475" s="237"/>
      <c r="O475" s="237"/>
      <c r="P475" s="237"/>
      <c r="Q475" s="237"/>
      <c r="R475" s="241"/>
      <c r="T475" s="242"/>
      <c r="U475" s="237"/>
      <c r="V475" s="237"/>
      <c r="W475" s="237"/>
      <c r="X475" s="237"/>
      <c r="Y475" s="237"/>
      <c r="Z475" s="237"/>
      <c r="AA475" s="243"/>
      <c r="AT475" s="244" t="s">
        <v>175</v>
      </c>
      <c r="AU475" s="244" t="s">
        <v>146</v>
      </c>
      <c r="AV475" s="11" t="s">
        <v>146</v>
      </c>
      <c r="AW475" s="11" t="s">
        <v>38</v>
      </c>
      <c r="AX475" s="11" t="s">
        <v>82</v>
      </c>
      <c r="AY475" s="244" t="s">
        <v>167</v>
      </c>
    </row>
    <row r="476" s="11" customFormat="1" ht="16.5" customHeight="1">
      <c r="B476" s="236"/>
      <c r="C476" s="237"/>
      <c r="D476" s="237"/>
      <c r="E476" s="238" t="s">
        <v>23</v>
      </c>
      <c r="F476" s="239" t="s">
        <v>566</v>
      </c>
      <c r="G476" s="237"/>
      <c r="H476" s="237"/>
      <c r="I476" s="237"/>
      <c r="J476" s="237"/>
      <c r="K476" s="240">
        <v>4.3499999999999996</v>
      </c>
      <c r="L476" s="237"/>
      <c r="M476" s="237"/>
      <c r="N476" s="237"/>
      <c r="O476" s="237"/>
      <c r="P476" s="237"/>
      <c r="Q476" s="237"/>
      <c r="R476" s="241"/>
      <c r="T476" s="242"/>
      <c r="U476" s="237"/>
      <c r="V476" s="237"/>
      <c r="W476" s="237"/>
      <c r="X476" s="237"/>
      <c r="Y476" s="237"/>
      <c r="Z476" s="237"/>
      <c r="AA476" s="243"/>
      <c r="AT476" s="244" t="s">
        <v>175</v>
      </c>
      <c r="AU476" s="244" t="s">
        <v>146</v>
      </c>
      <c r="AV476" s="11" t="s">
        <v>146</v>
      </c>
      <c r="AW476" s="11" t="s">
        <v>38</v>
      </c>
      <c r="AX476" s="11" t="s">
        <v>82</v>
      </c>
      <c r="AY476" s="244" t="s">
        <v>167</v>
      </c>
    </row>
    <row r="477" s="11" customFormat="1" ht="16.5" customHeight="1">
      <c r="B477" s="236"/>
      <c r="C477" s="237"/>
      <c r="D477" s="237"/>
      <c r="E477" s="238" t="s">
        <v>23</v>
      </c>
      <c r="F477" s="239" t="s">
        <v>567</v>
      </c>
      <c r="G477" s="237"/>
      <c r="H477" s="237"/>
      <c r="I477" s="237"/>
      <c r="J477" s="237"/>
      <c r="K477" s="240">
        <v>4.0099999999999998</v>
      </c>
      <c r="L477" s="237"/>
      <c r="M477" s="237"/>
      <c r="N477" s="237"/>
      <c r="O477" s="237"/>
      <c r="P477" s="237"/>
      <c r="Q477" s="237"/>
      <c r="R477" s="241"/>
      <c r="T477" s="242"/>
      <c r="U477" s="237"/>
      <c r="V477" s="237"/>
      <c r="W477" s="237"/>
      <c r="X477" s="237"/>
      <c r="Y477" s="237"/>
      <c r="Z477" s="237"/>
      <c r="AA477" s="243"/>
      <c r="AT477" s="244" t="s">
        <v>175</v>
      </c>
      <c r="AU477" s="244" t="s">
        <v>146</v>
      </c>
      <c r="AV477" s="11" t="s">
        <v>146</v>
      </c>
      <c r="AW477" s="11" t="s">
        <v>38</v>
      </c>
      <c r="AX477" s="11" t="s">
        <v>82</v>
      </c>
      <c r="AY477" s="244" t="s">
        <v>167</v>
      </c>
    </row>
    <row r="478" s="11" customFormat="1" ht="16.5" customHeight="1">
      <c r="B478" s="236"/>
      <c r="C478" s="237"/>
      <c r="D478" s="237"/>
      <c r="E478" s="238" t="s">
        <v>23</v>
      </c>
      <c r="F478" s="239" t="s">
        <v>568</v>
      </c>
      <c r="G478" s="237"/>
      <c r="H478" s="237"/>
      <c r="I478" s="237"/>
      <c r="J478" s="237"/>
      <c r="K478" s="240">
        <v>9.6999999999999993</v>
      </c>
      <c r="L478" s="237"/>
      <c r="M478" s="237"/>
      <c r="N478" s="237"/>
      <c r="O478" s="237"/>
      <c r="P478" s="237"/>
      <c r="Q478" s="237"/>
      <c r="R478" s="241"/>
      <c r="T478" s="242"/>
      <c r="U478" s="237"/>
      <c r="V478" s="237"/>
      <c r="W478" s="237"/>
      <c r="X478" s="237"/>
      <c r="Y478" s="237"/>
      <c r="Z478" s="237"/>
      <c r="AA478" s="243"/>
      <c r="AT478" s="244" t="s">
        <v>175</v>
      </c>
      <c r="AU478" s="244" t="s">
        <v>146</v>
      </c>
      <c r="AV478" s="11" t="s">
        <v>146</v>
      </c>
      <c r="AW478" s="11" t="s">
        <v>38</v>
      </c>
      <c r="AX478" s="11" t="s">
        <v>82</v>
      </c>
      <c r="AY478" s="244" t="s">
        <v>167</v>
      </c>
    </row>
    <row r="479" s="11" customFormat="1" ht="16.5" customHeight="1">
      <c r="B479" s="236"/>
      <c r="C479" s="237"/>
      <c r="D479" s="237"/>
      <c r="E479" s="238" t="s">
        <v>23</v>
      </c>
      <c r="F479" s="239" t="s">
        <v>569</v>
      </c>
      <c r="G479" s="237"/>
      <c r="H479" s="237"/>
      <c r="I479" s="237"/>
      <c r="J479" s="237"/>
      <c r="K479" s="240">
        <v>12.94</v>
      </c>
      <c r="L479" s="237"/>
      <c r="M479" s="237"/>
      <c r="N479" s="237"/>
      <c r="O479" s="237"/>
      <c r="P479" s="237"/>
      <c r="Q479" s="237"/>
      <c r="R479" s="241"/>
      <c r="T479" s="242"/>
      <c r="U479" s="237"/>
      <c r="V479" s="237"/>
      <c r="W479" s="237"/>
      <c r="X479" s="237"/>
      <c r="Y479" s="237"/>
      <c r="Z479" s="237"/>
      <c r="AA479" s="243"/>
      <c r="AT479" s="244" t="s">
        <v>175</v>
      </c>
      <c r="AU479" s="244" t="s">
        <v>146</v>
      </c>
      <c r="AV479" s="11" t="s">
        <v>146</v>
      </c>
      <c r="AW479" s="11" t="s">
        <v>38</v>
      </c>
      <c r="AX479" s="11" t="s">
        <v>82</v>
      </c>
      <c r="AY479" s="244" t="s">
        <v>167</v>
      </c>
    </row>
    <row r="480" s="11" customFormat="1" ht="16.5" customHeight="1">
      <c r="B480" s="236"/>
      <c r="C480" s="237"/>
      <c r="D480" s="237"/>
      <c r="E480" s="238" t="s">
        <v>23</v>
      </c>
      <c r="F480" s="239" t="s">
        <v>570</v>
      </c>
      <c r="G480" s="237"/>
      <c r="H480" s="237"/>
      <c r="I480" s="237"/>
      <c r="J480" s="237"/>
      <c r="K480" s="240">
        <v>41.789999999999999</v>
      </c>
      <c r="L480" s="237"/>
      <c r="M480" s="237"/>
      <c r="N480" s="237"/>
      <c r="O480" s="237"/>
      <c r="P480" s="237"/>
      <c r="Q480" s="237"/>
      <c r="R480" s="241"/>
      <c r="T480" s="242"/>
      <c r="U480" s="237"/>
      <c r="V480" s="237"/>
      <c r="W480" s="237"/>
      <c r="X480" s="237"/>
      <c r="Y480" s="237"/>
      <c r="Z480" s="237"/>
      <c r="AA480" s="243"/>
      <c r="AT480" s="244" t="s">
        <v>175</v>
      </c>
      <c r="AU480" s="244" t="s">
        <v>146</v>
      </c>
      <c r="AV480" s="11" t="s">
        <v>146</v>
      </c>
      <c r="AW480" s="11" t="s">
        <v>38</v>
      </c>
      <c r="AX480" s="11" t="s">
        <v>82</v>
      </c>
      <c r="AY480" s="244" t="s">
        <v>167</v>
      </c>
    </row>
    <row r="481" s="10" customFormat="1" ht="16.5" customHeight="1">
      <c r="B481" s="227"/>
      <c r="C481" s="228"/>
      <c r="D481" s="228"/>
      <c r="E481" s="229" t="s">
        <v>23</v>
      </c>
      <c r="F481" s="256" t="s">
        <v>314</v>
      </c>
      <c r="G481" s="228"/>
      <c r="H481" s="228"/>
      <c r="I481" s="228"/>
      <c r="J481" s="228"/>
      <c r="K481" s="229" t="s">
        <v>23</v>
      </c>
      <c r="L481" s="228"/>
      <c r="M481" s="228"/>
      <c r="N481" s="228"/>
      <c r="O481" s="228"/>
      <c r="P481" s="228"/>
      <c r="Q481" s="228"/>
      <c r="R481" s="232"/>
      <c r="T481" s="233"/>
      <c r="U481" s="228"/>
      <c r="V481" s="228"/>
      <c r="W481" s="228"/>
      <c r="X481" s="228"/>
      <c r="Y481" s="228"/>
      <c r="Z481" s="228"/>
      <c r="AA481" s="234"/>
      <c r="AT481" s="235" t="s">
        <v>175</v>
      </c>
      <c r="AU481" s="235" t="s">
        <v>146</v>
      </c>
      <c r="AV481" s="10" t="s">
        <v>11</v>
      </c>
      <c r="AW481" s="10" t="s">
        <v>38</v>
      </c>
      <c r="AX481" s="10" t="s">
        <v>82</v>
      </c>
      <c r="AY481" s="235" t="s">
        <v>167</v>
      </c>
    </row>
    <row r="482" s="11" customFormat="1" ht="16.5" customHeight="1">
      <c r="B482" s="236"/>
      <c r="C482" s="237"/>
      <c r="D482" s="237"/>
      <c r="E482" s="238" t="s">
        <v>23</v>
      </c>
      <c r="F482" s="239" t="s">
        <v>571</v>
      </c>
      <c r="G482" s="237"/>
      <c r="H482" s="237"/>
      <c r="I482" s="237"/>
      <c r="J482" s="237"/>
      <c r="K482" s="240">
        <v>9.4000000000000004</v>
      </c>
      <c r="L482" s="237"/>
      <c r="M482" s="237"/>
      <c r="N482" s="237"/>
      <c r="O482" s="237"/>
      <c r="P482" s="237"/>
      <c r="Q482" s="237"/>
      <c r="R482" s="241"/>
      <c r="T482" s="242"/>
      <c r="U482" s="237"/>
      <c r="V482" s="237"/>
      <c r="W482" s="237"/>
      <c r="X482" s="237"/>
      <c r="Y482" s="237"/>
      <c r="Z482" s="237"/>
      <c r="AA482" s="243"/>
      <c r="AT482" s="244" t="s">
        <v>175</v>
      </c>
      <c r="AU482" s="244" t="s">
        <v>146</v>
      </c>
      <c r="AV482" s="11" t="s">
        <v>146</v>
      </c>
      <c r="AW482" s="11" t="s">
        <v>38</v>
      </c>
      <c r="AX482" s="11" t="s">
        <v>82</v>
      </c>
      <c r="AY482" s="244" t="s">
        <v>167</v>
      </c>
    </row>
    <row r="483" s="11" customFormat="1" ht="16.5" customHeight="1">
      <c r="B483" s="236"/>
      <c r="C483" s="237"/>
      <c r="D483" s="237"/>
      <c r="E483" s="238" t="s">
        <v>23</v>
      </c>
      <c r="F483" s="239" t="s">
        <v>572</v>
      </c>
      <c r="G483" s="237"/>
      <c r="H483" s="237"/>
      <c r="I483" s="237"/>
      <c r="J483" s="237"/>
      <c r="K483" s="240">
        <v>8.3200000000000003</v>
      </c>
      <c r="L483" s="237"/>
      <c r="M483" s="237"/>
      <c r="N483" s="237"/>
      <c r="O483" s="237"/>
      <c r="P483" s="237"/>
      <c r="Q483" s="237"/>
      <c r="R483" s="241"/>
      <c r="T483" s="242"/>
      <c r="U483" s="237"/>
      <c r="V483" s="237"/>
      <c r="W483" s="237"/>
      <c r="X483" s="237"/>
      <c r="Y483" s="237"/>
      <c r="Z483" s="237"/>
      <c r="AA483" s="243"/>
      <c r="AT483" s="244" t="s">
        <v>175</v>
      </c>
      <c r="AU483" s="244" t="s">
        <v>146</v>
      </c>
      <c r="AV483" s="11" t="s">
        <v>146</v>
      </c>
      <c r="AW483" s="11" t="s">
        <v>38</v>
      </c>
      <c r="AX483" s="11" t="s">
        <v>82</v>
      </c>
      <c r="AY483" s="244" t="s">
        <v>167</v>
      </c>
    </row>
    <row r="484" s="11" customFormat="1" ht="16.5" customHeight="1">
      <c r="B484" s="236"/>
      <c r="C484" s="237"/>
      <c r="D484" s="237"/>
      <c r="E484" s="238" t="s">
        <v>23</v>
      </c>
      <c r="F484" s="239" t="s">
        <v>573</v>
      </c>
      <c r="G484" s="237"/>
      <c r="H484" s="237"/>
      <c r="I484" s="237"/>
      <c r="J484" s="237"/>
      <c r="K484" s="240">
        <v>12.94</v>
      </c>
      <c r="L484" s="237"/>
      <c r="M484" s="237"/>
      <c r="N484" s="237"/>
      <c r="O484" s="237"/>
      <c r="P484" s="237"/>
      <c r="Q484" s="237"/>
      <c r="R484" s="241"/>
      <c r="T484" s="242"/>
      <c r="U484" s="237"/>
      <c r="V484" s="237"/>
      <c r="W484" s="237"/>
      <c r="X484" s="237"/>
      <c r="Y484" s="237"/>
      <c r="Z484" s="237"/>
      <c r="AA484" s="243"/>
      <c r="AT484" s="244" t="s">
        <v>175</v>
      </c>
      <c r="AU484" s="244" t="s">
        <v>146</v>
      </c>
      <c r="AV484" s="11" t="s">
        <v>146</v>
      </c>
      <c r="AW484" s="11" t="s">
        <v>38</v>
      </c>
      <c r="AX484" s="11" t="s">
        <v>82</v>
      </c>
      <c r="AY484" s="244" t="s">
        <v>167</v>
      </c>
    </row>
    <row r="485" s="11" customFormat="1" ht="16.5" customHeight="1">
      <c r="B485" s="236"/>
      <c r="C485" s="237"/>
      <c r="D485" s="237"/>
      <c r="E485" s="238" t="s">
        <v>23</v>
      </c>
      <c r="F485" s="239" t="s">
        <v>574</v>
      </c>
      <c r="G485" s="237"/>
      <c r="H485" s="237"/>
      <c r="I485" s="237"/>
      <c r="J485" s="237"/>
      <c r="K485" s="240">
        <v>20.879999999999999</v>
      </c>
      <c r="L485" s="237"/>
      <c r="M485" s="237"/>
      <c r="N485" s="237"/>
      <c r="O485" s="237"/>
      <c r="P485" s="237"/>
      <c r="Q485" s="237"/>
      <c r="R485" s="241"/>
      <c r="T485" s="242"/>
      <c r="U485" s="237"/>
      <c r="V485" s="237"/>
      <c r="W485" s="237"/>
      <c r="X485" s="237"/>
      <c r="Y485" s="237"/>
      <c r="Z485" s="237"/>
      <c r="AA485" s="243"/>
      <c r="AT485" s="244" t="s">
        <v>175</v>
      </c>
      <c r="AU485" s="244" t="s">
        <v>146</v>
      </c>
      <c r="AV485" s="11" t="s">
        <v>146</v>
      </c>
      <c r="AW485" s="11" t="s">
        <v>38</v>
      </c>
      <c r="AX485" s="11" t="s">
        <v>82</v>
      </c>
      <c r="AY485" s="244" t="s">
        <v>167</v>
      </c>
    </row>
    <row r="486" s="11" customFormat="1" ht="16.5" customHeight="1">
      <c r="B486" s="236"/>
      <c r="C486" s="237"/>
      <c r="D486" s="237"/>
      <c r="E486" s="238" t="s">
        <v>23</v>
      </c>
      <c r="F486" s="239" t="s">
        <v>575</v>
      </c>
      <c r="G486" s="237"/>
      <c r="H486" s="237"/>
      <c r="I486" s="237"/>
      <c r="J486" s="237"/>
      <c r="K486" s="240">
        <v>19.48</v>
      </c>
      <c r="L486" s="237"/>
      <c r="M486" s="237"/>
      <c r="N486" s="237"/>
      <c r="O486" s="237"/>
      <c r="P486" s="237"/>
      <c r="Q486" s="237"/>
      <c r="R486" s="241"/>
      <c r="T486" s="242"/>
      <c r="U486" s="237"/>
      <c r="V486" s="237"/>
      <c r="W486" s="237"/>
      <c r="X486" s="237"/>
      <c r="Y486" s="237"/>
      <c r="Z486" s="237"/>
      <c r="AA486" s="243"/>
      <c r="AT486" s="244" t="s">
        <v>175</v>
      </c>
      <c r="AU486" s="244" t="s">
        <v>146</v>
      </c>
      <c r="AV486" s="11" t="s">
        <v>146</v>
      </c>
      <c r="AW486" s="11" t="s">
        <v>38</v>
      </c>
      <c r="AX486" s="11" t="s">
        <v>82</v>
      </c>
      <c r="AY486" s="244" t="s">
        <v>167</v>
      </c>
    </row>
    <row r="487" s="11" customFormat="1" ht="16.5" customHeight="1">
      <c r="B487" s="236"/>
      <c r="C487" s="237"/>
      <c r="D487" s="237"/>
      <c r="E487" s="238" t="s">
        <v>23</v>
      </c>
      <c r="F487" s="239" t="s">
        <v>576</v>
      </c>
      <c r="G487" s="237"/>
      <c r="H487" s="237"/>
      <c r="I487" s="237"/>
      <c r="J487" s="237"/>
      <c r="K487" s="240">
        <v>5.6150000000000002</v>
      </c>
      <c r="L487" s="237"/>
      <c r="M487" s="237"/>
      <c r="N487" s="237"/>
      <c r="O487" s="237"/>
      <c r="P487" s="237"/>
      <c r="Q487" s="237"/>
      <c r="R487" s="241"/>
      <c r="T487" s="242"/>
      <c r="U487" s="237"/>
      <c r="V487" s="237"/>
      <c r="W487" s="237"/>
      <c r="X487" s="237"/>
      <c r="Y487" s="237"/>
      <c r="Z487" s="237"/>
      <c r="AA487" s="243"/>
      <c r="AT487" s="244" t="s">
        <v>175</v>
      </c>
      <c r="AU487" s="244" t="s">
        <v>146</v>
      </c>
      <c r="AV487" s="11" t="s">
        <v>146</v>
      </c>
      <c r="AW487" s="11" t="s">
        <v>38</v>
      </c>
      <c r="AX487" s="11" t="s">
        <v>82</v>
      </c>
      <c r="AY487" s="244" t="s">
        <v>167</v>
      </c>
    </row>
    <row r="488" s="12" customFormat="1" ht="16.5" customHeight="1">
      <c r="B488" s="245"/>
      <c r="C488" s="246"/>
      <c r="D488" s="246"/>
      <c r="E488" s="247" t="s">
        <v>23</v>
      </c>
      <c r="F488" s="248" t="s">
        <v>177</v>
      </c>
      <c r="G488" s="246"/>
      <c r="H488" s="246"/>
      <c r="I488" s="246"/>
      <c r="J488" s="246"/>
      <c r="K488" s="249">
        <v>155.08500000000001</v>
      </c>
      <c r="L488" s="246"/>
      <c r="M488" s="246"/>
      <c r="N488" s="246"/>
      <c r="O488" s="246"/>
      <c r="P488" s="246"/>
      <c r="Q488" s="246"/>
      <c r="R488" s="250"/>
      <c r="T488" s="251"/>
      <c r="U488" s="246"/>
      <c r="V488" s="246"/>
      <c r="W488" s="246"/>
      <c r="X488" s="246"/>
      <c r="Y488" s="246"/>
      <c r="Z488" s="246"/>
      <c r="AA488" s="252"/>
      <c r="AT488" s="253" t="s">
        <v>175</v>
      </c>
      <c r="AU488" s="253" t="s">
        <v>146</v>
      </c>
      <c r="AV488" s="12" t="s">
        <v>172</v>
      </c>
      <c r="AW488" s="12" t="s">
        <v>38</v>
      </c>
      <c r="AX488" s="12" t="s">
        <v>11</v>
      </c>
      <c r="AY488" s="253" t="s">
        <v>167</v>
      </c>
    </row>
    <row r="489" s="1" customFormat="1" ht="25.5" customHeight="1">
      <c r="B489" s="47"/>
      <c r="C489" s="216" t="s">
        <v>577</v>
      </c>
      <c r="D489" s="216" t="s">
        <v>168</v>
      </c>
      <c r="E489" s="217" t="s">
        <v>578</v>
      </c>
      <c r="F489" s="218" t="s">
        <v>579</v>
      </c>
      <c r="G489" s="218"/>
      <c r="H489" s="218"/>
      <c r="I489" s="218"/>
      <c r="J489" s="219" t="s">
        <v>256</v>
      </c>
      <c r="K489" s="220">
        <v>20.800000000000001</v>
      </c>
      <c r="L489" s="221">
        <v>0</v>
      </c>
      <c r="M489" s="222"/>
      <c r="N489" s="223">
        <f>ROUND(L489*K489,0)</f>
        <v>0</v>
      </c>
      <c r="O489" s="223"/>
      <c r="P489" s="223"/>
      <c r="Q489" s="223"/>
      <c r="R489" s="49"/>
      <c r="T489" s="224" t="s">
        <v>23</v>
      </c>
      <c r="U489" s="57" t="s">
        <v>49</v>
      </c>
      <c r="V489" s="48"/>
      <c r="W489" s="225">
        <f>V489*K489</f>
        <v>0</v>
      </c>
      <c r="X489" s="225">
        <v>0.3674</v>
      </c>
      <c r="Y489" s="225">
        <f>X489*K489</f>
        <v>7.6419200000000007</v>
      </c>
      <c r="Z489" s="225">
        <v>0</v>
      </c>
      <c r="AA489" s="226">
        <f>Z489*K489</f>
        <v>0</v>
      </c>
      <c r="AR489" s="23" t="s">
        <v>172</v>
      </c>
      <c r="AT489" s="23" t="s">
        <v>168</v>
      </c>
      <c r="AU489" s="23" t="s">
        <v>146</v>
      </c>
      <c r="AY489" s="23" t="s">
        <v>167</v>
      </c>
      <c r="BE489" s="139">
        <f>IF(U489="základní",N489,0)</f>
        <v>0</v>
      </c>
      <c r="BF489" s="139">
        <f>IF(U489="snížená",N489,0)</f>
        <v>0</v>
      </c>
      <c r="BG489" s="139">
        <f>IF(U489="zákl. přenesená",N489,0)</f>
        <v>0</v>
      </c>
      <c r="BH489" s="139">
        <f>IF(U489="sníž. přenesená",N489,0)</f>
        <v>0</v>
      </c>
      <c r="BI489" s="139">
        <f>IF(U489="nulová",N489,0)</f>
        <v>0</v>
      </c>
      <c r="BJ489" s="23" t="s">
        <v>146</v>
      </c>
      <c r="BK489" s="139">
        <f>ROUND(L489*K489,0)</f>
        <v>0</v>
      </c>
      <c r="BL489" s="23" t="s">
        <v>172</v>
      </c>
      <c r="BM489" s="23" t="s">
        <v>580</v>
      </c>
    </row>
    <row r="490" s="11" customFormat="1" ht="16.5" customHeight="1">
      <c r="B490" s="236"/>
      <c r="C490" s="237"/>
      <c r="D490" s="237"/>
      <c r="E490" s="238" t="s">
        <v>23</v>
      </c>
      <c r="F490" s="254" t="s">
        <v>581</v>
      </c>
      <c r="G490" s="255"/>
      <c r="H490" s="255"/>
      <c r="I490" s="255"/>
      <c r="J490" s="237"/>
      <c r="K490" s="240">
        <v>20.800000000000001</v>
      </c>
      <c r="L490" s="237"/>
      <c r="M490" s="237"/>
      <c r="N490" s="237"/>
      <c r="O490" s="237"/>
      <c r="P490" s="237"/>
      <c r="Q490" s="237"/>
      <c r="R490" s="241"/>
      <c r="T490" s="242"/>
      <c r="U490" s="237"/>
      <c r="V490" s="237"/>
      <c r="W490" s="237"/>
      <c r="X490" s="237"/>
      <c r="Y490" s="237"/>
      <c r="Z490" s="237"/>
      <c r="AA490" s="243"/>
      <c r="AT490" s="244" t="s">
        <v>175</v>
      </c>
      <c r="AU490" s="244" t="s">
        <v>146</v>
      </c>
      <c r="AV490" s="11" t="s">
        <v>146</v>
      </c>
      <c r="AW490" s="11" t="s">
        <v>38</v>
      </c>
      <c r="AX490" s="11" t="s">
        <v>82</v>
      </c>
      <c r="AY490" s="244" t="s">
        <v>167</v>
      </c>
    </row>
    <row r="491" s="12" customFormat="1" ht="16.5" customHeight="1">
      <c r="B491" s="245"/>
      <c r="C491" s="246"/>
      <c r="D491" s="246"/>
      <c r="E491" s="247" t="s">
        <v>23</v>
      </c>
      <c r="F491" s="248" t="s">
        <v>177</v>
      </c>
      <c r="G491" s="246"/>
      <c r="H491" s="246"/>
      <c r="I491" s="246"/>
      <c r="J491" s="246"/>
      <c r="K491" s="249">
        <v>20.800000000000001</v>
      </c>
      <c r="L491" s="246"/>
      <c r="M491" s="246"/>
      <c r="N491" s="246"/>
      <c r="O491" s="246"/>
      <c r="P491" s="246"/>
      <c r="Q491" s="246"/>
      <c r="R491" s="250"/>
      <c r="T491" s="251"/>
      <c r="U491" s="246"/>
      <c r="V491" s="246"/>
      <c r="W491" s="246"/>
      <c r="X491" s="246"/>
      <c r="Y491" s="246"/>
      <c r="Z491" s="246"/>
      <c r="AA491" s="252"/>
      <c r="AT491" s="253" t="s">
        <v>175</v>
      </c>
      <c r="AU491" s="253" t="s">
        <v>146</v>
      </c>
      <c r="AV491" s="12" t="s">
        <v>172</v>
      </c>
      <c r="AW491" s="12" t="s">
        <v>38</v>
      </c>
      <c r="AX491" s="12" t="s">
        <v>11</v>
      </c>
      <c r="AY491" s="253" t="s">
        <v>167</v>
      </c>
    </row>
    <row r="492" s="1" customFormat="1" ht="25.5" customHeight="1">
      <c r="B492" s="47"/>
      <c r="C492" s="216" t="s">
        <v>582</v>
      </c>
      <c r="D492" s="216" t="s">
        <v>168</v>
      </c>
      <c r="E492" s="217" t="s">
        <v>583</v>
      </c>
      <c r="F492" s="218" t="s">
        <v>584</v>
      </c>
      <c r="G492" s="218"/>
      <c r="H492" s="218"/>
      <c r="I492" s="218"/>
      <c r="J492" s="219" t="s">
        <v>466</v>
      </c>
      <c r="K492" s="220">
        <v>43.600000000000001</v>
      </c>
      <c r="L492" s="221">
        <v>0</v>
      </c>
      <c r="M492" s="222"/>
      <c r="N492" s="223">
        <f>ROUND(L492*K492,0)</f>
        <v>0</v>
      </c>
      <c r="O492" s="223"/>
      <c r="P492" s="223"/>
      <c r="Q492" s="223"/>
      <c r="R492" s="49"/>
      <c r="T492" s="224" t="s">
        <v>23</v>
      </c>
      <c r="U492" s="57" t="s">
        <v>49</v>
      </c>
      <c r="V492" s="48"/>
      <c r="W492" s="225">
        <f>V492*K492</f>
        <v>0</v>
      </c>
      <c r="X492" s="225">
        <v>0.12895000000000001</v>
      </c>
      <c r="Y492" s="225">
        <f>X492*K492</f>
        <v>5.6222200000000004</v>
      </c>
      <c r="Z492" s="225">
        <v>0</v>
      </c>
      <c r="AA492" s="226">
        <f>Z492*K492</f>
        <v>0</v>
      </c>
      <c r="AR492" s="23" t="s">
        <v>172</v>
      </c>
      <c r="AT492" s="23" t="s">
        <v>168</v>
      </c>
      <c r="AU492" s="23" t="s">
        <v>146</v>
      </c>
      <c r="AY492" s="23" t="s">
        <v>167</v>
      </c>
      <c r="BE492" s="139">
        <f>IF(U492="základní",N492,0)</f>
        <v>0</v>
      </c>
      <c r="BF492" s="139">
        <f>IF(U492="snížená",N492,0)</f>
        <v>0</v>
      </c>
      <c r="BG492" s="139">
        <f>IF(U492="zákl. přenesená",N492,0)</f>
        <v>0</v>
      </c>
      <c r="BH492" s="139">
        <f>IF(U492="sníž. přenesená",N492,0)</f>
        <v>0</v>
      </c>
      <c r="BI492" s="139">
        <f>IF(U492="nulová",N492,0)</f>
        <v>0</v>
      </c>
      <c r="BJ492" s="23" t="s">
        <v>146</v>
      </c>
      <c r="BK492" s="139">
        <f>ROUND(L492*K492,0)</f>
        <v>0</v>
      </c>
      <c r="BL492" s="23" t="s">
        <v>172</v>
      </c>
      <c r="BM492" s="23" t="s">
        <v>585</v>
      </c>
    </row>
    <row r="493" s="11" customFormat="1" ht="16.5" customHeight="1">
      <c r="B493" s="236"/>
      <c r="C493" s="237"/>
      <c r="D493" s="237"/>
      <c r="E493" s="238" t="s">
        <v>23</v>
      </c>
      <c r="F493" s="254" t="s">
        <v>586</v>
      </c>
      <c r="G493" s="255"/>
      <c r="H493" s="255"/>
      <c r="I493" s="255"/>
      <c r="J493" s="237"/>
      <c r="K493" s="240">
        <v>43.600000000000001</v>
      </c>
      <c r="L493" s="237"/>
      <c r="M493" s="237"/>
      <c r="N493" s="237"/>
      <c r="O493" s="237"/>
      <c r="P493" s="237"/>
      <c r="Q493" s="237"/>
      <c r="R493" s="241"/>
      <c r="T493" s="242"/>
      <c r="U493" s="237"/>
      <c r="V493" s="237"/>
      <c r="W493" s="237"/>
      <c r="X493" s="237"/>
      <c r="Y493" s="237"/>
      <c r="Z493" s="237"/>
      <c r="AA493" s="243"/>
      <c r="AT493" s="244" t="s">
        <v>175</v>
      </c>
      <c r="AU493" s="244" t="s">
        <v>146</v>
      </c>
      <c r="AV493" s="11" t="s">
        <v>146</v>
      </c>
      <c r="AW493" s="11" t="s">
        <v>38</v>
      </c>
      <c r="AX493" s="11" t="s">
        <v>82</v>
      </c>
      <c r="AY493" s="244" t="s">
        <v>167</v>
      </c>
    </row>
    <row r="494" s="12" customFormat="1" ht="16.5" customHeight="1">
      <c r="B494" s="245"/>
      <c r="C494" s="246"/>
      <c r="D494" s="246"/>
      <c r="E494" s="247" t="s">
        <v>23</v>
      </c>
      <c r="F494" s="248" t="s">
        <v>177</v>
      </c>
      <c r="G494" s="246"/>
      <c r="H494" s="246"/>
      <c r="I494" s="246"/>
      <c r="J494" s="246"/>
      <c r="K494" s="249">
        <v>43.600000000000001</v>
      </c>
      <c r="L494" s="246"/>
      <c r="M494" s="246"/>
      <c r="N494" s="246"/>
      <c r="O494" s="246"/>
      <c r="P494" s="246"/>
      <c r="Q494" s="246"/>
      <c r="R494" s="250"/>
      <c r="T494" s="251"/>
      <c r="U494" s="246"/>
      <c r="V494" s="246"/>
      <c r="W494" s="246"/>
      <c r="X494" s="246"/>
      <c r="Y494" s="246"/>
      <c r="Z494" s="246"/>
      <c r="AA494" s="252"/>
      <c r="AT494" s="253" t="s">
        <v>175</v>
      </c>
      <c r="AU494" s="253" t="s">
        <v>146</v>
      </c>
      <c r="AV494" s="12" t="s">
        <v>172</v>
      </c>
      <c r="AW494" s="12" t="s">
        <v>38</v>
      </c>
      <c r="AX494" s="12" t="s">
        <v>11</v>
      </c>
      <c r="AY494" s="253" t="s">
        <v>167</v>
      </c>
    </row>
    <row r="495" s="1" customFormat="1" ht="38.25" customHeight="1">
      <c r="B495" s="47"/>
      <c r="C495" s="216" t="s">
        <v>587</v>
      </c>
      <c r="D495" s="216" t="s">
        <v>168</v>
      </c>
      <c r="E495" s="217" t="s">
        <v>588</v>
      </c>
      <c r="F495" s="218" t="s">
        <v>589</v>
      </c>
      <c r="G495" s="218"/>
      <c r="H495" s="218"/>
      <c r="I495" s="218"/>
      <c r="J495" s="219" t="s">
        <v>288</v>
      </c>
      <c r="K495" s="220">
        <v>1</v>
      </c>
      <c r="L495" s="221">
        <v>0</v>
      </c>
      <c r="M495" s="222"/>
      <c r="N495" s="223">
        <f>ROUND(L495*K495,0)</f>
        <v>0</v>
      </c>
      <c r="O495" s="223"/>
      <c r="P495" s="223"/>
      <c r="Q495" s="223"/>
      <c r="R495" s="49"/>
      <c r="T495" s="224" t="s">
        <v>23</v>
      </c>
      <c r="U495" s="57" t="s">
        <v>49</v>
      </c>
      <c r="V495" s="48"/>
      <c r="W495" s="225">
        <f>V495*K495</f>
        <v>0</v>
      </c>
      <c r="X495" s="225">
        <v>0.053620000000000001</v>
      </c>
      <c r="Y495" s="225">
        <f>X495*K495</f>
        <v>0.053620000000000001</v>
      </c>
      <c r="Z495" s="225">
        <v>0</v>
      </c>
      <c r="AA495" s="226">
        <f>Z495*K495</f>
        <v>0</v>
      </c>
      <c r="AR495" s="23" t="s">
        <v>172</v>
      </c>
      <c r="AT495" s="23" t="s">
        <v>168</v>
      </c>
      <c r="AU495" s="23" t="s">
        <v>146</v>
      </c>
      <c r="AY495" s="23" t="s">
        <v>167</v>
      </c>
      <c r="BE495" s="139">
        <f>IF(U495="základní",N495,0)</f>
        <v>0</v>
      </c>
      <c r="BF495" s="139">
        <f>IF(U495="snížená",N495,0)</f>
        <v>0</v>
      </c>
      <c r="BG495" s="139">
        <f>IF(U495="zákl. přenesená",N495,0)</f>
        <v>0</v>
      </c>
      <c r="BH495" s="139">
        <f>IF(U495="sníž. přenesená",N495,0)</f>
        <v>0</v>
      </c>
      <c r="BI495" s="139">
        <f>IF(U495="nulová",N495,0)</f>
        <v>0</v>
      </c>
      <c r="BJ495" s="23" t="s">
        <v>146</v>
      </c>
      <c r="BK495" s="139">
        <f>ROUND(L495*K495,0)</f>
        <v>0</v>
      </c>
      <c r="BL495" s="23" t="s">
        <v>172</v>
      </c>
      <c r="BM495" s="23" t="s">
        <v>590</v>
      </c>
    </row>
    <row r="496" s="1" customFormat="1" ht="38.25" customHeight="1">
      <c r="B496" s="47"/>
      <c r="C496" s="259" t="s">
        <v>591</v>
      </c>
      <c r="D496" s="259" t="s">
        <v>327</v>
      </c>
      <c r="E496" s="260" t="s">
        <v>592</v>
      </c>
      <c r="F496" s="261" t="s">
        <v>593</v>
      </c>
      <c r="G496" s="261"/>
      <c r="H496" s="261"/>
      <c r="I496" s="261"/>
      <c r="J496" s="262" t="s">
        <v>288</v>
      </c>
      <c r="K496" s="263">
        <v>1</v>
      </c>
      <c r="L496" s="264">
        <v>0</v>
      </c>
      <c r="M496" s="265"/>
      <c r="N496" s="266">
        <f>ROUND(L496*K496,0)</f>
        <v>0</v>
      </c>
      <c r="O496" s="223"/>
      <c r="P496" s="223"/>
      <c r="Q496" s="223"/>
      <c r="R496" s="49"/>
      <c r="T496" s="224" t="s">
        <v>23</v>
      </c>
      <c r="U496" s="57" t="s">
        <v>49</v>
      </c>
      <c r="V496" s="48"/>
      <c r="W496" s="225">
        <f>V496*K496</f>
        <v>0</v>
      </c>
      <c r="X496" s="225">
        <v>0.036999999999999998</v>
      </c>
      <c r="Y496" s="225">
        <f>X496*K496</f>
        <v>0.036999999999999998</v>
      </c>
      <c r="Z496" s="225">
        <v>0</v>
      </c>
      <c r="AA496" s="226">
        <f>Z496*K496</f>
        <v>0</v>
      </c>
      <c r="AR496" s="23" t="s">
        <v>213</v>
      </c>
      <c r="AT496" s="23" t="s">
        <v>327</v>
      </c>
      <c r="AU496" s="23" t="s">
        <v>146</v>
      </c>
      <c r="AY496" s="23" t="s">
        <v>167</v>
      </c>
      <c r="BE496" s="139">
        <f>IF(U496="základní",N496,0)</f>
        <v>0</v>
      </c>
      <c r="BF496" s="139">
        <f>IF(U496="snížená",N496,0)</f>
        <v>0</v>
      </c>
      <c r="BG496" s="139">
        <f>IF(U496="zákl. přenesená",N496,0)</f>
        <v>0</v>
      </c>
      <c r="BH496" s="139">
        <f>IF(U496="sníž. přenesená",N496,0)</f>
        <v>0</v>
      </c>
      <c r="BI496" s="139">
        <f>IF(U496="nulová",N496,0)</f>
        <v>0</v>
      </c>
      <c r="BJ496" s="23" t="s">
        <v>146</v>
      </c>
      <c r="BK496" s="139">
        <f>ROUND(L496*K496,0)</f>
        <v>0</v>
      </c>
      <c r="BL496" s="23" t="s">
        <v>172</v>
      </c>
      <c r="BM496" s="23" t="s">
        <v>594</v>
      </c>
    </row>
    <row r="497" s="1" customFormat="1" ht="38.25" customHeight="1">
      <c r="B497" s="47"/>
      <c r="C497" s="216" t="s">
        <v>595</v>
      </c>
      <c r="D497" s="216" t="s">
        <v>168</v>
      </c>
      <c r="E497" s="217" t="s">
        <v>596</v>
      </c>
      <c r="F497" s="218" t="s">
        <v>597</v>
      </c>
      <c r="G497" s="218"/>
      <c r="H497" s="218"/>
      <c r="I497" s="218"/>
      <c r="J497" s="219" t="s">
        <v>288</v>
      </c>
      <c r="K497" s="220">
        <v>1</v>
      </c>
      <c r="L497" s="221">
        <v>0</v>
      </c>
      <c r="M497" s="222"/>
      <c r="N497" s="223">
        <f>ROUND(L497*K497,0)</f>
        <v>0</v>
      </c>
      <c r="O497" s="223"/>
      <c r="P497" s="223"/>
      <c r="Q497" s="223"/>
      <c r="R497" s="49"/>
      <c r="T497" s="224" t="s">
        <v>23</v>
      </c>
      <c r="U497" s="57" t="s">
        <v>49</v>
      </c>
      <c r="V497" s="48"/>
      <c r="W497" s="225">
        <f>V497*K497</f>
        <v>0</v>
      </c>
      <c r="X497" s="225">
        <v>0.053620000000000001</v>
      </c>
      <c r="Y497" s="225">
        <f>X497*K497</f>
        <v>0.053620000000000001</v>
      </c>
      <c r="Z497" s="225">
        <v>0</v>
      </c>
      <c r="AA497" s="226">
        <f>Z497*K497</f>
        <v>0</v>
      </c>
      <c r="AR497" s="23" t="s">
        <v>172</v>
      </c>
      <c r="AT497" s="23" t="s">
        <v>168</v>
      </c>
      <c r="AU497" s="23" t="s">
        <v>146</v>
      </c>
      <c r="AY497" s="23" t="s">
        <v>167</v>
      </c>
      <c r="BE497" s="139">
        <f>IF(U497="základní",N497,0)</f>
        <v>0</v>
      </c>
      <c r="BF497" s="139">
        <f>IF(U497="snížená",N497,0)</f>
        <v>0</v>
      </c>
      <c r="BG497" s="139">
        <f>IF(U497="zákl. přenesená",N497,0)</f>
        <v>0</v>
      </c>
      <c r="BH497" s="139">
        <f>IF(U497="sníž. přenesená",N497,0)</f>
        <v>0</v>
      </c>
      <c r="BI497" s="139">
        <f>IF(U497="nulová",N497,0)</f>
        <v>0</v>
      </c>
      <c r="BJ497" s="23" t="s">
        <v>146</v>
      </c>
      <c r="BK497" s="139">
        <f>ROUND(L497*K497,0)</f>
        <v>0</v>
      </c>
      <c r="BL497" s="23" t="s">
        <v>172</v>
      </c>
      <c r="BM497" s="23" t="s">
        <v>598</v>
      </c>
    </row>
    <row r="498" s="1" customFormat="1" ht="38.25" customHeight="1">
      <c r="B498" s="47"/>
      <c r="C498" s="259" t="s">
        <v>599</v>
      </c>
      <c r="D498" s="259" t="s">
        <v>327</v>
      </c>
      <c r="E498" s="260" t="s">
        <v>600</v>
      </c>
      <c r="F498" s="261" t="s">
        <v>601</v>
      </c>
      <c r="G498" s="261"/>
      <c r="H498" s="261"/>
      <c r="I498" s="261"/>
      <c r="J498" s="262" t="s">
        <v>288</v>
      </c>
      <c r="K498" s="263">
        <v>1</v>
      </c>
      <c r="L498" s="264">
        <v>0</v>
      </c>
      <c r="M498" s="265"/>
      <c r="N498" s="266">
        <f>ROUND(L498*K498,0)</f>
        <v>0</v>
      </c>
      <c r="O498" s="223"/>
      <c r="P498" s="223"/>
      <c r="Q498" s="223"/>
      <c r="R498" s="49"/>
      <c r="T498" s="224" t="s">
        <v>23</v>
      </c>
      <c r="U498" s="57" t="s">
        <v>49</v>
      </c>
      <c r="V498" s="48"/>
      <c r="W498" s="225">
        <f>V498*K498</f>
        <v>0</v>
      </c>
      <c r="X498" s="225">
        <v>0.044999999999999998</v>
      </c>
      <c r="Y498" s="225">
        <f>X498*K498</f>
        <v>0.044999999999999998</v>
      </c>
      <c r="Z498" s="225">
        <v>0</v>
      </c>
      <c r="AA498" s="226">
        <f>Z498*K498</f>
        <v>0</v>
      </c>
      <c r="AR498" s="23" t="s">
        <v>213</v>
      </c>
      <c r="AT498" s="23" t="s">
        <v>327</v>
      </c>
      <c r="AU498" s="23" t="s">
        <v>146</v>
      </c>
      <c r="AY498" s="23" t="s">
        <v>167</v>
      </c>
      <c r="BE498" s="139">
        <f>IF(U498="základní",N498,0)</f>
        <v>0</v>
      </c>
      <c r="BF498" s="139">
        <f>IF(U498="snížená",N498,0)</f>
        <v>0</v>
      </c>
      <c r="BG498" s="139">
        <f>IF(U498="zákl. přenesená",N498,0)</f>
        <v>0</v>
      </c>
      <c r="BH498" s="139">
        <f>IF(U498="sníž. přenesená",N498,0)</f>
        <v>0</v>
      </c>
      <c r="BI498" s="139">
        <f>IF(U498="nulová",N498,0)</f>
        <v>0</v>
      </c>
      <c r="BJ498" s="23" t="s">
        <v>146</v>
      </c>
      <c r="BK498" s="139">
        <f>ROUND(L498*K498,0)</f>
        <v>0</v>
      </c>
      <c r="BL498" s="23" t="s">
        <v>172</v>
      </c>
      <c r="BM498" s="23" t="s">
        <v>602</v>
      </c>
    </row>
    <row r="499" s="9" customFormat="1" ht="29.88" customHeight="1">
      <c r="B499" s="203"/>
      <c r="C499" s="204"/>
      <c r="D499" s="213" t="s">
        <v>120</v>
      </c>
      <c r="E499" s="213"/>
      <c r="F499" s="213"/>
      <c r="G499" s="213"/>
      <c r="H499" s="213"/>
      <c r="I499" s="213"/>
      <c r="J499" s="213"/>
      <c r="K499" s="213"/>
      <c r="L499" s="213"/>
      <c r="M499" s="213"/>
      <c r="N499" s="257">
        <f>BK499</f>
        <v>0</v>
      </c>
      <c r="O499" s="258"/>
      <c r="P499" s="258"/>
      <c r="Q499" s="258"/>
      <c r="R499" s="206"/>
      <c r="T499" s="207"/>
      <c r="U499" s="204"/>
      <c r="V499" s="204"/>
      <c r="W499" s="208">
        <f>SUM(W500:W504)</f>
        <v>0</v>
      </c>
      <c r="X499" s="204"/>
      <c r="Y499" s="208">
        <f>SUM(Y500:Y504)</f>
        <v>0.025897799999999999</v>
      </c>
      <c r="Z499" s="204"/>
      <c r="AA499" s="209">
        <f>SUM(AA500:AA504)</f>
        <v>0</v>
      </c>
      <c r="AR499" s="210" t="s">
        <v>11</v>
      </c>
      <c r="AT499" s="211" t="s">
        <v>81</v>
      </c>
      <c r="AU499" s="211" t="s">
        <v>11</v>
      </c>
      <c r="AY499" s="210" t="s">
        <v>167</v>
      </c>
      <c r="BK499" s="212">
        <f>SUM(BK500:BK504)</f>
        <v>0</v>
      </c>
    </row>
    <row r="500" s="1" customFormat="1" ht="38.25" customHeight="1">
      <c r="B500" s="47"/>
      <c r="C500" s="216" t="s">
        <v>603</v>
      </c>
      <c r="D500" s="216" t="s">
        <v>168</v>
      </c>
      <c r="E500" s="217" t="s">
        <v>604</v>
      </c>
      <c r="F500" s="218" t="s">
        <v>605</v>
      </c>
      <c r="G500" s="218"/>
      <c r="H500" s="218"/>
      <c r="I500" s="218"/>
      <c r="J500" s="219" t="s">
        <v>256</v>
      </c>
      <c r="K500" s="220">
        <v>152.34</v>
      </c>
      <c r="L500" s="221">
        <v>0</v>
      </c>
      <c r="M500" s="222"/>
      <c r="N500" s="223">
        <f>ROUND(L500*K500,0)</f>
        <v>0</v>
      </c>
      <c r="O500" s="223"/>
      <c r="P500" s="223"/>
      <c r="Q500" s="223"/>
      <c r="R500" s="49"/>
      <c r="T500" s="224" t="s">
        <v>23</v>
      </c>
      <c r="U500" s="57" t="s">
        <v>49</v>
      </c>
      <c r="V500" s="48"/>
      <c r="W500" s="225">
        <f>V500*K500</f>
        <v>0</v>
      </c>
      <c r="X500" s="225">
        <v>0.00012999999999999999</v>
      </c>
      <c r="Y500" s="225">
        <f>X500*K500</f>
        <v>0.019804199999999998</v>
      </c>
      <c r="Z500" s="225">
        <v>0</v>
      </c>
      <c r="AA500" s="226">
        <f>Z500*K500</f>
        <v>0</v>
      </c>
      <c r="AR500" s="23" t="s">
        <v>172</v>
      </c>
      <c r="AT500" s="23" t="s">
        <v>168</v>
      </c>
      <c r="AU500" s="23" t="s">
        <v>146</v>
      </c>
      <c r="AY500" s="23" t="s">
        <v>167</v>
      </c>
      <c r="BE500" s="139">
        <f>IF(U500="základní",N500,0)</f>
        <v>0</v>
      </c>
      <c r="BF500" s="139">
        <f>IF(U500="snížená",N500,0)</f>
        <v>0</v>
      </c>
      <c r="BG500" s="139">
        <f>IF(U500="zákl. přenesená",N500,0)</f>
        <v>0</v>
      </c>
      <c r="BH500" s="139">
        <f>IF(U500="sníž. přenesená",N500,0)</f>
        <v>0</v>
      </c>
      <c r="BI500" s="139">
        <f>IF(U500="nulová",N500,0)</f>
        <v>0</v>
      </c>
      <c r="BJ500" s="23" t="s">
        <v>146</v>
      </c>
      <c r="BK500" s="139">
        <f>ROUND(L500*K500,0)</f>
        <v>0</v>
      </c>
      <c r="BL500" s="23" t="s">
        <v>172</v>
      </c>
      <c r="BM500" s="23" t="s">
        <v>606</v>
      </c>
    </row>
    <row r="501" s="1" customFormat="1" ht="25.5" customHeight="1">
      <c r="B501" s="47"/>
      <c r="C501" s="216" t="s">
        <v>607</v>
      </c>
      <c r="D501" s="216" t="s">
        <v>168</v>
      </c>
      <c r="E501" s="217" t="s">
        <v>608</v>
      </c>
      <c r="F501" s="218" t="s">
        <v>609</v>
      </c>
      <c r="G501" s="218"/>
      <c r="H501" s="218"/>
      <c r="I501" s="218"/>
      <c r="J501" s="219" t="s">
        <v>256</v>
      </c>
      <c r="K501" s="220">
        <v>152.34</v>
      </c>
      <c r="L501" s="221">
        <v>0</v>
      </c>
      <c r="M501" s="222"/>
      <c r="N501" s="223">
        <f>ROUND(L501*K501,0)</f>
        <v>0</v>
      </c>
      <c r="O501" s="223"/>
      <c r="P501" s="223"/>
      <c r="Q501" s="223"/>
      <c r="R501" s="49"/>
      <c r="T501" s="224" t="s">
        <v>23</v>
      </c>
      <c r="U501" s="57" t="s">
        <v>49</v>
      </c>
      <c r="V501" s="48"/>
      <c r="W501" s="225">
        <f>V501*K501</f>
        <v>0</v>
      </c>
      <c r="X501" s="225">
        <v>4.0000000000000003E-05</v>
      </c>
      <c r="Y501" s="225">
        <f>X501*K501</f>
        <v>0.0060936000000000002</v>
      </c>
      <c r="Z501" s="225">
        <v>0</v>
      </c>
      <c r="AA501" s="226">
        <f>Z501*K501</f>
        <v>0</v>
      </c>
      <c r="AR501" s="23" t="s">
        <v>172</v>
      </c>
      <c r="AT501" s="23" t="s">
        <v>168</v>
      </c>
      <c r="AU501" s="23" t="s">
        <v>146</v>
      </c>
      <c r="AY501" s="23" t="s">
        <v>167</v>
      </c>
      <c r="BE501" s="139">
        <f>IF(U501="základní",N501,0)</f>
        <v>0</v>
      </c>
      <c r="BF501" s="139">
        <f>IF(U501="snížená",N501,0)</f>
        <v>0</v>
      </c>
      <c r="BG501" s="139">
        <f>IF(U501="zákl. přenesená",N501,0)</f>
        <v>0</v>
      </c>
      <c r="BH501" s="139">
        <f>IF(U501="sníž. přenesená",N501,0)</f>
        <v>0</v>
      </c>
      <c r="BI501" s="139">
        <f>IF(U501="nulová",N501,0)</f>
        <v>0</v>
      </c>
      <c r="BJ501" s="23" t="s">
        <v>146</v>
      </c>
      <c r="BK501" s="139">
        <f>ROUND(L501*K501,0)</f>
        <v>0</v>
      </c>
      <c r="BL501" s="23" t="s">
        <v>172</v>
      </c>
      <c r="BM501" s="23" t="s">
        <v>610</v>
      </c>
    </row>
    <row r="502" s="11" customFormat="1" ht="16.5" customHeight="1">
      <c r="B502" s="236"/>
      <c r="C502" s="237"/>
      <c r="D502" s="237"/>
      <c r="E502" s="238" t="s">
        <v>23</v>
      </c>
      <c r="F502" s="254" t="s">
        <v>611</v>
      </c>
      <c r="G502" s="255"/>
      <c r="H502" s="255"/>
      <c r="I502" s="255"/>
      <c r="J502" s="237"/>
      <c r="K502" s="240">
        <v>152.34</v>
      </c>
      <c r="L502" s="237"/>
      <c r="M502" s="237"/>
      <c r="N502" s="237"/>
      <c r="O502" s="237"/>
      <c r="P502" s="237"/>
      <c r="Q502" s="237"/>
      <c r="R502" s="241"/>
      <c r="T502" s="242"/>
      <c r="U502" s="237"/>
      <c r="V502" s="237"/>
      <c r="W502" s="237"/>
      <c r="X502" s="237"/>
      <c r="Y502" s="237"/>
      <c r="Z502" s="237"/>
      <c r="AA502" s="243"/>
      <c r="AT502" s="244" t="s">
        <v>175</v>
      </c>
      <c r="AU502" s="244" t="s">
        <v>146</v>
      </c>
      <c r="AV502" s="11" t="s">
        <v>146</v>
      </c>
      <c r="AW502" s="11" t="s">
        <v>38</v>
      </c>
      <c r="AX502" s="11" t="s">
        <v>82</v>
      </c>
      <c r="AY502" s="244" t="s">
        <v>167</v>
      </c>
    </row>
    <row r="503" s="12" customFormat="1" ht="16.5" customHeight="1">
      <c r="B503" s="245"/>
      <c r="C503" s="246"/>
      <c r="D503" s="246"/>
      <c r="E503" s="247" t="s">
        <v>23</v>
      </c>
      <c r="F503" s="248" t="s">
        <v>177</v>
      </c>
      <c r="G503" s="246"/>
      <c r="H503" s="246"/>
      <c r="I503" s="246"/>
      <c r="J503" s="246"/>
      <c r="K503" s="249">
        <v>152.34</v>
      </c>
      <c r="L503" s="246"/>
      <c r="M503" s="246"/>
      <c r="N503" s="246"/>
      <c r="O503" s="246"/>
      <c r="P503" s="246"/>
      <c r="Q503" s="246"/>
      <c r="R503" s="250"/>
      <c r="T503" s="251"/>
      <c r="U503" s="246"/>
      <c r="V503" s="246"/>
      <c r="W503" s="246"/>
      <c r="X503" s="246"/>
      <c r="Y503" s="246"/>
      <c r="Z503" s="246"/>
      <c r="AA503" s="252"/>
      <c r="AT503" s="253" t="s">
        <v>175</v>
      </c>
      <c r="AU503" s="253" t="s">
        <v>146</v>
      </c>
      <c r="AV503" s="12" t="s">
        <v>172</v>
      </c>
      <c r="AW503" s="12" t="s">
        <v>38</v>
      </c>
      <c r="AX503" s="12" t="s">
        <v>11</v>
      </c>
      <c r="AY503" s="253" t="s">
        <v>167</v>
      </c>
    </row>
    <row r="504" s="1" customFormat="1" ht="25.5" customHeight="1">
      <c r="B504" s="47"/>
      <c r="C504" s="216" t="s">
        <v>612</v>
      </c>
      <c r="D504" s="216" t="s">
        <v>168</v>
      </c>
      <c r="E504" s="217" t="s">
        <v>613</v>
      </c>
      <c r="F504" s="218" t="s">
        <v>614</v>
      </c>
      <c r="G504" s="218"/>
      <c r="H504" s="218"/>
      <c r="I504" s="218"/>
      <c r="J504" s="219" t="s">
        <v>466</v>
      </c>
      <c r="K504" s="220">
        <v>4.5999999999999996</v>
      </c>
      <c r="L504" s="221">
        <v>0</v>
      </c>
      <c r="M504" s="222"/>
      <c r="N504" s="223">
        <f>ROUND(L504*K504,0)</f>
        <v>0</v>
      </c>
      <c r="O504" s="223"/>
      <c r="P504" s="223"/>
      <c r="Q504" s="223"/>
      <c r="R504" s="49"/>
      <c r="T504" s="224" t="s">
        <v>23</v>
      </c>
      <c r="U504" s="57" t="s">
        <v>49</v>
      </c>
      <c r="V504" s="48"/>
      <c r="W504" s="225">
        <f>V504*K504</f>
        <v>0</v>
      </c>
      <c r="X504" s="225">
        <v>0</v>
      </c>
      <c r="Y504" s="225">
        <f>X504*K504</f>
        <v>0</v>
      </c>
      <c r="Z504" s="225">
        <v>0</v>
      </c>
      <c r="AA504" s="226">
        <f>Z504*K504</f>
        <v>0</v>
      </c>
      <c r="AR504" s="23" t="s">
        <v>172</v>
      </c>
      <c r="AT504" s="23" t="s">
        <v>168</v>
      </c>
      <c r="AU504" s="23" t="s">
        <v>146</v>
      </c>
      <c r="AY504" s="23" t="s">
        <v>167</v>
      </c>
      <c r="BE504" s="139">
        <f>IF(U504="základní",N504,0)</f>
        <v>0</v>
      </c>
      <c r="BF504" s="139">
        <f>IF(U504="snížená",N504,0)</f>
        <v>0</v>
      </c>
      <c r="BG504" s="139">
        <f>IF(U504="zákl. přenesená",N504,0)</f>
        <v>0</v>
      </c>
      <c r="BH504" s="139">
        <f>IF(U504="sníž. přenesená",N504,0)</f>
        <v>0</v>
      </c>
      <c r="BI504" s="139">
        <f>IF(U504="nulová",N504,0)</f>
        <v>0</v>
      </c>
      <c r="BJ504" s="23" t="s">
        <v>146</v>
      </c>
      <c r="BK504" s="139">
        <f>ROUND(L504*K504,0)</f>
        <v>0</v>
      </c>
      <c r="BL504" s="23" t="s">
        <v>172</v>
      </c>
      <c r="BM504" s="23" t="s">
        <v>615</v>
      </c>
    </row>
    <row r="505" s="9" customFormat="1" ht="29.88" customHeight="1">
      <c r="B505" s="203"/>
      <c r="C505" s="204"/>
      <c r="D505" s="213" t="s">
        <v>121</v>
      </c>
      <c r="E505" s="213"/>
      <c r="F505" s="213"/>
      <c r="G505" s="213"/>
      <c r="H505" s="213"/>
      <c r="I505" s="213"/>
      <c r="J505" s="213"/>
      <c r="K505" s="213"/>
      <c r="L505" s="213"/>
      <c r="M505" s="213"/>
      <c r="N505" s="257">
        <f>BK505</f>
        <v>0</v>
      </c>
      <c r="O505" s="258"/>
      <c r="P505" s="258"/>
      <c r="Q505" s="258"/>
      <c r="R505" s="206"/>
      <c r="T505" s="207"/>
      <c r="U505" s="204"/>
      <c r="V505" s="204"/>
      <c r="W505" s="208">
        <f>W506</f>
        <v>0</v>
      </c>
      <c r="X505" s="204"/>
      <c r="Y505" s="208">
        <f>Y506</f>
        <v>0</v>
      </c>
      <c r="Z505" s="204"/>
      <c r="AA505" s="209">
        <f>AA506</f>
        <v>0</v>
      </c>
      <c r="AR505" s="210" t="s">
        <v>11</v>
      </c>
      <c r="AT505" s="211" t="s">
        <v>81</v>
      </c>
      <c r="AU505" s="211" t="s">
        <v>11</v>
      </c>
      <c r="AY505" s="210" t="s">
        <v>167</v>
      </c>
      <c r="BK505" s="212">
        <f>BK506</f>
        <v>0</v>
      </c>
    </row>
    <row r="506" s="1" customFormat="1" ht="25.5" customHeight="1">
      <c r="B506" s="47"/>
      <c r="C506" s="216" t="s">
        <v>616</v>
      </c>
      <c r="D506" s="216" t="s">
        <v>168</v>
      </c>
      <c r="E506" s="217" t="s">
        <v>617</v>
      </c>
      <c r="F506" s="218" t="s">
        <v>618</v>
      </c>
      <c r="G506" s="218"/>
      <c r="H506" s="218"/>
      <c r="I506" s="218"/>
      <c r="J506" s="219" t="s">
        <v>228</v>
      </c>
      <c r="K506" s="220">
        <v>286.69099999999997</v>
      </c>
      <c r="L506" s="221">
        <v>0</v>
      </c>
      <c r="M506" s="222"/>
      <c r="N506" s="223">
        <f>ROUND(L506*K506,0)</f>
        <v>0</v>
      </c>
      <c r="O506" s="223"/>
      <c r="P506" s="223"/>
      <c r="Q506" s="223"/>
      <c r="R506" s="49"/>
      <c r="T506" s="224" t="s">
        <v>23</v>
      </c>
      <c r="U506" s="57" t="s">
        <v>49</v>
      </c>
      <c r="V506" s="48"/>
      <c r="W506" s="225">
        <f>V506*K506</f>
        <v>0</v>
      </c>
      <c r="X506" s="225">
        <v>0</v>
      </c>
      <c r="Y506" s="225">
        <f>X506*K506</f>
        <v>0</v>
      </c>
      <c r="Z506" s="225">
        <v>0</v>
      </c>
      <c r="AA506" s="226">
        <f>Z506*K506</f>
        <v>0</v>
      </c>
      <c r="AR506" s="23" t="s">
        <v>172</v>
      </c>
      <c r="AT506" s="23" t="s">
        <v>168</v>
      </c>
      <c r="AU506" s="23" t="s">
        <v>146</v>
      </c>
      <c r="AY506" s="23" t="s">
        <v>167</v>
      </c>
      <c r="BE506" s="139">
        <f>IF(U506="základní",N506,0)</f>
        <v>0</v>
      </c>
      <c r="BF506" s="139">
        <f>IF(U506="snížená",N506,0)</f>
        <v>0</v>
      </c>
      <c r="BG506" s="139">
        <f>IF(U506="zákl. přenesená",N506,0)</f>
        <v>0</v>
      </c>
      <c r="BH506" s="139">
        <f>IF(U506="sníž. přenesená",N506,0)</f>
        <v>0</v>
      </c>
      <c r="BI506" s="139">
        <f>IF(U506="nulová",N506,0)</f>
        <v>0</v>
      </c>
      <c r="BJ506" s="23" t="s">
        <v>146</v>
      </c>
      <c r="BK506" s="139">
        <f>ROUND(L506*K506,0)</f>
        <v>0</v>
      </c>
      <c r="BL506" s="23" t="s">
        <v>172</v>
      </c>
      <c r="BM506" s="23" t="s">
        <v>619</v>
      </c>
    </row>
    <row r="507" s="9" customFormat="1" ht="37.44" customHeight="1">
      <c r="B507" s="203"/>
      <c r="C507" s="204"/>
      <c r="D507" s="205" t="s">
        <v>122</v>
      </c>
      <c r="E507" s="205"/>
      <c r="F507" s="205"/>
      <c r="G507" s="205"/>
      <c r="H507" s="205"/>
      <c r="I507" s="205"/>
      <c r="J507" s="205"/>
      <c r="K507" s="205"/>
      <c r="L507" s="205"/>
      <c r="M507" s="205"/>
      <c r="N507" s="267">
        <f>BK507</f>
        <v>0</v>
      </c>
      <c r="O507" s="268"/>
      <c r="P507" s="268"/>
      <c r="Q507" s="268"/>
      <c r="R507" s="206"/>
      <c r="T507" s="207"/>
      <c r="U507" s="204"/>
      <c r="V507" s="204"/>
      <c r="W507" s="208">
        <f>W508+W532+W571+W573+W575+W577+W579+W581+W584+W608+W614+W634+W660+W677+W691+W717+W767+W793+W802</f>
        <v>0</v>
      </c>
      <c r="X507" s="204"/>
      <c r="Y507" s="208">
        <f>Y508+Y532+Y571+Y573+Y575+Y577+Y579+Y581+Y584+Y608+Y614+Y634+Y660+Y677+Y691+Y717+Y767+Y793+Y802</f>
        <v>17.249808160000004</v>
      </c>
      <c r="Z507" s="204"/>
      <c r="AA507" s="209">
        <f>AA508+AA532+AA571+AA573+AA575+AA577+AA579+AA581+AA584+AA608+AA614+AA634+AA660+AA677+AA691+AA717+AA767+AA793+AA802</f>
        <v>0</v>
      </c>
      <c r="AR507" s="210" t="s">
        <v>146</v>
      </c>
      <c r="AT507" s="211" t="s">
        <v>81</v>
      </c>
      <c r="AU507" s="211" t="s">
        <v>82</v>
      </c>
      <c r="AY507" s="210" t="s">
        <v>167</v>
      </c>
      <c r="BK507" s="212">
        <f>BK508+BK532+BK571+BK573+BK575+BK577+BK579+BK581+BK584+BK608+BK614+BK634+BK660+BK677+BK691+BK717+BK767+BK793+BK802</f>
        <v>0</v>
      </c>
    </row>
    <row r="508" s="9" customFormat="1" ht="19.92" customHeight="1">
      <c r="B508" s="203"/>
      <c r="C508" s="204"/>
      <c r="D508" s="213" t="s">
        <v>123</v>
      </c>
      <c r="E508" s="213"/>
      <c r="F508" s="213"/>
      <c r="G508" s="213"/>
      <c r="H508" s="213"/>
      <c r="I508" s="213"/>
      <c r="J508" s="213"/>
      <c r="K508" s="213"/>
      <c r="L508" s="213"/>
      <c r="M508" s="213"/>
      <c r="N508" s="214">
        <f>BK508</f>
        <v>0</v>
      </c>
      <c r="O508" s="215"/>
      <c r="P508" s="215"/>
      <c r="Q508" s="215"/>
      <c r="R508" s="206"/>
      <c r="T508" s="207"/>
      <c r="U508" s="204"/>
      <c r="V508" s="204"/>
      <c r="W508" s="208">
        <f>SUM(W509:W531)</f>
        <v>0</v>
      </c>
      <c r="X508" s="204"/>
      <c r="Y508" s="208">
        <f>SUM(Y509:Y531)</f>
        <v>0.15628800000000001</v>
      </c>
      <c r="Z508" s="204"/>
      <c r="AA508" s="209">
        <f>SUM(AA509:AA531)</f>
        <v>0</v>
      </c>
      <c r="AR508" s="210" t="s">
        <v>146</v>
      </c>
      <c r="AT508" s="211" t="s">
        <v>81</v>
      </c>
      <c r="AU508" s="211" t="s">
        <v>11</v>
      </c>
      <c r="AY508" s="210" t="s">
        <v>167</v>
      </c>
      <c r="BK508" s="212">
        <f>SUM(BK509:BK531)</f>
        <v>0</v>
      </c>
    </row>
    <row r="509" s="1" customFormat="1" ht="25.5" customHeight="1">
      <c r="B509" s="47"/>
      <c r="C509" s="216" t="s">
        <v>620</v>
      </c>
      <c r="D509" s="216" t="s">
        <v>168</v>
      </c>
      <c r="E509" s="217" t="s">
        <v>621</v>
      </c>
      <c r="F509" s="218" t="s">
        <v>622</v>
      </c>
      <c r="G509" s="218"/>
      <c r="H509" s="218"/>
      <c r="I509" s="218"/>
      <c r="J509" s="219" t="s">
        <v>256</v>
      </c>
      <c r="K509" s="220">
        <v>97.010000000000005</v>
      </c>
      <c r="L509" s="221">
        <v>0</v>
      </c>
      <c r="M509" s="222"/>
      <c r="N509" s="223">
        <f>ROUND(L509*K509,0)</f>
        <v>0</v>
      </c>
      <c r="O509" s="223"/>
      <c r="P509" s="223"/>
      <c r="Q509" s="223"/>
      <c r="R509" s="49"/>
      <c r="T509" s="224" t="s">
        <v>23</v>
      </c>
      <c r="U509" s="57" t="s">
        <v>49</v>
      </c>
      <c r="V509" s="48"/>
      <c r="W509" s="225">
        <f>V509*K509</f>
        <v>0</v>
      </c>
      <c r="X509" s="225">
        <v>0</v>
      </c>
      <c r="Y509" s="225">
        <f>X509*K509</f>
        <v>0</v>
      </c>
      <c r="Z509" s="225">
        <v>0</v>
      </c>
      <c r="AA509" s="226">
        <f>Z509*K509</f>
        <v>0</v>
      </c>
      <c r="AR509" s="23" t="s">
        <v>262</v>
      </c>
      <c r="AT509" s="23" t="s">
        <v>168</v>
      </c>
      <c r="AU509" s="23" t="s">
        <v>146</v>
      </c>
      <c r="AY509" s="23" t="s">
        <v>167</v>
      </c>
      <c r="BE509" s="139">
        <f>IF(U509="základní",N509,0)</f>
        <v>0</v>
      </c>
      <c r="BF509" s="139">
        <f>IF(U509="snížená",N509,0)</f>
        <v>0</v>
      </c>
      <c r="BG509" s="139">
        <f>IF(U509="zákl. přenesená",N509,0)</f>
        <v>0</v>
      </c>
      <c r="BH509" s="139">
        <f>IF(U509="sníž. přenesená",N509,0)</f>
        <v>0</v>
      </c>
      <c r="BI509" s="139">
        <f>IF(U509="nulová",N509,0)</f>
        <v>0</v>
      </c>
      <c r="BJ509" s="23" t="s">
        <v>146</v>
      </c>
      <c r="BK509" s="139">
        <f>ROUND(L509*K509,0)</f>
        <v>0</v>
      </c>
      <c r="BL509" s="23" t="s">
        <v>262</v>
      </c>
      <c r="BM509" s="23" t="s">
        <v>623</v>
      </c>
    </row>
    <row r="510" s="11" customFormat="1" ht="16.5" customHeight="1">
      <c r="B510" s="236"/>
      <c r="C510" s="237"/>
      <c r="D510" s="237"/>
      <c r="E510" s="238" t="s">
        <v>23</v>
      </c>
      <c r="F510" s="254" t="s">
        <v>624</v>
      </c>
      <c r="G510" s="255"/>
      <c r="H510" s="255"/>
      <c r="I510" s="255"/>
      <c r="J510" s="237"/>
      <c r="K510" s="240">
        <v>97.010000000000005</v>
      </c>
      <c r="L510" s="237"/>
      <c r="M510" s="237"/>
      <c r="N510" s="237"/>
      <c r="O510" s="237"/>
      <c r="P510" s="237"/>
      <c r="Q510" s="237"/>
      <c r="R510" s="241"/>
      <c r="T510" s="242"/>
      <c r="U510" s="237"/>
      <c r="V510" s="237"/>
      <c r="W510" s="237"/>
      <c r="X510" s="237"/>
      <c r="Y510" s="237"/>
      <c r="Z510" s="237"/>
      <c r="AA510" s="243"/>
      <c r="AT510" s="244" t="s">
        <v>175</v>
      </c>
      <c r="AU510" s="244" t="s">
        <v>146</v>
      </c>
      <c r="AV510" s="11" t="s">
        <v>146</v>
      </c>
      <c r="AW510" s="11" t="s">
        <v>38</v>
      </c>
      <c r="AX510" s="11" t="s">
        <v>82</v>
      </c>
      <c r="AY510" s="244" t="s">
        <v>167</v>
      </c>
    </row>
    <row r="511" s="12" customFormat="1" ht="16.5" customHeight="1">
      <c r="B511" s="245"/>
      <c r="C511" s="246"/>
      <c r="D511" s="246"/>
      <c r="E511" s="247" t="s">
        <v>23</v>
      </c>
      <c r="F511" s="248" t="s">
        <v>177</v>
      </c>
      <c r="G511" s="246"/>
      <c r="H511" s="246"/>
      <c r="I511" s="246"/>
      <c r="J511" s="246"/>
      <c r="K511" s="249">
        <v>97.010000000000005</v>
      </c>
      <c r="L511" s="246"/>
      <c r="M511" s="246"/>
      <c r="N511" s="246"/>
      <c r="O511" s="246"/>
      <c r="P511" s="246"/>
      <c r="Q511" s="246"/>
      <c r="R511" s="250"/>
      <c r="T511" s="251"/>
      <c r="U511" s="246"/>
      <c r="V511" s="246"/>
      <c r="W511" s="246"/>
      <c r="X511" s="246"/>
      <c r="Y511" s="246"/>
      <c r="Z511" s="246"/>
      <c r="AA511" s="252"/>
      <c r="AT511" s="253" t="s">
        <v>175</v>
      </c>
      <c r="AU511" s="253" t="s">
        <v>146</v>
      </c>
      <c r="AV511" s="12" t="s">
        <v>172</v>
      </c>
      <c r="AW511" s="12" t="s">
        <v>38</v>
      </c>
      <c r="AX511" s="12" t="s">
        <v>11</v>
      </c>
      <c r="AY511" s="253" t="s">
        <v>167</v>
      </c>
    </row>
    <row r="512" s="1" customFormat="1" ht="16.5" customHeight="1">
      <c r="B512" s="47"/>
      <c r="C512" s="259" t="s">
        <v>625</v>
      </c>
      <c r="D512" s="259" t="s">
        <v>327</v>
      </c>
      <c r="E512" s="260" t="s">
        <v>626</v>
      </c>
      <c r="F512" s="261" t="s">
        <v>627</v>
      </c>
      <c r="G512" s="261"/>
      <c r="H512" s="261"/>
      <c r="I512" s="261"/>
      <c r="J512" s="262" t="s">
        <v>228</v>
      </c>
      <c r="K512" s="263">
        <v>0.034000000000000002</v>
      </c>
      <c r="L512" s="264">
        <v>0</v>
      </c>
      <c r="M512" s="265"/>
      <c r="N512" s="266">
        <f>ROUND(L512*K512,0)</f>
        <v>0</v>
      </c>
      <c r="O512" s="223"/>
      <c r="P512" s="223"/>
      <c r="Q512" s="223"/>
      <c r="R512" s="49"/>
      <c r="T512" s="224" t="s">
        <v>23</v>
      </c>
      <c r="U512" s="57" t="s">
        <v>49</v>
      </c>
      <c r="V512" s="48"/>
      <c r="W512" s="225">
        <f>V512*K512</f>
        <v>0</v>
      </c>
      <c r="X512" s="225">
        <v>1</v>
      </c>
      <c r="Y512" s="225">
        <f>X512*K512</f>
        <v>0.034000000000000002</v>
      </c>
      <c r="Z512" s="225">
        <v>0</v>
      </c>
      <c r="AA512" s="226">
        <f>Z512*K512</f>
        <v>0</v>
      </c>
      <c r="AR512" s="23" t="s">
        <v>354</v>
      </c>
      <c r="AT512" s="23" t="s">
        <v>327</v>
      </c>
      <c r="AU512" s="23" t="s">
        <v>146</v>
      </c>
      <c r="AY512" s="23" t="s">
        <v>167</v>
      </c>
      <c r="BE512" s="139">
        <f>IF(U512="základní",N512,0)</f>
        <v>0</v>
      </c>
      <c r="BF512" s="139">
        <f>IF(U512="snížená",N512,0)</f>
        <v>0</v>
      </c>
      <c r="BG512" s="139">
        <f>IF(U512="zákl. přenesená",N512,0)</f>
        <v>0</v>
      </c>
      <c r="BH512" s="139">
        <f>IF(U512="sníž. přenesená",N512,0)</f>
        <v>0</v>
      </c>
      <c r="BI512" s="139">
        <f>IF(U512="nulová",N512,0)</f>
        <v>0</v>
      </c>
      <c r="BJ512" s="23" t="s">
        <v>146</v>
      </c>
      <c r="BK512" s="139">
        <f>ROUND(L512*K512,0)</f>
        <v>0</v>
      </c>
      <c r="BL512" s="23" t="s">
        <v>262</v>
      </c>
      <c r="BM512" s="23" t="s">
        <v>628</v>
      </c>
    </row>
    <row r="513" s="1" customFormat="1" ht="25.5" customHeight="1">
      <c r="B513" s="47"/>
      <c r="C513" s="216" t="s">
        <v>629</v>
      </c>
      <c r="D513" s="216" t="s">
        <v>168</v>
      </c>
      <c r="E513" s="217" t="s">
        <v>630</v>
      </c>
      <c r="F513" s="218" t="s">
        <v>631</v>
      </c>
      <c r="G513" s="218"/>
      <c r="H513" s="218"/>
      <c r="I513" s="218"/>
      <c r="J513" s="219" t="s">
        <v>256</v>
      </c>
      <c r="K513" s="220">
        <v>29.699999999999999</v>
      </c>
      <c r="L513" s="221">
        <v>0</v>
      </c>
      <c r="M513" s="222"/>
      <c r="N513" s="223">
        <f>ROUND(L513*K513,0)</f>
        <v>0</v>
      </c>
      <c r="O513" s="223"/>
      <c r="P513" s="223"/>
      <c r="Q513" s="223"/>
      <c r="R513" s="49"/>
      <c r="T513" s="224" t="s">
        <v>23</v>
      </c>
      <c r="U513" s="57" t="s">
        <v>49</v>
      </c>
      <c r="V513" s="48"/>
      <c r="W513" s="225">
        <f>V513*K513</f>
        <v>0</v>
      </c>
      <c r="X513" s="225">
        <v>0</v>
      </c>
      <c r="Y513" s="225">
        <f>X513*K513</f>
        <v>0</v>
      </c>
      <c r="Z513" s="225">
        <v>0</v>
      </c>
      <c r="AA513" s="226">
        <f>Z513*K513</f>
        <v>0</v>
      </c>
      <c r="AR513" s="23" t="s">
        <v>262</v>
      </c>
      <c r="AT513" s="23" t="s">
        <v>168</v>
      </c>
      <c r="AU513" s="23" t="s">
        <v>146</v>
      </c>
      <c r="AY513" s="23" t="s">
        <v>167</v>
      </c>
      <c r="BE513" s="139">
        <f>IF(U513="základní",N513,0)</f>
        <v>0</v>
      </c>
      <c r="BF513" s="139">
        <f>IF(U513="snížená",N513,0)</f>
        <v>0</v>
      </c>
      <c r="BG513" s="139">
        <f>IF(U513="zákl. přenesená",N513,0)</f>
        <v>0</v>
      </c>
      <c r="BH513" s="139">
        <f>IF(U513="sníž. přenesená",N513,0)</f>
        <v>0</v>
      </c>
      <c r="BI513" s="139">
        <f>IF(U513="nulová",N513,0)</f>
        <v>0</v>
      </c>
      <c r="BJ513" s="23" t="s">
        <v>146</v>
      </c>
      <c r="BK513" s="139">
        <f>ROUND(L513*K513,0)</f>
        <v>0</v>
      </c>
      <c r="BL513" s="23" t="s">
        <v>262</v>
      </c>
      <c r="BM513" s="23" t="s">
        <v>632</v>
      </c>
    </row>
    <row r="514" s="11" customFormat="1" ht="16.5" customHeight="1">
      <c r="B514" s="236"/>
      <c r="C514" s="237"/>
      <c r="D514" s="237"/>
      <c r="E514" s="238" t="s">
        <v>23</v>
      </c>
      <c r="F514" s="254" t="s">
        <v>527</v>
      </c>
      <c r="G514" s="255"/>
      <c r="H514" s="255"/>
      <c r="I514" s="255"/>
      <c r="J514" s="237"/>
      <c r="K514" s="240">
        <v>29.699999999999999</v>
      </c>
      <c r="L514" s="237"/>
      <c r="M514" s="237"/>
      <c r="N514" s="237"/>
      <c r="O514" s="237"/>
      <c r="P514" s="237"/>
      <c r="Q514" s="237"/>
      <c r="R514" s="241"/>
      <c r="T514" s="242"/>
      <c r="U514" s="237"/>
      <c r="V514" s="237"/>
      <c r="W514" s="237"/>
      <c r="X514" s="237"/>
      <c r="Y514" s="237"/>
      <c r="Z514" s="237"/>
      <c r="AA514" s="243"/>
      <c r="AT514" s="244" t="s">
        <v>175</v>
      </c>
      <c r="AU514" s="244" t="s">
        <v>146</v>
      </c>
      <c r="AV514" s="11" t="s">
        <v>146</v>
      </c>
      <c r="AW514" s="11" t="s">
        <v>38</v>
      </c>
      <c r="AX514" s="11" t="s">
        <v>82</v>
      </c>
      <c r="AY514" s="244" t="s">
        <v>167</v>
      </c>
    </row>
    <row r="515" s="12" customFormat="1" ht="16.5" customHeight="1">
      <c r="B515" s="245"/>
      <c r="C515" s="246"/>
      <c r="D515" s="246"/>
      <c r="E515" s="247" t="s">
        <v>23</v>
      </c>
      <c r="F515" s="248" t="s">
        <v>177</v>
      </c>
      <c r="G515" s="246"/>
      <c r="H515" s="246"/>
      <c r="I515" s="246"/>
      <c r="J515" s="246"/>
      <c r="K515" s="249">
        <v>29.699999999999999</v>
      </c>
      <c r="L515" s="246"/>
      <c r="M515" s="246"/>
      <c r="N515" s="246"/>
      <c r="O515" s="246"/>
      <c r="P515" s="246"/>
      <c r="Q515" s="246"/>
      <c r="R515" s="250"/>
      <c r="T515" s="251"/>
      <c r="U515" s="246"/>
      <c r="V515" s="246"/>
      <c r="W515" s="246"/>
      <c r="X515" s="246"/>
      <c r="Y515" s="246"/>
      <c r="Z515" s="246"/>
      <c r="AA515" s="252"/>
      <c r="AT515" s="253" t="s">
        <v>175</v>
      </c>
      <c r="AU515" s="253" t="s">
        <v>146</v>
      </c>
      <c r="AV515" s="12" t="s">
        <v>172</v>
      </c>
      <c r="AW515" s="12" t="s">
        <v>38</v>
      </c>
      <c r="AX515" s="12" t="s">
        <v>11</v>
      </c>
      <c r="AY515" s="253" t="s">
        <v>167</v>
      </c>
    </row>
    <row r="516" s="1" customFormat="1" ht="16.5" customHeight="1">
      <c r="B516" s="47"/>
      <c r="C516" s="259" t="s">
        <v>633</v>
      </c>
      <c r="D516" s="259" t="s">
        <v>327</v>
      </c>
      <c r="E516" s="260" t="s">
        <v>626</v>
      </c>
      <c r="F516" s="261" t="s">
        <v>627</v>
      </c>
      <c r="G516" s="261"/>
      <c r="H516" s="261"/>
      <c r="I516" s="261"/>
      <c r="J516" s="262" t="s">
        <v>228</v>
      </c>
      <c r="K516" s="263">
        <v>0.012999999999999999</v>
      </c>
      <c r="L516" s="264">
        <v>0</v>
      </c>
      <c r="M516" s="265"/>
      <c r="N516" s="266">
        <f>ROUND(L516*K516,0)</f>
        <v>0</v>
      </c>
      <c r="O516" s="223"/>
      <c r="P516" s="223"/>
      <c r="Q516" s="223"/>
      <c r="R516" s="49"/>
      <c r="T516" s="224" t="s">
        <v>23</v>
      </c>
      <c r="U516" s="57" t="s">
        <v>49</v>
      </c>
      <c r="V516" s="48"/>
      <c r="W516" s="225">
        <f>V516*K516</f>
        <v>0</v>
      </c>
      <c r="X516" s="225">
        <v>1</v>
      </c>
      <c r="Y516" s="225">
        <f>X516*K516</f>
        <v>0.012999999999999999</v>
      </c>
      <c r="Z516" s="225">
        <v>0</v>
      </c>
      <c r="AA516" s="226">
        <f>Z516*K516</f>
        <v>0</v>
      </c>
      <c r="AR516" s="23" t="s">
        <v>354</v>
      </c>
      <c r="AT516" s="23" t="s">
        <v>327</v>
      </c>
      <c r="AU516" s="23" t="s">
        <v>146</v>
      </c>
      <c r="AY516" s="23" t="s">
        <v>167</v>
      </c>
      <c r="BE516" s="139">
        <f>IF(U516="základní",N516,0)</f>
        <v>0</v>
      </c>
      <c r="BF516" s="139">
        <f>IF(U516="snížená",N516,0)</f>
        <v>0</v>
      </c>
      <c r="BG516" s="139">
        <f>IF(U516="zákl. přenesená",N516,0)</f>
        <v>0</v>
      </c>
      <c r="BH516" s="139">
        <f>IF(U516="sníž. přenesená",N516,0)</f>
        <v>0</v>
      </c>
      <c r="BI516" s="139">
        <f>IF(U516="nulová",N516,0)</f>
        <v>0</v>
      </c>
      <c r="BJ516" s="23" t="s">
        <v>146</v>
      </c>
      <c r="BK516" s="139">
        <f>ROUND(L516*K516,0)</f>
        <v>0</v>
      </c>
      <c r="BL516" s="23" t="s">
        <v>262</v>
      </c>
      <c r="BM516" s="23" t="s">
        <v>634</v>
      </c>
    </row>
    <row r="517" s="1" customFormat="1" ht="25.5" customHeight="1">
      <c r="B517" s="47"/>
      <c r="C517" s="216" t="s">
        <v>635</v>
      </c>
      <c r="D517" s="216" t="s">
        <v>168</v>
      </c>
      <c r="E517" s="217" t="s">
        <v>636</v>
      </c>
      <c r="F517" s="218" t="s">
        <v>637</v>
      </c>
      <c r="G517" s="218"/>
      <c r="H517" s="218"/>
      <c r="I517" s="218"/>
      <c r="J517" s="219" t="s">
        <v>256</v>
      </c>
      <c r="K517" s="220">
        <v>194.02000000000001</v>
      </c>
      <c r="L517" s="221">
        <v>0</v>
      </c>
      <c r="M517" s="222"/>
      <c r="N517" s="223">
        <f>ROUND(L517*K517,0)</f>
        <v>0</v>
      </c>
      <c r="O517" s="223"/>
      <c r="P517" s="223"/>
      <c r="Q517" s="223"/>
      <c r="R517" s="49"/>
      <c r="T517" s="224" t="s">
        <v>23</v>
      </c>
      <c r="U517" s="57" t="s">
        <v>49</v>
      </c>
      <c r="V517" s="48"/>
      <c r="W517" s="225">
        <f>V517*K517</f>
        <v>0</v>
      </c>
      <c r="X517" s="225">
        <v>0.00040000000000000002</v>
      </c>
      <c r="Y517" s="225">
        <f>X517*K517</f>
        <v>0.07760800000000001</v>
      </c>
      <c r="Z517" s="225">
        <v>0</v>
      </c>
      <c r="AA517" s="226">
        <f>Z517*K517</f>
        <v>0</v>
      </c>
      <c r="AR517" s="23" t="s">
        <v>262</v>
      </c>
      <c r="AT517" s="23" t="s">
        <v>168</v>
      </c>
      <c r="AU517" s="23" t="s">
        <v>146</v>
      </c>
      <c r="AY517" s="23" t="s">
        <v>167</v>
      </c>
      <c r="BE517" s="139">
        <f>IF(U517="základní",N517,0)</f>
        <v>0</v>
      </c>
      <c r="BF517" s="139">
        <f>IF(U517="snížená",N517,0)</f>
        <v>0</v>
      </c>
      <c r="BG517" s="139">
        <f>IF(U517="zákl. přenesená",N517,0)</f>
        <v>0</v>
      </c>
      <c r="BH517" s="139">
        <f>IF(U517="sníž. přenesená",N517,0)</f>
        <v>0</v>
      </c>
      <c r="BI517" s="139">
        <f>IF(U517="nulová",N517,0)</f>
        <v>0</v>
      </c>
      <c r="BJ517" s="23" t="s">
        <v>146</v>
      </c>
      <c r="BK517" s="139">
        <f>ROUND(L517*K517,0)</f>
        <v>0</v>
      </c>
      <c r="BL517" s="23" t="s">
        <v>262</v>
      </c>
      <c r="BM517" s="23" t="s">
        <v>638</v>
      </c>
    </row>
    <row r="518" s="10" customFormat="1" ht="16.5" customHeight="1">
      <c r="B518" s="227"/>
      <c r="C518" s="228"/>
      <c r="D518" s="228"/>
      <c r="E518" s="229" t="s">
        <v>23</v>
      </c>
      <c r="F518" s="230" t="s">
        <v>639</v>
      </c>
      <c r="G518" s="231"/>
      <c r="H518" s="231"/>
      <c r="I518" s="231"/>
      <c r="J518" s="228"/>
      <c r="K518" s="229" t="s">
        <v>23</v>
      </c>
      <c r="L518" s="228"/>
      <c r="M518" s="228"/>
      <c r="N518" s="228"/>
      <c r="O518" s="228"/>
      <c r="P518" s="228"/>
      <c r="Q518" s="228"/>
      <c r="R518" s="232"/>
      <c r="T518" s="233"/>
      <c r="U518" s="228"/>
      <c r="V518" s="228"/>
      <c r="W518" s="228"/>
      <c r="X518" s="228"/>
      <c r="Y518" s="228"/>
      <c r="Z518" s="228"/>
      <c r="AA518" s="234"/>
      <c r="AT518" s="235" t="s">
        <v>175</v>
      </c>
      <c r="AU518" s="235" t="s">
        <v>146</v>
      </c>
      <c r="AV518" s="10" t="s">
        <v>11</v>
      </c>
      <c r="AW518" s="10" t="s">
        <v>38</v>
      </c>
      <c r="AX518" s="10" t="s">
        <v>82</v>
      </c>
      <c r="AY518" s="235" t="s">
        <v>167</v>
      </c>
    </row>
    <row r="519" s="11" customFormat="1" ht="16.5" customHeight="1">
      <c r="B519" s="236"/>
      <c r="C519" s="237"/>
      <c r="D519" s="237"/>
      <c r="E519" s="238" t="s">
        <v>23</v>
      </c>
      <c r="F519" s="239" t="s">
        <v>640</v>
      </c>
      <c r="G519" s="237"/>
      <c r="H519" s="237"/>
      <c r="I519" s="237"/>
      <c r="J519" s="237"/>
      <c r="K519" s="240">
        <v>194.02000000000001</v>
      </c>
      <c r="L519" s="237"/>
      <c r="M519" s="237"/>
      <c r="N519" s="237"/>
      <c r="O519" s="237"/>
      <c r="P519" s="237"/>
      <c r="Q519" s="237"/>
      <c r="R519" s="241"/>
      <c r="T519" s="242"/>
      <c r="U519" s="237"/>
      <c r="V519" s="237"/>
      <c r="W519" s="237"/>
      <c r="X519" s="237"/>
      <c r="Y519" s="237"/>
      <c r="Z519" s="237"/>
      <c r="AA519" s="243"/>
      <c r="AT519" s="244" t="s">
        <v>175</v>
      </c>
      <c r="AU519" s="244" t="s">
        <v>146</v>
      </c>
      <c r="AV519" s="11" t="s">
        <v>146</v>
      </c>
      <c r="AW519" s="11" t="s">
        <v>38</v>
      </c>
      <c r="AX519" s="11" t="s">
        <v>82</v>
      </c>
      <c r="AY519" s="244" t="s">
        <v>167</v>
      </c>
    </row>
    <row r="520" s="12" customFormat="1" ht="16.5" customHeight="1">
      <c r="B520" s="245"/>
      <c r="C520" s="246"/>
      <c r="D520" s="246"/>
      <c r="E520" s="247" t="s">
        <v>23</v>
      </c>
      <c r="F520" s="248" t="s">
        <v>177</v>
      </c>
      <c r="G520" s="246"/>
      <c r="H520" s="246"/>
      <c r="I520" s="246"/>
      <c r="J520" s="246"/>
      <c r="K520" s="249">
        <v>194.02000000000001</v>
      </c>
      <c r="L520" s="246"/>
      <c r="M520" s="246"/>
      <c r="N520" s="246"/>
      <c r="O520" s="246"/>
      <c r="P520" s="246"/>
      <c r="Q520" s="246"/>
      <c r="R520" s="250"/>
      <c r="T520" s="251"/>
      <c r="U520" s="246"/>
      <c r="V520" s="246"/>
      <c r="W520" s="246"/>
      <c r="X520" s="246"/>
      <c r="Y520" s="246"/>
      <c r="Z520" s="246"/>
      <c r="AA520" s="252"/>
      <c r="AT520" s="253" t="s">
        <v>175</v>
      </c>
      <c r="AU520" s="253" t="s">
        <v>146</v>
      </c>
      <c r="AV520" s="12" t="s">
        <v>172</v>
      </c>
      <c r="AW520" s="12" t="s">
        <v>38</v>
      </c>
      <c r="AX520" s="12" t="s">
        <v>11</v>
      </c>
      <c r="AY520" s="253" t="s">
        <v>167</v>
      </c>
    </row>
    <row r="521" s="1" customFormat="1" ht="25.5" customHeight="1">
      <c r="B521" s="47"/>
      <c r="C521" s="259" t="s">
        <v>641</v>
      </c>
      <c r="D521" s="259" t="s">
        <v>327</v>
      </c>
      <c r="E521" s="260" t="s">
        <v>642</v>
      </c>
      <c r="F521" s="261" t="s">
        <v>643</v>
      </c>
      <c r="G521" s="261"/>
      <c r="H521" s="261"/>
      <c r="I521" s="261"/>
      <c r="J521" s="262" t="s">
        <v>256</v>
      </c>
      <c r="K521" s="263">
        <v>223.12299999999999</v>
      </c>
      <c r="L521" s="264">
        <v>0</v>
      </c>
      <c r="M521" s="265"/>
      <c r="N521" s="266">
        <f>ROUND(L521*K521,0)</f>
        <v>0</v>
      </c>
      <c r="O521" s="223"/>
      <c r="P521" s="223"/>
      <c r="Q521" s="223"/>
      <c r="R521" s="49"/>
      <c r="T521" s="224" t="s">
        <v>23</v>
      </c>
      <c r="U521" s="57" t="s">
        <v>49</v>
      </c>
      <c r="V521" s="48"/>
      <c r="W521" s="225">
        <f>V521*K521</f>
        <v>0</v>
      </c>
      <c r="X521" s="225">
        <v>0</v>
      </c>
      <c r="Y521" s="225">
        <f>X521*K521</f>
        <v>0</v>
      </c>
      <c r="Z521" s="225">
        <v>0</v>
      </c>
      <c r="AA521" s="226">
        <f>Z521*K521</f>
        <v>0</v>
      </c>
      <c r="AR521" s="23" t="s">
        <v>354</v>
      </c>
      <c r="AT521" s="23" t="s">
        <v>327</v>
      </c>
      <c r="AU521" s="23" t="s">
        <v>146</v>
      </c>
      <c r="AY521" s="23" t="s">
        <v>167</v>
      </c>
      <c r="BE521" s="139">
        <f>IF(U521="základní",N521,0)</f>
        <v>0</v>
      </c>
      <c r="BF521" s="139">
        <f>IF(U521="snížená",N521,0)</f>
        <v>0</v>
      </c>
      <c r="BG521" s="139">
        <f>IF(U521="zákl. přenesená",N521,0)</f>
        <v>0</v>
      </c>
      <c r="BH521" s="139">
        <f>IF(U521="sníž. přenesená",N521,0)</f>
        <v>0</v>
      </c>
      <c r="BI521" s="139">
        <f>IF(U521="nulová",N521,0)</f>
        <v>0</v>
      </c>
      <c r="BJ521" s="23" t="s">
        <v>146</v>
      </c>
      <c r="BK521" s="139">
        <f>ROUND(L521*K521,0)</f>
        <v>0</v>
      </c>
      <c r="BL521" s="23" t="s">
        <v>262</v>
      </c>
      <c r="BM521" s="23" t="s">
        <v>644</v>
      </c>
    </row>
    <row r="522" s="1" customFormat="1" ht="25.5" customHeight="1">
      <c r="B522" s="47"/>
      <c r="C522" s="216" t="s">
        <v>645</v>
      </c>
      <c r="D522" s="216" t="s">
        <v>168</v>
      </c>
      <c r="E522" s="217" t="s">
        <v>646</v>
      </c>
      <c r="F522" s="218" t="s">
        <v>647</v>
      </c>
      <c r="G522" s="218"/>
      <c r="H522" s="218"/>
      <c r="I522" s="218"/>
      <c r="J522" s="219" t="s">
        <v>256</v>
      </c>
      <c r="K522" s="220">
        <v>59.399999999999999</v>
      </c>
      <c r="L522" s="221">
        <v>0</v>
      </c>
      <c r="M522" s="222"/>
      <c r="N522" s="223">
        <f>ROUND(L522*K522,0)</f>
        <v>0</v>
      </c>
      <c r="O522" s="223"/>
      <c r="P522" s="223"/>
      <c r="Q522" s="223"/>
      <c r="R522" s="49"/>
      <c r="T522" s="224" t="s">
        <v>23</v>
      </c>
      <c r="U522" s="57" t="s">
        <v>49</v>
      </c>
      <c r="V522" s="48"/>
      <c r="W522" s="225">
        <f>V522*K522</f>
        <v>0</v>
      </c>
      <c r="X522" s="225">
        <v>0.00040000000000000002</v>
      </c>
      <c r="Y522" s="225">
        <f>X522*K522</f>
        <v>0.02376</v>
      </c>
      <c r="Z522" s="225">
        <v>0</v>
      </c>
      <c r="AA522" s="226">
        <f>Z522*K522</f>
        <v>0</v>
      </c>
      <c r="AR522" s="23" t="s">
        <v>262</v>
      </c>
      <c r="AT522" s="23" t="s">
        <v>168</v>
      </c>
      <c r="AU522" s="23" t="s">
        <v>146</v>
      </c>
      <c r="AY522" s="23" t="s">
        <v>167</v>
      </c>
      <c r="BE522" s="139">
        <f>IF(U522="základní",N522,0)</f>
        <v>0</v>
      </c>
      <c r="BF522" s="139">
        <f>IF(U522="snížená",N522,0)</f>
        <v>0</v>
      </c>
      <c r="BG522" s="139">
        <f>IF(U522="zákl. přenesená",N522,0)</f>
        <v>0</v>
      </c>
      <c r="BH522" s="139">
        <f>IF(U522="sníž. přenesená",N522,0)</f>
        <v>0</v>
      </c>
      <c r="BI522" s="139">
        <f>IF(U522="nulová",N522,0)</f>
        <v>0</v>
      </c>
      <c r="BJ522" s="23" t="s">
        <v>146</v>
      </c>
      <c r="BK522" s="139">
        <f>ROUND(L522*K522,0)</f>
        <v>0</v>
      </c>
      <c r="BL522" s="23" t="s">
        <v>262</v>
      </c>
      <c r="BM522" s="23" t="s">
        <v>648</v>
      </c>
    </row>
    <row r="523" s="10" customFormat="1" ht="16.5" customHeight="1">
      <c r="B523" s="227"/>
      <c r="C523" s="228"/>
      <c r="D523" s="228"/>
      <c r="E523" s="229" t="s">
        <v>23</v>
      </c>
      <c r="F523" s="230" t="s">
        <v>639</v>
      </c>
      <c r="G523" s="231"/>
      <c r="H523" s="231"/>
      <c r="I523" s="231"/>
      <c r="J523" s="228"/>
      <c r="K523" s="229" t="s">
        <v>23</v>
      </c>
      <c r="L523" s="228"/>
      <c r="M523" s="228"/>
      <c r="N523" s="228"/>
      <c r="O523" s="228"/>
      <c r="P523" s="228"/>
      <c r="Q523" s="228"/>
      <c r="R523" s="232"/>
      <c r="T523" s="233"/>
      <c r="U523" s="228"/>
      <c r="V523" s="228"/>
      <c r="W523" s="228"/>
      <c r="X523" s="228"/>
      <c r="Y523" s="228"/>
      <c r="Z523" s="228"/>
      <c r="AA523" s="234"/>
      <c r="AT523" s="235" t="s">
        <v>175</v>
      </c>
      <c r="AU523" s="235" t="s">
        <v>146</v>
      </c>
      <c r="AV523" s="10" t="s">
        <v>11</v>
      </c>
      <c r="AW523" s="10" t="s">
        <v>38</v>
      </c>
      <c r="AX523" s="10" t="s">
        <v>82</v>
      </c>
      <c r="AY523" s="235" t="s">
        <v>167</v>
      </c>
    </row>
    <row r="524" s="11" customFormat="1" ht="16.5" customHeight="1">
      <c r="B524" s="236"/>
      <c r="C524" s="237"/>
      <c r="D524" s="237"/>
      <c r="E524" s="238" t="s">
        <v>23</v>
      </c>
      <c r="F524" s="239" t="s">
        <v>649</v>
      </c>
      <c r="G524" s="237"/>
      <c r="H524" s="237"/>
      <c r="I524" s="237"/>
      <c r="J524" s="237"/>
      <c r="K524" s="240">
        <v>59.399999999999999</v>
      </c>
      <c r="L524" s="237"/>
      <c r="M524" s="237"/>
      <c r="N524" s="237"/>
      <c r="O524" s="237"/>
      <c r="P524" s="237"/>
      <c r="Q524" s="237"/>
      <c r="R524" s="241"/>
      <c r="T524" s="242"/>
      <c r="U524" s="237"/>
      <c r="V524" s="237"/>
      <c r="W524" s="237"/>
      <c r="X524" s="237"/>
      <c r="Y524" s="237"/>
      <c r="Z524" s="237"/>
      <c r="AA524" s="243"/>
      <c r="AT524" s="244" t="s">
        <v>175</v>
      </c>
      <c r="AU524" s="244" t="s">
        <v>146</v>
      </c>
      <c r="AV524" s="11" t="s">
        <v>146</v>
      </c>
      <c r="AW524" s="11" t="s">
        <v>38</v>
      </c>
      <c r="AX524" s="11" t="s">
        <v>82</v>
      </c>
      <c r="AY524" s="244" t="s">
        <v>167</v>
      </c>
    </row>
    <row r="525" s="12" customFormat="1" ht="16.5" customHeight="1">
      <c r="B525" s="245"/>
      <c r="C525" s="246"/>
      <c r="D525" s="246"/>
      <c r="E525" s="247" t="s">
        <v>23</v>
      </c>
      <c r="F525" s="248" t="s">
        <v>177</v>
      </c>
      <c r="G525" s="246"/>
      <c r="H525" s="246"/>
      <c r="I525" s="246"/>
      <c r="J525" s="246"/>
      <c r="K525" s="249">
        <v>59.399999999999999</v>
      </c>
      <c r="L525" s="246"/>
      <c r="M525" s="246"/>
      <c r="N525" s="246"/>
      <c r="O525" s="246"/>
      <c r="P525" s="246"/>
      <c r="Q525" s="246"/>
      <c r="R525" s="250"/>
      <c r="T525" s="251"/>
      <c r="U525" s="246"/>
      <c r="V525" s="246"/>
      <c r="W525" s="246"/>
      <c r="X525" s="246"/>
      <c r="Y525" s="246"/>
      <c r="Z525" s="246"/>
      <c r="AA525" s="252"/>
      <c r="AT525" s="253" t="s">
        <v>175</v>
      </c>
      <c r="AU525" s="253" t="s">
        <v>146</v>
      </c>
      <c r="AV525" s="12" t="s">
        <v>172</v>
      </c>
      <c r="AW525" s="12" t="s">
        <v>38</v>
      </c>
      <c r="AX525" s="12" t="s">
        <v>11</v>
      </c>
      <c r="AY525" s="253" t="s">
        <v>167</v>
      </c>
    </row>
    <row r="526" s="1" customFormat="1" ht="25.5" customHeight="1">
      <c r="B526" s="47"/>
      <c r="C526" s="259" t="s">
        <v>650</v>
      </c>
      <c r="D526" s="259" t="s">
        <v>327</v>
      </c>
      <c r="E526" s="260" t="s">
        <v>642</v>
      </c>
      <c r="F526" s="261" t="s">
        <v>643</v>
      </c>
      <c r="G526" s="261"/>
      <c r="H526" s="261"/>
      <c r="I526" s="261"/>
      <c r="J526" s="262" t="s">
        <v>256</v>
      </c>
      <c r="K526" s="263">
        <v>71.280000000000001</v>
      </c>
      <c r="L526" s="264">
        <v>0</v>
      </c>
      <c r="M526" s="265"/>
      <c r="N526" s="266">
        <f>ROUND(L526*K526,0)</f>
        <v>0</v>
      </c>
      <c r="O526" s="223"/>
      <c r="P526" s="223"/>
      <c r="Q526" s="223"/>
      <c r="R526" s="49"/>
      <c r="T526" s="224" t="s">
        <v>23</v>
      </c>
      <c r="U526" s="57" t="s">
        <v>49</v>
      </c>
      <c r="V526" s="48"/>
      <c r="W526" s="225">
        <f>V526*K526</f>
        <v>0</v>
      </c>
      <c r="X526" s="225">
        <v>0</v>
      </c>
      <c r="Y526" s="225">
        <f>X526*K526</f>
        <v>0</v>
      </c>
      <c r="Z526" s="225">
        <v>0</v>
      </c>
      <c r="AA526" s="226">
        <f>Z526*K526</f>
        <v>0</v>
      </c>
      <c r="AR526" s="23" t="s">
        <v>354</v>
      </c>
      <c r="AT526" s="23" t="s">
        <v>327</v>
      </c>
      <c r="AU526" s="23" t="s">
        <v>146</v>
      </c>
      <c r="AY526" s="23" t="s">
        <v>167</v>
      </c>
      <c r="BE526" s="139">
        <f>IF(U526="základní",N526,0)</f>
        <v>0</v>
      </c>
      <c r="BF526" s="139">
        <f>IF(U526="snížená",N526,0)</f>
        <v>0</v>
      </c>
      <c r="BG526" s="139">
        <f>IF(U526="zákl. přenesená",N526,0)</f>
        <v>0</v>
      </c>
      <c r="BH526" s="139">
        <f>IF(U526="sníž. přenesená",N526,0)</f>
        <v>0</v>
      </c>
      <c r="BI526" s="139">
        <f>IF(U526="nulová",N526,0)</f>
        <v>0</v>
      </c>
      <c r="BJ526" s="23" t="s">
        <v>146</v>
      </c>
      <c r="BK526" s="139">
        <f>ROUND(L526*K526,0)</f>
        <v>0</v>
      </c>
      <c r="BL526" s="23" t="s">
        <v>262</v>
      </c>
      <c r="BM526" s="23" t="s">
        <v>651</v>
      </c>
    </row>
    <row r="527" s="1" customFormat="1" ht="25.5" customHeight="1">
      <c r="B527" s="47"/>
      <c r="C527" s="216" t="s">
        <v>652</v>
      </c>
      <c r="D527" s="216" t="s">
        <v>168</v>
      </c>
      <c r="E527" s="217" t="s">
        <v>653</v>
      </c>
      <c r="F527" s="218" t="s">
        <v>654</v>
      </c>
      <c r="G527" s="218"/>
      <c r="H527" s="218"/>
      <c r="I527" s="218"/>
      <c r="J527" s="219" t="s">
        <v>466</v>
      </c>
      <c r="K527" s="220">
        <v>39.600000000000001</v>
      </c>
      <c r="L527" s="221">
        <v>0</v>
      </c>
      <c r="M527" s="222"/>
      <c r="N527" s="223">
        <f>ROUND(L527*K527,0)</f>
        <v>0</v>
      </c>
      <c r="O527" s="223"/>
      <c r="P527" s="223"/>
      <c r="Q527" s="223"/>
      <c r="R527" s="49"/>
      <c r="T527" s="224" t="s">
        <v>23</v>
      </c>
      <c r="U527" s="57" t="s">
        <v>49</v>
      </c>
      <c r="V527" s="48"/>
      <c r="W527" s="225">
        <f>V527*K527</f>
        <v>0</v>
      </c>
      <c r="X527" s="225">
        <v>0.00020000000000000001</v>
      </c>
      <c r="Y527" s="225">
        <f>X527*K527</f>
        <v>0.00792</v>
      </c>
      <c r="Z527" s="225">
        <v>0</v>
      </c>
      <c r="AA527" s="226">
        <f>Z527*K527</f>
        <v>0</v>
      </c>
      <c r="AR527" s="23" t="s">
        <v>262</v>
      </c>
      <c r="AT527" s="23" t="s">
        <v>168</v>
      </c>
      <c r="AU527" s="23" t="s">
        <v>146</v>
      </c>
      <c r="AY527" s="23" t="s">
        <v>167</v>
      </c>
      <c r="BE527" s="139">
        <f>IF(U527="základní",N527,0)</f>
        <v>0</v>
      </c>
      <c r="BF527" s="139">
        <f>IF(U527="snížená",N527,0)</f>
        <v>0</v>
      </c>
      <c r="BG527" s="139">
        <f>IF(U527="zákl. přenesená",N527,0)</f>
        <v>0</v>
      </c>
      <c r="BH527" s="139">
        <f>IF(U527="sníž. přenesená",N527,0)</f>
        <v>0</v>
      </c>
      <c r="BI527" s="139">
        <f>IF(U527="nulová",N527,0)</f>
        <v>0</v>
      </c>
      <c r="BJ527" s="23" t="s">
        <v>146</v>
      </c>
      <c r="BK527" s="139">
        <f>ROUND(L527*K527,0)</f>
        <v>0</v>
      </c>
      <c r="BL527" s="23" t="s">
        <v>262</v>
      </c>
      <c r="BM527" s="23" t="s">
        <v>655</v>
      </c>
    </row>
    <row r="528" s="11" customFormat="1" ht="16.5" customHeight="1">
      <c r="B528" s="236"/>
      <c r="C528" s="237"/>
      <c r="D528" s="237"/>
      <c r="E528" s="238" t="s">
        <v>23</v>
      </c>
      <c r="F528" s="254" t="s">
        <v>468</v>
      </c>
      <c r="G528" s="255"/>
      <c r="H528" s="255"/>
      <c r="I528" s="255"/>
      <c r="J528" s="237"/>
      <c r="K528" s="240">
        <v>39.600000000000001</v>
      </c>
      <c r="L528" s="237"/>
      <c r="M528" s="237"/>
      <c r="N528" s="237"/>
      <c r="O528" s="237"/>
      <c r="P528" s="237"/>
      <c r="Q528" s="237"/>
      <c r="R528" s="241"/>
      <c r="T528" s="242"/>
      <c r="U528" s="237"/>
      <c r="V528" s="237"/>
      <c r="W528" s="237"/>
      <c r="X528" s="237"/>
      <c r="Y528" s="237"/>
      <c r="Z528" s="237"/>
      <c r="AA528" s="243"/>
      <c r="AT528" s="244" t="s">
        <v>175</v>
      </c>
      <c r="AU528" s="244" t="s">
        <v>146</v>
      </c>
      <c r="AV528" s="11" t="s">
        <v>146</v>
      </c>
      <c r="AW528" s="11" t="s">
        <v>38</v>
      </c>
      <c r="AX528" s="11" t="s">
        <v>82</v>
      </c>
      <c r="AY528" s="244" t="s">
        <v>167</v>
      </c>
    </row>
    <row r="529" s="12" customFormat="1" ht="16.5" customHeight="1">
      <c r="B529" s="245"/>
      <c r="C529" s="246"/>
      <c r="D529" s="246"/>
      <c r="E529" s="247" t="s">
        <v>23</v>
      </c>
      <c r="F529" s="248" t="s">
        <v>177</v>
      </c>
      <c r="G529" s="246"/>
      <c r="H529" s="246"/>
      <c r="I529" s="246"/>
      <c r="J529" s="246"/>
      <c r="K529" s="249">
        <v>39.600000000000001</v>
      </c>
      <c r="L529" s="246"/>
      <c r="M529" s="246"/>
      <c r="N529" s="246"/>
      <c r="O529" s="246"/>
      <c r="P529" s="246"/>
      <c r="Q529" s="246"/>
      <c r="R529" s="250"/>
      <c r="T529" s="251"/>
      <c r="U529" s="246"/>
      <c r="V529" s="246"/>
      <c r="W529" s="246"/>
      <c r="X529" s="246"/>
      <c r="Y529" s="246"/>
      <c r="Z529" s="246"/>
      <c r="AA529" s="252"/>
      <c r="AT529" s="253" t="s">
        <v>175</v>
      </c>
      <c r="AU529" s="253" t="s">
        <v>146</v>
      </c>
      <c r="AV529" s="12" t="s">
        <v>172</v>
      </c>
      <c r="AW529" s="12" t="s">
        <v>38</v>
      </c>
      <c r="AX529" s="12" t="s">
        <v>11</v>
      </c>
      <c r="AY529" s="253" t="s">
        <v>167</v>
      </c>
    </row>
    <row r="530" s="1" customFormat="1" ht="25.5" customHeight="1">
      <c r="B530" s="47"/>
      <c r="C530" s="259" t="s">
        <v>656</v>
      </c>
      <c r="D530" s="259" t="s">
        <v>327</v>
      </c>
      <c r="E530" s="260" t="s">
        <v>642</v>
      </c>
      <c r="F530" s="261" t="s">
        <v>643</v>
      </c>
      <c r="G530" s="261"/>
      <c r="H530" s="261"/>
      <c r="I530" s="261"/>
      <c r="J530" s="262" t="s">
        <v>256</v>
      </c>
      <c r="K530" s="263">
        <v>23.760000000000002</v>
      </c>
      <c r="L530" s="264">
        <v>0</v>
      </c>
      <c r="M530" s="265"/>
      <c r="N530" s="266">
        <f>ROUND(L530*K530,0)</f>
        <v>0</v>
      </c>
      <c r="O530" s="223"/>
      <c r="P530" s="223"/>
      <c r="Q530" s="223"/>
      <c r="R530" s="49"/>
      <c r="T530" s="224" t="s">
        <v>23</v>
      </c>
      <c r="U530" s="57" t="s">
        <v>49</v>
      </c>
      <c r="V530" s="48"/>
      <c r="W530" s="225">
        <f>V530*K530</f>
        <v>0</v>
      </c>
      <c r="X530" s="225">
        <v>0</v>
      </c>
      <c r="Y530" s="225">
        <f>X530*K530</f>
        <v>0</v>
      </c>
      <c r="Z530" s="225">
        <v>0</v>
      </c>
      <c r="AA530" s="226">
        <f>Z530*K530</f>
        <v>0</v>
      </c>
      <c r="AR530" s="23" t="s">
        <v>354</v>
      </c>
      <c r="AT530" s="23" t="s">
        <v>327</v>
      </c>
      <c r="AU530" s="23" t="s">
        <v>146</v>
      </c>
      <c r="AY530" s="23" t="s">
        <v>167</v>
      </c>
      <c r="BE530" s="139">
        <f>IF(U530="základní",N530,0)</f>
        <v>0</v>
      </c>
      <c r="BF530" s="139">
        <f>IF(U530="snížená",N530,0)</f>
        <v>0</v>
      </c>
      <c r="BG530" s="139">
        <f>IF(U530="zákl. přenesená",N530,0)</f>
        <v>0</v>
      </c>
      <c r="BH530" s="139">
        <f>IF(U530="sníž. přenesená",N530,0)</f>
        <v>0</v>
      </c>
      <c r="BI530" s="139">
        <f>IF(U530="nulová",N530,0)</f>
        <v>0</v>
      </c>
      <c r="BJ530" s="23" t="s">
        <v>146</v>
      </c>
      <c r="BK530" s="139">
        <f>ROUND(L530*K530,0)</f>
        <v>0</v>
      </c>
      <c r="BL530" s="23" t="s">
        <v>262</v>
      </c>
      <c r="BM530" s="23" t="s">
        <v>657</v>
      </c>
    </row>
    <row r="531" s="1" customFormat="1" ht="38.25" customHeight="1">
      <c r="B531" s="47"/>
      <c r="C531" s="216" t="s">
        <v>658</v>
      </c>
      <c r="D531" s="216" t="s">
        <v>168</v>
      </c>
      <c r="E531" s="217" t="s">
        <v>659</v>
      </c>
      <c r="F531" s="218" t="s">
        <v>660</v>
      </c>
      <c r="G531" s="218"/>
      <c r="H531" s="218"/>
      <c r="I531" s="218"/>
      <c r="J531" s="219" t="s">
        <v>661</v>
      </c>
      <c r="K531" s="269">
        <v>0</v>
      </c>
      <c r="L531" s="221">
        <v>0</v>
      </c>
      <c r="M531" s="222"/>
      <c r="N531" s="223">
        <f>ROUND(L531*K531,0)</f>
        <v>0</v>
      </c>
      <c r="O531" s="223"/>
      <c r="P531" s="223"/>
      <c r="Q531" s="223"/>
      <c r="R531" s="49"/>
      <c r="T531" s="224" t="s">
        <v>23</v>
      </c>
      <c r="U531" s="57" t="s">
        <v>49</v>
      </c>
      <c r="V531" s="48"/>
      <c r="W531" s="225">
        <f>V531*K531</f>
        <v>0</v>
      </c>
      <c r="X531" s="225">
        <v>0</v>
      </c>
      <c r="Y531" s="225">
        <f>X531*K531</f>
        <v>0</v>
      </c>
      <c r="Z531" s="225">
        <v>0</v>
      </c>
      <c r="AA531" s="226">
        <f>Z531*K531</f>
        <v>0</v>
      </c>
      <c r="AR531" s="23" t="s">
        <v>262</v>
      </c>
      <c r="AT531" s="23" t="s">
        <v>168</v>
      </c>
      <c r="AU531" s="23" t="s">
        <v>146</v>
      </c>
      <c r="AY531" s="23" t="s">
        <v>167</v>
      </c>
      <c r="BE531" s="139">
        <f>IF(U531="základní",N531,0)</f>
        <v>0</v>
      </c>
      <c r="BF531" s="139">
        <f>IF(U531="snížená",N531,0)</f>
        <v>0</v>
      </c>
      <c r="BG531" s="139">
        <f>IF(U531="zákl. přenesená",N531,0)</f>
        <v>0</v>
      </c>
      <c r="BH531" s="139">
        <f>IF(U531="sníž. přenesená",N531,0)</f>
        <v>0</v>
      </c>
      <c r="BI531" s="139">
        <f>IF(U531="nulová",N531,0)</f>
        <v>0</v>
      </c>
      <c r="BJ531" s="23" t="s">
        <v>146</v>
      </c>
      <c r="BK531" s="139">
        <f>ROUND(L531*K531,0)</f>
        <v>0</v>
      </c>
      <c r="BL531" s="23" t="s">
        <v>262</v>
      </c>
      <c r="BM531" s="23" t="s">
        <v>662</v>
      </c>
    </row>
    <row r="532" s="9" customFormat="1" ht="29.88" customHeight="1">
      <c r="B532" s="203"/>
      <c r="C532" s="204"/>
      <c r="D532" s="213" t="s">
        <v>124</v>
      </c>
      <c r="E532" s="213"/>
      <c r="F532" s="213"/>
      <c r="G532" s="213"/>
      <c r="H532" s="213"/>
      <c r="I532" s="213"/>
      <c r="J532" s="213"/>
      <c r="K532" s="213"/>
      <c r="L532" s="213"/>
      <c r="M532" s="213"/>
      <c r="N532" s="257">
        <f>BK532</f>
        <v>0</v>
      </c>
      <c r="O532" s="258"/>
      <c r="P532" s="258"/>
      <c r="Q532" s="258"/>
      <c r="R532" s="206"/>
      <c r="T532" s="207"/>
      <c r="U532" s="204"/>
      <c r="V532" s="204"/>
      <c r="W532" s="208">
        <f>SUM(W533:W570)</f>
        <v>0</v>
      </c>
      <c r="X532" s="204"/>
      <c r="Y532" s="208">
        <f>SUM(Y533:Y570)</f>
        <v>0.71359549999999994</v>
      </c>
      <c r="Z532" s="204"/>
      <c r="AA532" s="209">
        <f>SUM(AA533:AA570)</f>
        <v>0</v>
      </c>
      <c r="AR532" s="210" t="s">
        <v>146</v>
      </c>
      <c r="AT532" s="211" t="s">
        <v>81</v>
      </c>
      <c r="AU532" s="211" t="s">
        <v>11</v>
      </c>
      <c r="AY532" s="210" t="s">
        <v>167</v>
      </c>
      <c r="BK532" s="212">
        <f>SUM(BK533:BK570)</f>
        <v>0</v>
      </c>
    </row>
    <row r="533" s="1" customFormat="1" ht="25.5" customHeight="1">
      <c r="B533" s="47"/>
      <c r="C533" s="216" t="s">
        <v>663</v>
      </c>
      <c r="D533" s="216" t="s">
        <v>168</v>
      </c>
      <c r="E533" s="217" t="s">
        <v>664</v>
      </c>
      <c r="F533" s="218" t="s">
        <v>665</v>
      </c>
      <c r="G533" s="218"/>
      <c r="H533" s="218"/>
      <c r="I533" s="218"/>
      <c r="J533" s="219" t="s">
        <v>171</v>
      </c>
      <c r="K533" s="220">
        <v>23.282</v>
      </c>
      <c r="L533" s="221">
        <v>0</v>
      </c>
      <c r="M533" s="222"/>
      <c r="N533" s="223">
        <f>ROUND(L533*K533,0)</f>
        <v>0</v>
      </c>
      <c r="O533" s="223"/>
      <c r="P533" s="223"/>
      <c r="Q533" s="223"/>
      <c r="R533" s="49"/>
      <c r="T533" s="224" t="s">
        <v>23</v>
      </c>
      <c r="U533" s="57" t="s">
        <v>49</v>
      </c>
      <c r="V533" s="48"/>
      <c r="W533" s="225">
        <f>V533*K533</f>
        <v>0</v>
      </c>
      <c r="X533" s="225">
        <v>0.01</v>
      </c>
      <c r="Y533" s="225">
        <f>X533*K533</f>
        <v>0.23282</v>
      </c>
      <c r="Z533" s="225">
        <v>0</v>
      </c>
      <c r="AA533" s="226">
        <f>Z533*K533</f>
        <v>0</v>
      </c>
      <c r="AR533" s="23" t="s">
        <v>262</v>
      </c>
      <c r="AT533" s="23" t="s">
        <v>168</v>
      </c>
      <c r="AU533" s="23" t="s">
        <v>146</v>
      </c>
      <c r="AY533" s="23" t="s">
        <v>167</v>
      </c>
      <c r="BE533" s="139">
        <f>IF(U533="základní",N533,0)</f>
        <v>0</v>
      </c>
      <c r="BF533" s="139">
        <f>IF(U533="snížená",N533,0)</f>
        <v>0</v>
      </c>
      <c r="BG533" s="139">
        <f>IF(U533="zákl. přenesená",N533,0)</f>
        <v>0</v>
      </c>
      <c r="BH533" s="139">
        <f>IF(U533="sníž. přenesená",N533,0)</f>
        <v>0</v>
      </c>
      <c r="BI533" s="139">
        <f>IF(U533="nulová",N533,0)</f>
        <v>0</v>
      </c>
      <c r="BJ533" s="23" t="s">
        <v>146</v>
      </c>
      <c r="BK533" s="139">
        <f>ROUND(L533*K533,0)</f>
        <v>0</v>
      </c>
      <c r="BL533" s="23" t="s">
        <v>262</v>
      </c>
      <c r="BM533" s="23" t="s">
        <v>666</v>
      </c>
    </row>
    <row r="534" s="10" customFormat="1" ht="16.5" customHeight="1">
      <c r="B534" s="227"/>
      <c r="C534" s="228"/>
      <c r="D534" s="228"/>
      <c r="E534" s="229" t="s">
        <v>23</v>
      </c>
      <c r="F534" s="230" t="s">
        <v>667</v>
      </c>
      <c r="G534" s="231"/>
      <c r="H534" s="231"/>
      <c r="I534" s="231"/>
      <c r="J534" s="228"/>
      <c r="K534" s="229" t="s">
        <v>23</v>
      </c>
      <c r="L534" s="228"/>
      <c r="M534" s="228"/>
      <c r="N534" s="228"/>
      <c r="O534" s="228"/>
      <c r="P534" s="228"/>
      <c r="Q534" s="228"/>
      <c r="R534" s="232"/>
      <c r="T534" s="233"/>
      <c r="U534" s="228"/>
      <c r="V534" s="228"/>
      <c r="W534" s="228"/>
      <c r="X534" s="228"/>
      <c r="Y534" s="228"/>
      <c r="Z534" s="228"/>
      <c r="AA534" s="234"/>
      <c r="AT534" s="235" t="s">
        <v>175</v>
      </c>
      <c r="AU534" s="235" t="s">
        <v>146</v>
      </c>
      <c r="AV534" s="10" t="s">
        <v>11</v>
      </c>
      <c r="AW534" s="10" t="s">
        <v>38</v>
      </c>
      <c r="AX534" s="10" t="s">
        <v>82</v>
      </c>
      <c r="AY534" s="235" t="s">
        <v>167</v>
      </c>
    </row>
    <row r="535" s="11" customFormat="1" ht="16.5" customHeight="1">
      <c r="B535" s="236"/>
      <c r="C535" s="237"/>
      <c r="D535" s="237"/>
      <c r="E535" s="238" t="s">
        <v>23</v>
      </c>
      <c r="F535" s="239" t="s">
        <v>668</v>
      </c>
      <c r="G535" s="237"/>
      <c r="H535" s="237"/>
      <c r="I535" s="237"/>
      <c r="J535" s="237"/>
      <c r="K535" s="240">
        <v>23.282</v>
      </c>
      <c r="L535" s="237"/>
      <c r="M535" s="237"/>
      <c r="N535" s="237"/>
      <c r="O535" s="237"/>
      <c r="P535" s="237"/>
      <c r="Q535" s="237"/>
      <c r="R535" s="241"/>
      <c r="T535" s="242"/>
      <c r="U535" s="237"/>
      <c r="V535" s="237"/>
      <c r="W535" s="237"/>
      <c r="X535" s="237"/>
      <c r="Y535" s="237"/>
      <c r="Z535" s="237"/>
      <c r="AA535" s="243"/>
      <c r="AT535" s="244" t="s">
        <v>175</v>
      </c>
      <c r="AU535" s="244" t="s">
        <v>146</v>
      </c>
      <c r="AV535" s="11" t="s">
        <v>146</v>
      </c>
      <c r="AW535" s="11" t="s">
        <v>38</v>
      </c>
      <c r="AX535" s="11" t="s">
        <v>82</v>
      </c>
      <c r="AY535" s="244" t="s">
        <v>167</v>
      </c>
    </row>
    <row r="536" s="12" customFormat="1" ht="16.5" customHeight="1">
      <c r="B536" s="245"/>
      <c r="C536" s="246"/>
      <c r="D536" s="246"/>
      <c r="E536" s="247" t="s">
        <v>23</v>
      </c>
      <c r="F536" s="248" t="s">
        <v>177</v>
      </c>
      <c r="G536" s="246"/>
      <c r="H536" s="246"/>
      <c r="I536" s="246"/>
      <c r="J536" s="246"/>
      <c r="K536" s="249">
        <v>23.282</v>
      </c>
      <c r="L536" s="246"/>
      <c r="M536" s="246"/>
      <c r="N536" s="246"/>
      <c r="O536" s="246"/>
      <c r="P536" s="246"/>
      <c r="Q536" s="246"/>
      <c r="R536" s="250"/>
      <c r="T536" s="251"/>
      <c r="U536" s="246"/>
      <c r="V536" s="246"/>
      <c r="W536" s="246"/>
      <c r="X536" s="246"/>
      <c r="Y536" s="246"/>
      <c r="Z536" s="246"/>
      <c r="AA536" s="252"/>
      <c r="AT536" s="253" t="s">
        <v>175</v>
      </c>
      <c r="AU536" s="253" t="s">
        <v>146</v>
      </c>
      <c r="AV536" s="12" t="s">
        <v>172</v>
      </c>
      <c r="AW536" s="12" t="s">
        <v>38</v>
      </c>
      <c r="AX536" s="12" t="s">
        <v>11</v>
      </c>
      <c r="AY536" s="253" t="s">
        <v>167</v>
      </c>
    </row>
    <row r="537" s="1" customFormat="1" ht="38.25" customHeight="1">
      <c r="B537" s="47"/>
      <c r="C537" s="216" t="s">
        <v>669</v>
      </c>
      <c r="D537" s="216" t="s">
        <v>168</v>
      </c>
      <c r="E537" s="217" t="s">
        <v>670</v>
      </c>
      <c r="F537" s="218" t="s">
        <v>671</v>
      </c>
      <c r="G537" s="218"/>
      <c r="H537" s="218"/>
      <c r="I537" s="218"/>
      <c r="J537" s="219" t="s">
        <v>256</v>
      </c>
      <c r="K537" s="220">
        <v>78.450000000000003</v>
      </c>
      <c r="L537" s="221">
        <v>0</v>
      </c>
      <c r="M537" s="222"/>
      <c r="N537" s="223">
        <f>ROUND(L537*K537,0)</f>
        <v>0</v>
      </c>
      <c r="O537" s="223"/>
      <c r="P537" s="223"/>
      <c r="Q537" s="223"/>
      <c r="R537" s="49"/>
      <c r="T537" s="224" t="s">
        <v>23</v>
      </c>
      <c r="U537" s="57" t="s">
        <v>49</v>
      </c>
      <c r="V537" s="48"/>
      <c r="W537" s="225">
        <f>V537*K537</f>
        <v>0</v>
      </c>
      <c r="X537" s="225">
        <v>0</v>
      </c>
      <c r="Y537" s="225">
        <f>X537*K537</f>
        <v>0</v>
      </c>
      <c r="Z537" s="225">
        <v>0</v>
      </c>
      <c r="AA537" s="226">
        <f>Z537*K537</f>
        <v>0</v>
      </c>
      <c r="AR537" s="23" t="s">
        <v>262</v>
      </c>
      <c r="AT537" s="23" t="s">
        <v>168</v>
      </c>
      <c r="AU537" s="23" t="s">
        <v>146</v>
      </c>
      <c r="AY537" s="23" t="s">
        <v>167</v>
      </c>
      <c r="BE537" s="139">
        <f>IF(U537="základní",N537,0)</f>
        <v>0</v>
      </c>
      <c r="BF537" s="139">
        <f>IF(U537="snížená",N537,0)</f>
        <v>0</v>
      </c>
      <c r="BG537" s="139">
        <f>IF(U537="zákl. přenesená",N537,0)</f>
        <v>0</v>
      </c>
      <c r="BH537" s="139">
        <f>IF(U537="sníž. přenesená",N537,0)</f>
        <v>0</v>
      </c>
      <c r="BI537" s="139">
        <f>IF(U537="nulová",N537,0)</f>
        <v>0</v>
      </c>
      <c r="BJ537" s="23" t="s">
        <v>146</v>
      </c>
      <c r="BK537" s="139">
        <f>ROUND(L537*K537,0)</f>
        <v>0</v>
      </c>
      <c r="BL537" s="23" t="s">
        <v>262</v>
      </c>
      <c r="BM537" s="23" t="s">
        <v>672</v>
      </c>
    </row>
    <row r="538" s="10" customFormat="1" ht="16.5" customHeight="1">
      <c r="B538" s="227"/>
      <c r="C538" s="228"/>
      <c r="D538" s="228"/>
      <c r="E538" s="229" t="s">
        <v>23</v>
      </c>
      <c r="F538" s="230" t="s">
        <v>673</v>
      </c>
      <c r="G538" s="231"/>
      <c r="H538" s="231"/>
      <c r="I538" s="231"/>
      <c r="J538" s="228"/>
      <c r="K538" s="229" t="s">
        <v>23</v>
      </c>
      <c r="L538" s="228"/>
      <c r="M538" s="228"/>
      <c r="N538" s="228"/>
      <c r="O538" s="228"/>
      <c r="P538" s="228"/>
      <c r="Q538" s="228"/>
      <c r="R538" s="232"/>
      <c r="T538" s="233"/>
      <c r="U538" s="228"/>
      <c r="V538" s="228"/>
      <c r="W538" s="228"/>
      <c r="X538" s="228"/>
      <c r="Y538" s="228"/>
      <c r="Z538" s="228"/>
      <c r="AA538" s="234"/>
      <c r="AT538" s="235" t="s">
        <v>175</v>
      </c>
      <c r="AU538" s="235" t="s">
        <v>146</v>
      </c>
      <c r="AV538" s="10" t="s">
        <v>11</v>
      </c>
      <c r="AW538" s="10" t="s">
        <v>38</v>
      </c>
      <c r="AX538" s="10" t="s">
        <v>82</v>
      </c>
      <c r="AY538" s="235" t="s">
        <v>167</v>
      </c>
    </row>
    <row r="539" s="11" customFormat="1" ht="16.5" customHeight="1">
      <c r="B539" s="236"/>
      <c r="C539" s="237"/>
      <c r="D539" s="237"/>
      <c r="E539" s="238" t="s">
        <v>23</v>
      </c>
      <c r="F539" s="239" t="s">
        <v>565</v>
      </c>
      <c r="G539" s="237"/>
      <c r="H539" s="237"/>
      <c r="I539" s="237"/>
      <c r="J539" s="237"/>
      <c r="K539" s="240">
        <v>5.6600000000000001</v>
      </c>
      <c r="L539" s="237"/>
      <c r="M539" s="237"/>
      <c r="N539" s="237"/>
      <c r="O539" s="237"/>
      <c r="P539" s="237"/>
      <c r="Q539" s="237"/>
      <c r="R539" s="241"/>
      <c r="T539" s="242"/>
      <c r="U539" s="237"/>
      <c r="V539" s="237"/>
      <c r="W539" s="237"/>
      <c r="X539" s="237"/>
      <c r="Y539" s="237"/>
      <c r="Z539" s="237"/>
      <c r="AA539" s="243"/>
      <c r="AT539" s="244" t="s">
        <v>175</v>
      </c>
      <c r="AU539" s="244" t="s">
        <v>146</v>
      </c>
      <c r="AV539" s="11" t="s">
        <v>146</v>
      </c>
      <c r="AW539" s="11" t="s">
        <v>38</v>
      </c>
      <c r="AX539" s="11" t="s">
        <v>82</v>
      </c>
      <c r="AY539" s="244" t="s">
        <v>167</v>
      </c>
    </row>
    <row r="540" s="11" customFormat="1" ht="16.5" customHeight="1">
      <c r="B540" s="236"/>
      <c r="C540" s="237"/>
      <c r="D540" s="237"/>
      <c r="E540" s="238" t="s">
        <v>23</v>
      </c>
      <c r="F540" s="239" t="s">
        <v>566</v>
      </c>
      <c r="G540" s="237"/>
      <c r="H540" s="237"/>
      <c r="I540" s="237"/>
      <c r="J540" s="237"/>
      <c r="K540" s="240">
        <v>4.3499999999999996</v>
      </c>
      <c r="L540" s="237"/>
      <c r="M540" s="237"/>
      <c r="N540" s="237"/>
      <c r="O540" s="237"/>
      <c r="P540" s="237"/>
      <c r="Q540" s="237"/>
      <c r="R540" s="241"/>
      <c r="T540" s="242"/>
      <c r="U540" s="237"/>
      <c r="V540" s="237"/>
      <c r="W540" s="237"/>
      <c r="X540" s="237"/>
      <c r="Y540" s="237"/>
      <c r="Z540" s="237"/>
      <c r="AA540" s="243"/>
      <c r="AT540" s="244" t="s">
        <v>175</v>
      </c>
      <c r="AU540" s="244" t="s">
        <v>146</v>
      </c>
      <c r="AV540" s="11" t="s">
        <v>146</v>
      </c>
      <c r="AW540" s="11" t="s">
        <v>38</v>
      </c>
      <c r="AX540" s="11" t="s">
        <v>82</v>
      </c>
      <c r="AY540" s="244" t="s">
        <v>167</v>
      </c>
    </row>
    <row r="541" s="11" customFormat="1" ht="16.5" customHeight="1">
      <c r="B541" s="236"/>
      <c r="C541" s="237"/>
      <c r="D541" s="237"/>
      <c r="E541" s="238" t="s">
        <v>23</v>
      </c>
      <c r="F541" s="239" t="s">
        <v>567</v>
      </c>
      <c r="G541" s="237"/>
      <c r="H541" s="237"/>
      <c r="I541" s="237"/>
      <c r="J541" s="237"/>
      <c r="K541" s="240">
        <v>4.0099999999999998</v>
      </c>
      <c r="L541" s="237"/>
      <c r="M541" s="237"/>
      <c r="N541" s="237"/>
      <c r="O541" s="237"/>
      <c r="P541" s="237"/>
      <c r="Q541" s="237"/>
      <c r="R541" s="241"/>
      <c r="T541" s="242"/>
      <c r="U541" s="237"/>
      <c r="V541" s="237"/>
      <c r="W541" s="237"/>
      <c r="X541" s="237"/>
      <c r="Y541" s="237"/>
      <c r="Z541" s="237"/>
      <c r="AA541" s="243"/>
      <c r="AT541" s="244" t="s">
        <v>175</v>
      </c>
      <c r="AU541" s="244" t="s">
        <v>146</v>
      </c>
      <c r="AV541" s="11" t="s">
        <v>146</v>
      </c>
      <c r="AW541" s="11" t="s">
        <v>38</v>
      </c>
      <c r="AX541" s="11" t="s">
        <v>82</v>
      </c>
      <c r="AY541" s="244" t="s">
        <v>167</v>
      </c>
    </row>
    <row r="542" s="11" customFormat="1" ht="16.5" customHeight="1">
      <c r="B542" s="236"/>
      <c r="C542" s="237"/>
      <c r="D542" s="237"/>
      <c r="E542" s="238" t="s">
        <v>23</v>
      </c>
      <c r="F542" s="239" t="s">
        <v>568</v>
      </c>
      <c r="G542" s="237"/>
      <c r="H542" s="237"/>
      <c r="I542" s="237"/>
      <c r="J542" s="237"/>
      <c r="K542" s="240">
        <v>9.6999999999999993</v>
      </c>
      <c r="L542" s="237"/>
      <c r="M542" s="237"/>
      <c r="N542" s="237"/>
      <c r="O542" s="237"/>
      <c r="P542" s="237"/>
      <c r="Q542" s="237"/>
      <c r="R542" s="241"/>
      <c r="T542" s="242"/>
      <c r="U542" s="237"/>
      <c r="V542" s="237"/>
      <c r="W542" s="237"/>
      <c r="X542" s="237"/>
      <c r="Y542" s="237"/>
      <c r="Z542" s="237"/>
      <c r="AA542" s="243"/>
      <c r="AT542" s="244" t="s">
        <v>175</v>
      </c>
      <c r="AU542" s="244" t="s">
        <v>146</v>
      </c>
      <c r="AV542" s="11" t="s">
        <v>146</v>
      </c>
      <c r="AW542" s="11" t="s">
        <v>38</v>
      </c>
      <c r="AX542" s="11" t="s">
        <v>82</v>
      </c>
      <c r="AY542" s="244" t="s">
        <v>167</v>
      </c>
    </row>
    <row r="543" s="11" customFormat="1" ht="16.5" customHeight="1">
      <c r="B543" s="236"/>
      <c r="C543" s="237"/>
      <c r="D543" s="237"/>
      <c r="E543" s="238" t="s">
        <v>23</v>
      </c>
      <c r="F543" s="239" t="s">
        <v>569</v>
      </c>
      <c r="G543" s="237"/>
      <c r="H543" s="237"/>
      <c r="I543" s="237"/>
      <c r="J543" s="237"/>
      <c r="K543" s="240">
        <v>12.94</v>
      </c>
      <c r="L543" s="237"/>
      <c r="M543" s="237"/>
      <c r="N543" s="237"/>
      <c r="O543" s="237"/>
      <c r="P543" s="237"/>
      <c r="Q543" s="237"/>
      <c r="R543" s="241"/>
      <c r="T543" s="242"/>
      <c r="U543" s="237"/>
      <c r="V543" s="237"/>
      <c r="W543" s="237"/>
      <c r="X543" s="237"/>
      <c r="Y543" s="237"/>
      <c r="Z543" s="237"/>
      <c r="AA543" s="243"/>
      <c r="AT543" s="244" t="s">
        <v>175</v>
      </c>
      <c r="AU543" s="244" t="s">
        <v>146</v>
      </c>
      <c r="AV543" s="11" t="s">
        <v>146</v>
      </c>
      <c r="AW543" s="11" t="s">
        <v>38</v>
      </c>
      <c r="AX543" s="11" t="s">
        <v>82</v>
      </c>
      <c r="AY543" s="244" t="s">
        <v>167</v>
      </c>
    </row>
    <row r="544" s="11" customFormat="1" ht="16.5" customHeight="1">
      <c r="B544" s="236"/>
      <c r="C544" s="237"/>
      <c r="D544" s="237"/>
      <c r="E544" s="238" t="s">
        <v>23</v>
      </c>
      <c r="F544" s="239" t="s">
        <v>570</v>
      </c>
      <c r="G544" s="237"/>
      <c r="H544" s="237"/>
      <c r="I544" s="237"/>
      <c r="J544" s="237"/>
      <c r="K544" s="240">
        <v>41.789999999999999</v>
      </c>
      <c r="L544" s="237"/>
      <c r="M544" s="237"/>
      <c r="N544" s="237"/>
      <c r="O544" s="237"/>
      <c r="P544" s="237"/>
      <c r="Q544" s="237"/>
      <c r="R544" s="241"/>
      <c r="T544" s="242"/>
      <c r="U544" s="237"/>
      <c r="V544" s="237"/>
      <c r="W544" s="237"/>
      <c r="X544" s="237"/>
      <c r="Y544" s="237"/>
      <c r="Z544" s="237"/>
      <c r="AA544" s="243"/>
      <c r="AT544" s="244" t="s">
        <v>175</v>
      </c>
      <c r="AU544" s="244" t="s">
        <v>146</v>
      </c>
      <c r="AV544" s="11" t="s">
        <v>146</v>
      </c>
      <c r="AW544" s="11" t="s">
        <v>38</v>
      </c>
      <c r="AX544" s="11" t="s">
        <v>82</v>
      </c>
      <c r="AY544" s="244" t="s">
        <v>167</v>
      </c>
    </row>
    <row r="545" s="12" customFormat="1" ht="16.5" customHeight="1">
      <c r="B545" s="245"/>
      <c r="C545" s="246"/>
      <c r="D545" s="246"/>
      <c r="E545" s="247" t="s">
        <v>23</v>
      </c>
      <c r="F545" s="248" t="s">
        <v>177</v>
      </c>
      <c r="G545" s="246"/>
      <c r="H545" s="246"/>
      <c r="I545" s="246"/>
      <c r="J545" s="246"/>
      <c r="K545" s="249">
        <v>78.450000000000003</v>
      </c>
      <c r="L545" s="246"/>
      <c r="M545" s="246"/>
      <c r="N545" s="246"/>
      <c r="O545" s="246"/>
      <c r="P545" s="246"/>
      <c r="Q545" s="246"/>
      <c r="R545" s="250"/>
      <c r="T545" s="251"/>
      <c r="U545" s="246"/>
      <c r="V545" s="246"/>
      <c r="W545" s="246"/>
      <c r="X545" s="246"/>
      <c r="Y545" s="246"/>
      <c r="Z545" s="246"/>
      <c r="AA545" s="252"/>
      <c r="AT545" s="253" t="s">
        <v>175</v>
      </c>
      <c r="AU545" s="253" t="s">
        <v>146</v>
      </c>
      <c r="AV545" s="12" t="s">
        <v>172</v>
      </c>
      <c r="AW545" s="12" t="s">
        <v>38</v>
      </c>
      <c r="AX545" s="12" t="s">
        <v>11</v>
      </c>
      <c r="AY545" s="253" t="s">
        <v>167</v>
      </c>
    </row>
    <row r="546" s="1" customFormat="1" ht="25.5" customHeight="1">
      <c r="B546" s="47"/>
      <c r="C546" s="259" t="s">
        <v>674</v>
      </c>
      <c r="D546" s="259" t="s">
        <v>327</v>
      </c>
      <c r="E546" s="260" t="s">
        <v>675</v>
      </c>
      <c r="F546" s="261" t="s">
        <v>676</v>
      </c>
      <c r="G546" s="261"/>
      <c r="H546" s="261"/>
      <c r="I546" s="261"/>
      <c r="J546" s="262" t="s">
        <v>256</v>
      </c>
      <c r="K546" s="263">
        <v>80.019000000000005</v>
      </c>
      <c r="L546" s="264">
        <v>0</v>
      </c>
      <c r="M546" s="265"/>
      <c r="N546" s="266">
        <f>ROUND(L546*K546,0)</f>
        <v>0</v>
      </c>
      <c r="O546" s="223"/>
      <c r="P546" s="223"/>
      <c r="Q546" s="223"/>
      <c r="R546" s="49"/>
      <c r="T546" s="224" t="s">
        <v>23</v>
      </c>
      <c r="U546" s="57" t="s">
        <v>49</v>
      </c>
      <c r="V546" s="48"/>
      <c r="W546" s="225">
        <f>V546*K546</f>
        <v>0</v>
      </c>
      <c r="X546" s="225">
        <v>0.001</v>
      </c>
      <c r="Y546" s="225">
        <f>X546*K546</f>
        <v>0.080019000000000007</v>
      </c>
      <c r="Z546" s="225">
        <v>0</v>
      </c>
      <c r="AA546" s="226">
        <f>Z546*K546</f>
        <v>0</v>
      </c>
      <c r="AR546" s="23" t="s">
        <v>354</v>
      </c>
      <c r="AT546" s="23" t="s">
        <v>327</v>
      </c>
      <c r="AU546" s="23" t="s">
        <v>146</v>
      </c>
      <c r="AY546" s="23" t="s">
        <v>167</v>
      </c>
      <c r="BE546" s="139">
        <f>IF(U546="základní",N546,0)</f>
        <v>0</v>
      </c>
      <c r="BF546" s="139">
        <f>IF(U546="snížená",N546,0)</f>
        <v>0</v>
      </c>
      <c r="BG546" s="139">
        <f>IF(U546="zákl. přenesená",N546,0)</f>
        <v>0</v>
      </c>
      <c r="BH546" s="139">
        <f>IF(U546="sníž. přenesená",N546,0)</f>
        <v>0</v>
      </c>
      <c r="BI546" s="139">
        <f>IF(U546="nulová",N546,0)</f>
        <v>0</v>
      </c>
      <c r="BJ546" s="23" t="s">
        <v>146</v>
      </c>
      <c r="BK546" s="139">
        <f>ROUND(L546*K546,0)</f>
        <v>0</v>
      </c>
      <c r="BL546" s="23" t="s">
        <v>262</v>
      </c>
      <c r="BM546" s="23" t="s">
        <v>677</v>
      </c>
    </row>
    <row r="547" s="1" customFormat="1" ht="25.5" customHeight="1">
      <c r="B547" s="47"/>
      <c r="C547" s="259" t="s">
        <v>678</v>
      </c>
      <c r="D547" s="259" t="s">
        <v>327</v>
      </c>
      <c r="E547" s="260" t="s">
        <v>679</v>
      </c>
      <c r="F547" s="261" t="s">
        <v>680</v>
      </c>
      <c r="G547" s="261"/>
      <c r="H547" s="261"/>
      <c r="I547" s="261"/>
      <c r="J547" s="262" t="s">
        <v>256</v>
      </c>
      <c r="K547" s="263">
        <v>80.019000000000005</v>
      </c>
      <c r="L547" s="264">
        <v>0</v>
      </c>
      <c r="M547" s="265"/>
      <c r="N547" s="266">
        <f>ROUND(L547*K547,0)</f>
        <v>0</v>
      </c>
      <c r="O547" s="223"/>
      <c r="P547" s="223"/>
      <c r="Q547" s="223"/>
      <c r="R547" s="49"/>
      <c r="T547" s="224" t="s">
        <v>23</v>
      </c>
      <c r="U547" s="57" t="s">
        <v>49</v>
      </c>
      <c r="V547" s="48"/>
      <c r="W547" s="225">
        <f>V547*K547</f>
        <v>0</v>
      </c>
      <c r="X547" s="225">
        <v>0.002</v>
      </c>
      <c r="Y547" s="225">
        <f>X547*K547</f>
        <v>0.16003800000000001</v>
      </c>
      <c r="Z547" s="225">
        <v>0</v>
      </c>
      <c r="AA547" s="226">
        <f>Z547*K547</f>
        <v>0</v>
      </c>
      <c r="AR547" s="23" t="s">
        <v>354</v>
      </c>
      <c r="AT547" s="23" t="s">
        <v>327</v>
      </c>
      <c r="AU547" s="23" t="s">
        <v>146</v>
      </c>
      <c r="AY547" s="23" t="s">
        <v>167</v>
      </c>
      <c r="BE547" s="139">
        <f>IF(U547="základní",N547,0)</f>
        <v>0</v>
      </c>
      <c r="BF547" s="139">
        <f>IF(U547="snížená",N547,0)</f>
        <v>0</v>
      </c>
      <c r="BG547" s="139">
        <f>IF(U547="zákl. přenesená",N547,0)</f>
        <v>0</v>
      </c>
      <c r="BH547" s="139">
        <f>IF(U547="sníž. přenesená",N547,0)</f>
        <v>0</v>
      </c>
      <c r="BI547" s="139">
        <f>IF(U547="nulová",N547,0)</f>
        <v>0</v>
      </c>
      <c r="BJ547" s="23" t="s">
        <v>146</v>
      </c>
      <c r="BK547" s="139">
        <f>ROUND(L547*K547,0)</f>
        <v>0</v>
      </c>
      <c r="BL547" s="23" t="s">
        <v>262</v>
      </c>
      <c r="BM547" s="23" t="s">
        <v>681</v>
      </c>
    </row>
    <row r="548" s="1" customFormat="1" ht="25.5" customHeight="1">
      <c r="B548" s="47"/>
      <c r="C548" s="216" t="s">
        <v>682</v>
      </c>
      <c r="D548" s="216" t="s">
        <v>168</v>
      </c>
      <c r="E548" s="217" t="s">
        <v>683</v>
      </c>
      <c r="F548" s="218" t="s">
        <v>684</v>
      </c>
      <c r="G548" s="218"/>
      <c r="H548" s="218"/>
      <c r="I548" s="218"/>
      <c r="J548" s="219" t="s">
        <v>466</v>
      </c>
      <c r="K548" s="220">
        <v>172.80000000000001</v>
      </c>
      <c r="L548" s="221">
        <v>0</v>
      </c>
      <c r="M548" s="222"/>
      <c r="N548" s="223">
        <f>ROUND(L548*K548,0)</f>
        <v>0</v>
      </c>
      <c r="O548" s="223"/>
      <c r="P548" s="223"/>
      <c r="Q548" s="223"/>
      <c r="R548" s="49"/>
      <c r="T548" s="224" t="s">
        <v>23</v>
      </c>
      <c r="U548" s="57" t="s">
        <v>49</v>
      </c>
      <c r="V548" s="48"/>
      <c r="W548" s="225">
        <f>V548*K548</f>
        <v>0</v>
      </c>
      <c r="X548" s="225">
        <v>0</v>
      </c>
      <c r="Y548" s="225">
        <f>X548*K548</f>
        <v>0</v>
      </c>
      <c r="Z548" s="225">
        <v>0</v>
      </c>
      <c r="AA548" s="226">
        <f>Z548*K548</f>
        <v>0</v>
      </c>
      <c r="AR548" s="23" t="s">
        <v>262</v>
      </c>
      <c r="AT548" s="23" t="s">
        <v>168</v>
      </c>
      <c r="AU548" s="23" t="s">
        <v>146</v>
      </c>
      <c r="AY548" s="23" t="s">
        <v>167</v>
      </c>
      <c r="BE548" s="139">
        <f>IF(U548="základní",N548,0)</f>
        <v>0</v>
      </c>
      <c r="BF548" s="139">
        <f>IF(U548="snížená",N548,0)</f>
        <v>0</v>
      </c>
      <c r="BG548" s="139">
        <f>IF(U548="zákl. přenesená",N548,0)</f>
        <v>0</v>
      </c>
      <c r="BH548" s="139">
        <f>IF(U548="sníž. přenesená",N548,0)</f>
        <v>0</v>
      </c>
      <c r="BI548" s="139">
        <f>IF(U548="nulová",N548,0)</f>
        <v>0</v>
      </c>
      <c r="BJ548" s="23" t="s">
        <v>146</v>
      </c>
      <c r="BK548" s="139">
        <f>ROUND(L548*K548,0)</f>
        <v>0</v>
      </c>
      <c r="BL548" s="23" t="s">
        <v>262</v>
      </c>
      <c r="BM548" s="23" t="s">
        <v>685</v>
      </c>
    </row>
    <row r="549" s="10" customFormat="1" ht="16.5" customHeight="1">
      <c r="B549" s="227"/>
      <c r="C549" s="228"/>
      <c r="D549" s="228"/>
      <c r="E549" s="229" t="s">
        <v>23</v>
      </c>
      <c r="F549" s="230" t="s">
        <v>294</v>
      </c>
      <c r="G549" s="231"/>
      <c r="H549" s="231"/>
      <c r="I549" s="231"/>
      <c r="J549" s="228"/>
      <c r="K549" s="229" t="s">
        <v>23</v>
      </c>
      <c r="L549" s="228"/>
      <c r="M549" s="228"/>
      <c r="N549" s="228"/>
      <c r="O549" s="228"/>
      <c r="P549" s="228"/>
      <c r="Q549" s="228"/>
      <c r="R549" s="232"/>
      <c r="T549" s="233"/>
      <c r="U549" s="228"/>
      <c r="V549" s="228"/>
      <c r="W549" s="228"/>
      <c r="X549" s="228"/>
      <c r="Y549" s="228"/>
      <c r="Z549" s="228"/>
      <c r="AA549" s="234"/>
      <c r="AT549" s="235" t="s">
        <v>175</v>
      </c>
      <c r="AU549" s="235" t="s">
        <v>146</v>
      </c>
      <c r="AV549" s="10" t="s">
        <v>11</v>
      </c>
      <c r="AW549" s="10" t="s">
        <v>38</v>
      </c>
      <c r="AX549" s="10" t="s">
        <v>82</v>
      </c>
      <c r="AY549" s="235" t="s">
        <v>167</v>
      </c>
    </row>
    <row r="550" s="11" customFormat="1" ht="16.5" customHeight="1">
      <c r="B550" s="236"/>
      <c r="C550" s="237"/>
      <c r="D550" s="237"/>
      <c r="E550" s="238" t="s">
        <v>23</v>
      </c>
      <c r="F550" s="239" t="s">
        <v>686</v>
      </c>
      <c r="G550" s="237"/>
      <c r="H550" s="237"/>
      <c r="I550" s="237"/>
      <c r="J550" s="237"/>
      <c r="K550" s="240">
        <v>8.8000000000000007</v>
      </c>
      <c r="L550" s="237"/>
      <c r="M550" s="237"/>
      <c r="N550" s="237"/>
      <c r="O550" s="237"/>
      <c r="P550" s="237"/>
      <c r="Q550" s="237"/>
      <c r="R550" s="241"/>
      <c r="T550" s="242"/>
      <c r="U550" s="237"/>
      <c r="V550" s="237"/>
      <c r="W550" s="237"/>
      <c r="X550" s="237"/>
      <c r="Y550" s="237"/>
      <c r="Z550" s="237"/>
      <c r="AA550" s="243"/>
      <c r="AT550" s="244" t="s">
        <v>175</v>
      </c>
      <c r="AU550" s="244" t="s">
        <v>146</v>
      </c>
      <c r="AV550" s="11" t="s">
        <v>146</v>
      </c>
      <c r="AW550" s="11" t="s">
        <v>38</v>
      </c>
      <c r="AX550" s="11" t="s">
        <v>82</v>
      </c>
      <c r="AY550" s="244" t="s">
        <v>167</v>
      </c>
    </row>
    <row r="551" s="11" customFormat="1" ht="16.5" customHeight="1">
      <c r="B551" s="236"/>
      <c r="C551" s="237"/>
      <c r="D551" s="237"/>
      <c r="E551" s="238" t="s">
        <v>23</v>
      </c>
      <c r="F551" s="239" t="s">
        <v>687</v>
      </c>
      <c r="G551" s="237"/>
      <c r="H551" s="237"/>
      <c r="I551" s="237"/>
      <c r="J551" s="237"/>
      <c r="K551" s="240">
        <v>8.4000000000000004</v>
      </c>
      <c r="L551" s="237"/>
      <c r="M551" s="237"/>
      <c r="N551" s="237"/>
      <c r="O551" s="237"/>
      <c r="P551" s="237"/>
      <c r="Q551" s="237"/>
      <c r="R551" s="241"/>
      <c r="T551" s="242"/>
      <c r="U551" s="237"/>
      <c r="V551" s="237"/>
      <c r="W551" s="237"/>
      <c r="X551" s="237"/>
      <c r="Y551" s="237"/>
      <c r="Z551" s="237"/>
      <c r="AA551" s="243"/>
      <c r="AT551" s="244" t="s">
        <v>175</v>
      </c>
      <c r="AU551" s="244" t="s">
        <v>146</v>
      </c>
      <c r="AV551" s="11" t="s">
        <v>146</v>
      </c>
      <c r="AW551" s="11" t="s">
        <v>38</v>
      </c>
      <c r="AX551" s="11" t="s">
        <v>82</v>
      </c>
      <c r="AY551" s="244" t="s">
        <v>167</v>
      </c>
    </row>
    <row r="552" s="11" customFormat="1" ht="16.5" customHeight="1">
      <c r="B552" s="236"/>
      <c r="C552" s="237"/>
      <c r="D552" s="237"/>
      <c r="E552" s="238" t="s">
        <v>23</v>
      </c>
      <c r="F552" s="239" t="s">
        <v>688</v>
      </c>
      <c r="G552" s="237"/>
      <c r="H552" s="237"/>
      <c r="I552" s="237"/>
      <c r="J552" s="237"/>
      <c r="K552" s="240">
        <v>10.199999999999999</v>
      </c>
      <c r="L552" s="237"/>
      <c r="M552" s="237"/>
      <c r="N552" s="237"/>
      <c r="O552" s="237"/>
      <c r="P552" s="237"/>
      <c r="Q552" s="237"/>
      <c r="R552" s="241"/>
      <c r="T552" s="242"/>
      <c r="U552" s="237"/>
      <c r="V552" s="237"/>
      <c r="W552" s="237"/>
      <c r="X552" s="237"/>
      <c r="Y552" s="237"/>
      <c r="Z552" s="237"/>
      <c r="AA552" s="243"/>
      <c r="AT552" s="244" t="s">
        <v>175</v>
      </c>
      <c r="AU552" s="244" t="s">
        <v>146</v>
      </c>
      <c r="AV552" s="11" t="s">
        <v>146</v>
      </c>
      <c r="AW552" s="11" t="s">
        <v>38</v>
      </c>
      <c r="AX552" s="11" t="s">
        <v>82</v>
      </c>
      <c r="AY552" s="244" t="s">
        <v>167</v>
      </c>
    </row>
    <row r="553" s="11" customFormat="1" ht="16.5" customHeight="1">
      <c r="B553" s="236"/>
      <c r="C553" s="237"/>
      <c r="D553" s="237"/>
      <c r="E553" s="238" t="s">
        <v>23</v>
      </c>
      <c r="F553" s="239" t="s">
        <v>689</v>
      </c>
      <c r="G553" s="237"/>
      <c r="H553" s="237"/>
      <c r="I553" s="237"/>
      <c r="J553" s="237"/>
      <c r="K553" s="240">
        <v>15.300000000000001</v>
      </c>
      <c r="L553" s="237"/>
      <c r="M553" s="237"/>
      <c r="N553" s="237"/>
      <c r="O553" s="237"/>
      <c r="P553" s="237"/>
      <c r="Q553" s="237"/>
      <c r="R553" s="241"/>
      <c r="T553" s="242"/>
      <c r="U553" s="237"/>
      <c r="V553" s="237"/>
      <c r="W553" s="237"/>
      <c r="X553" s="237"/>
      <c r="Y553" s="237"/>
      <c r="Z553" s="237"/>
      <c r="AA553" s="243"/>
      <c r="AT553" s="244" t="s">
        <v>175</v>
      </c>
      <c r="AU553" s="244" t="s">
        <v>146</v>
      </c>
      <c r="AV553" s="11" t="s">
        <v>146</v>
      </c>
      <c r="AW553" s="11" t="s">
        <v>38</v>
      </c>
      <c r="AX553" s="11" t="s">
        <v>82</v>
      </c>
      <c r="AY553" s="244" t="s">
        <v>167</v>
      </c>
    </row>
    <row r="554" s="11" customFormat="1" ht="16.5" customHeight="1">
      <c r="B554" s="236"/>
      <c r="C554" s="237"/>
      <c r="D554" s="237"/>
      <c r="E554" s="238" t="s">
        <v>23</v>
      </c>
      <c r="F554" s="239" t="s">
        <v>690</v>
      </c>
      <c r="G554" s="237"/>
      <c r="H554" s="237"/>
      <c r="I554" s="237"/>
      <c r="J554" s="237"/>
      <c r="K554" s="240">
        <v>14.4</v>
      </c>
      <c r="L554" s="237"/>
      <c r="M554" s="237"/>
      <c r="N554" s="237"/>
      <c r="O554" s="237"/>
      <c r="P554" s="237"/>
      <c r="Q554" s="237"/>
      <c r="R554" s="241"/>
      <c r="T554" s="242"/>
      <c r="U554" s="237"/>
      <c r="V554" s="237"/>
      <c r="W554" s="237"/>
      <c r="X554" s="237"/>
      <c r="Y554" s="237"/>
      <c r="Z554" s="237"/>
      <c r="AA554" s="243"/>
      <c r="AT554" s="244" t="s">
        <v>175</v>
      </c>
      <c r="AU554" s="244" t="s">
        <v>146</v>
      </c>
      <c r="AV554" s="11" t="s">
        <v>146</v>
      </c>
      <c r="AW554" s="11" t="s">
        <v>38</v>
      </c>
      <c r="AX554" s="11" t="s">
        <v>82</v>
      </c>
      <c r="AY554" s="244" t="s">
        <v>167</v>
      </c>
    </row>
    <row r="555" s="11" customFormat="1" ht="16.5" customHeight="1">
      <c r="B555" s="236"/>
      <c r="C555" s="237"/>
      <c r="D555" s="237"/>
      <c r="E555" s="238" t="s">
        <v>23</v>
      </c>
      <c r="F555" s="239" t="s">
        <v>691</v>
      </c>
      <c r="G555" s="237"/>
      <c r="H555" s="237"/>
      <c r="I555" s="237"/>
      <c r="J555" s="237"/>
      <c r="K555" s="240">
        <v>28</v>
      </c>
      <c r="L555" s="237"/>
      <c r="M555" s="237"/>
      <c r="N555" s="237"/>
      <c r="O555" s="237"/>
      <c r="P555" s="237"/>
      <c r="Q555" s="237"/>
      <c r="R555" s="241"/>
      <c r="T555" s="242"/>
      <c r="U555" s="237"/>
      <c r="V555" s="237"/>
      <c r="W555" s="237"/>
      <c r="X555" s="237"/>
      <c r="Y555" s="237"/>
      <c r="Z555" s="237"/>
      <c r="AA555" s="243"/>
      <c r="AT555" s="244" t="s">
        <v>175</v>
      </c>
      <c r="AU555" s="244" t="s">
        <v>146</v>
      </c>
      <c r="AV555" s="11" t="s">
        <v>146</v>
      </c>
      <c r="AW555" s="11" t="s">
        <v>38</v>
      </c>
      <c r="AX555" s="11" t="s">
        <v>82</v>
      </c>
      <c r="AY555" s="244" t="s">
        <v>167</v>
      </c>
    </row>
    <row r="556" s="10" customFormat="1" ht="16.5" customHeight="1">
      <c r="B556" s="227"/>
      <c r="C556" s="228"/>
      <c r="D556" s="228"/>
      <c r="E556" s="229" t="s">
        <v>23</v>
      </c>
      <c r="F556" s="256" t="s">
        <v>314</v>
      </c>
      <c r="G556" s="228"/>
      <c r="H556" s="228"/>
      <c r="I556" s="228"/>
      <c r="J556" s="228"/>
      <c r="K556" s="229" t="s">
        <v>23</v>
      </c>
      <c r="L556" s="228"/>
      <c r="M556" s="228"/>
      <c r="N556" s="228"/>
      <c r="O556" s="228"/>
      <c r="P556" s="228"/>
      <c r="Q556" s="228"/>
      <c r="R556" s="232"/>
      <c r="T556" s="233"/>
      <c r="U556" s="228"/>
      <c r="V556" s="228"/>
      <c r="W556" s="228"/>
      <c r="X556" s="228"/>
      <c r="Y556" s="228"/>
      <c r="Z556" s="228"/>
      <c r="AA556" s="234"/>
      <c r="AT556" s="235" t="s">
        <v>175</v>
      </c>
      <c r="AU556" s="235" t="s">
        <v>146</v>
      </c>
      <c r="AV556" s="10" t="s">
        <v>11</v>
      </c>
      <c r="AW556" s="10" t="s">
        <v>38</v>
      </c>
      <c r="AX556" s="10" t="s">
        <v>82</v>
      </c>
      <c r="AY556" s="235" t="s">
        <v>167</v>
      </c>
    </row>
    <row r="557" s="11" customFormat="1" ht="16.5" customHeight="1">
      <c r="B557" s="236"/>
      <c r="C557" s="237"/>
      <c r="D557" s="237"/>
      <c r="E557" s="238" t="s">
        <v>23</v>
      </c>
      <c r="F557" s="239" t="s">
        <v>692</v>
      </c>
      <c r="G557" s="237"/>
      <c r="H557" s="237"/>
      <c r="I557" s="237"/>
      <c r="J557" s="237"/>
      <c r="K557" s="240">
        <v>14.699999999999999</v>
      </c>
      <c r="L557" s="237"/>
      <c r="M557" s="237"/>
      <c r="N557" s="237"/>
      <c r="O557" s="237"/>
      <c r="P557" s="237"/>
      <c r="Q557" s="237"/>
      <c r="R557" s="241"/>
      <c r="T557" s="242"/>
      <c r="U557" s="237"/>
      <c r="V557" s="237"/>
      <c r="W557" s="237"/>
      <c r="X557" s="237"/>
      <c r="Y557" s="237"/>
      <c r="Z557" s="237"/>
      <c r="AA557" s="243"/>
      <c r="AT557" s="244" t="s">
        <v>175</v>
      </c>
      <c r="AU557" s="244" t="s">
        <v>146</v>
      </c>
      <c r="AV557" s="11" t="s">
        <v>146</v>
      </c>
      <c r="AW557" s="11" t="s">
        <v>38</v>
      </c>
      <c r="AX557" s="11" t="s">
        <v>82</v>
      </c>
      <c r="AY557" s="244" t="s">
        <v>167</v>
      </c>
    </row>
    <row r="558" s="11" customFormat="1" ht="16.5" customHeight="1">
      <c r="B558" s="236"/>
      <c r="C558" s="237"/>
      <c r="D558" s="237"/>
      <c r="E558" s="238" t="s">
        <v>23</v>
      </c>
      <c r="F558" s="239" t="s">
        <v>693</v>
      </c>
      <c r="G558" s="237"/>
      <c r="H558" s="237"/>
      <c r="I558" s="237"/>
      <c r="J558" s="237"/>
      <c r="K558" s="240">
        <v>12.699999999999999</v>
      </c>
      <c r="L558" s="237"/>
      <c r="M558" s="237"/>
      <c r="N558" s="237"/>
      <c r="O558" s="237"/>
      <c r="P558" s="237"/>
      <c r="Q558" s="237"/>
      <c r="R558" s="241"/>
      <c r="T558" s="242"/>
      <c r="U558" s="237"/>
      <c r="V558" s="237"/>
      <c r="W558" s="237"/>
      <c r="X558" s="237"/>
      <c r="Y558" s="237"/>
      <c r="Z558" s="237"/>
      <c r="AA558" s="243"/>
      <c r="AT558" s="244" t="s">
        <v>175</v>
      </c>
      <c r="AU558" s="244" t="s">
        <v>146</v>
      </c>
      <c r="AV558" s="11" t="s">
        <v>146</v>
      </c>
      <c r="AW558" s="11" t="s">
        <v>38</v>
      </c>
      <c r="AX558" s="11" t="s">
        <v>82</v>
      </c>
      <c r="AY558" s="244" t="s">
        <v>167</v>
      </c>
    </row>
    <row r="559" s="11" customFormat="1" ht="16.5" customHeight="1">
      <c r="B559" s="236"/>
      <c r="C559" s="237"/>
      <c r="D559" s="237"/>
      <c r="E559" s="238" t="s">
        <v>23</v>
      </c>
      <c r="F559" s="239" t="s">
        <v>694</v>
      </c>
      <c r="G559" s="237"/>
      <c r="H559" s="237"/>
      <c r="I559" s="237"/>
      <c r="J559" s="237"/>
      <c r="K559" s="240">
        <v>14.4</v>
      </c>
      <c r="L559" s="237"/>
      <c r="M559" s="237"/>
      <c r="N559" s="237"/>
      <c r="O559" s="237"/>
      <c r="P559" s="237"/>
      <c r="Q559" s="237"/>
      <c r="R559" s="241"/>
      <c r="T559" s="242"/>
      <c r="U559" s="237"/>
      <c r="V559" s="237"/>
      <c r="W559" s="237"/>
      <c r="X559" s="237"/>
      <c r="Y559" s="237"/>
      <c r="Z559" s="237"/>
      <c r="AA559" s="243"/>
      <c r="AT559" s="244" t="s">
        <v>175</v>
      </c>
      <c r="AU559" s="244" t="s">
        <v>146</v>
      </c>
      <c r="AV559" s="11" t="s">
        <v>146</v>
      </c>
      <c r="AW559" s="11" t="s">
        <v>38</v>
      </c>
      <c r="AX559" s="11" t="s">
        <v>82</v>
      </c>
      <c r="AY559" s="244" t="s">
        <v>167</v>
      </c>
    </row>
    <row r="560" s="11" customFormat="1" ht="16.5" customHeight="1">
      <c r="B560" s="236"/>
      <c r="C560" s="237"/>
      <c r="D560" s="237"/>
      <c r="E560" s="238" t="s">
        <v>23</v>
      </c>
      <c r="F560" s="239" t="s">
        <v>695</v>
      </c>
      <c r="G560" s="237"/>
      <c r="H560" s="237"/>
      <c r="I560" s="237"/>
      <c r="J560" s="237"/>
      <c r="K560" s="240">
        <v>18.399999999999999</v>
      </c>
      <c r="L560" s="237"/>
      <c r="M560" s="237"/>
      <c r="N560" s="237"/>
      <c r="O560" s="237"/>
      <c r="P560" s="237"/>
      <c r="Q560" s="237"/>
      <c r="R560" s="241"/>
      <c r="T560" s="242"/>
      <c r="U560" s="237"/>
      <c r="V560" s="237"/>
      <c r="W560" s="237"/>
      <c r="X560" s="237"/>
      <c r="Y560" s="237"/>
      <c r="Z560" s="237"/>
      <c r="AA560" s="243"/>
      <c r="AT560" s="244" t="s">
        <v>175</v>
      </c>
      <c r="AU560" s="244" t="s">
        <v>146</v>
      </c>
      <c r="AV560" s="11" t="s">
        <v>146</v>
      </c>
      <c r="AW560" s="11" t="s">
        <v>38</v>
      </c>
      <c r="AX560" s="11" t="s">
        <v>82</v>
      </c>
      <c r="AY560" s="244" t="s">
        <v>167</v>
      </c>
    </row>
    <row r="561" s="11" customFormat="1" ht="16.5" customHeight="1">
      <c r="B561" s="236"/>
      <c r="C561" s="237"/>
      <c r="D561" s="237"/>
      <c r="E561" s="238" t="s">
        <v>23</v>
      </c>
      <c r="F561" s="239" t="s">
        <v>696</v>
      </c>
      <c r="G561" s="237"/>
      <c r="H561" s="237"/>
      <c r="I561" s="237"/>
      <c r="J561" s="237"/>
      <c r="K561" s="240">
        <v>17.699999999999999</v>
      </c>
      <c r="L561" s="237"/>
      <c r="M561" s="237"/>
      <c r="N561" s="237"/>
      <c r="O561" s="237"/>
      <c r="P561" s="237"/>
      <c r="Q561" s="237"/>
      <c r="R561" s="241"/>
      <c r="T561" s="242"/>
      <c r="U561" s="237"/>
      <c r="V561" s="237"/>
      <c r="W561" s="237"/>
      <c r="X561" s="237"/>
      <c r="Y561" s="237"/>
      <c r="Z561" s="237"/>
      <c r="AA561" s="243"/>
      <c r="AT561" s="244" t="s">
        <v>175</v>
      </c>
      <c r="AU561" s="244" t="s">
        <v>146</v>
      </c>
      <c r="AV561" s="11" t="s">
        <v>146</v>
      </c>
      <c r="AW561" s="11" t="s">
        <v>38</v>
      </c>
      <c r="AX561" s="11" t="s">
        <v>82</v>
      </c>
      <c r="AY561" s="244" t="s">
        <v>167</v>
      </c>
    </row>
    <row r="562" s="11" customFormat="1" ht="16.5" customHeight="1">
      <c r="B562" s="236"/>
      <c r="C562" s="237"/>
      <c r="D562" s="237"/>
      <c r="E562" s="238" t="s">
        <v>23</v>
      </c>
      <c r="F562" s="239" t="s">
        <v>697</v>
      </c>
      <c r="G562" s="237"/>
      <c r="H562" s="237"/>
      <c r="I562" s="237"/>
      <c r="J562" s="237"/>
      <c r="K562" s="240">
        <v>9.8000000000000007</v>
      </c>
      <c r="L562" s="237"/>
      <c r="M562" s="237"/>
      <c r="N562" s="237"/>
      <c r="O562" s="237"/>
      <c r="P562" s="237"/>
      <c r="Q562" s="237"/>
      <c r="R562" s="241"/>
      <c r="T562" s="242"/>
      <c r="U562" s="237"/>
      <c r="V562" s="237"/>
      <c r="W562" s="237"/>
      <c r="X562" s="237"/>
      <c r="Y562" s="237"/>
      <c r="Z562" s="237"/>
      <c r="AA562" s="243"/>
      <c r="AT562" s="244" t="s">
        <v>175</v>
      </c>
      <c r="AU562" s="244" t="s">
        <v>146</v>
      </c>
      <c r="AV562" s="11" t="s">
        <v>146</v>
      </c>
      <c r="AW562" s="11" t="s">
        <v>38</v>
      </c>
      <c r="AX562" s="11" t="s">
        <v>82</v>
      </c>
      <c r="AY562" s="244" t="s">
        <v>167</v>
      </c>
    </row>
    <row r="563" s="12" customFormat="1" ht="16.5" customHeight="1">
      <c r="B563" s="245"/>
      <c r="C563" s="246"/>
      <c r="D563" s="246"/>
      <c r="E563" s="247" t="s">
        <v>23</v>
      </c>
      <c r="F563" s="248" t="s">
        <v>177</v>
      </c>
      <c r="G563" s="246"/>
      <c r="H563" s="246"/>
      <c r="I563" s="246"/>
      <c r="J563" s="246"/>
      <c r="K563" s="249">
        <v>172.80000000000001</v>
      </c>
      <c r="L563" s="246"/>
      <c r="M563" s="246"/>
      <c r="N563" s="246"/>
      <c r="O563" s="246"/>
      <c r="P563" s="246"/>
      <c r="Q563" s="246"/>
      <c r="R563" s="250"/>
      <c r="T563" s="251"/>
      <c r="U563" s="246"/>
      <c r="V563" s="246"/>
      <c r="W563" s="246"/>
      <c r="X563" s="246"/>
      <c r="Y563" s="246"/>
      <c r="Z563" s="246"/>
      <c r="AA563" s="252"/>
      <c r="AT563" s="253" t="s">
        <v>175</v>
      </c>
      <c r="AU563" s="253" t="s">
        <v>146</v>
      </c>
      <c r="AV563" s="12" t="s">
        <v>172</v>
      </c>
      <c r="AW563" s="12" t="s">
        <v>38</v>
      </c>
      <c r="AX563" s="12" t="s">
        <v>11</v>
      </c>
      <c r="AY563" s="253" t="s">
        <v>167</v>
      </c>
    </row>
    <row r="564" s="1" customFormat="1" ht="25.5" customHeight="1">
      <c r="B564" s="47"/>
      <c r="C564" s="259" t="s">
        <v>698</v>
      </c>
      <c r="D564" s="259" t="s">
        <v>327</v>
      </c>
      <c r="E564" s="260" t="s">
        <v>699</v>
      </c>
      <c r="F564" s="261" t="s">
        <v>700</v>
      </c>
      <c r="G564" s="261"/>
      <c r="H564" s="261"/>
      <c r="I564" s="261"/>
      <c r="J564" s="262" t="s">
        <v>466</v>
      </c>
      <c r="K564" s="263">
        <v>190.08000000000001</v>
      </c>
      <c r="L564" s="264">
        <v>0</v>
      </c>
      <c r="M564" s="265"/>
      <c r="N564" s="266">
        <f>ROUND(L564*K564,0)</f>
        <v>0</v>
      </c>
      <c r="O564" s="223"/>
      <c r="P564" s="223"/>
      <c r="Q564" s="223"/>
      <c r="R564" s="49"/>
      <c r="T564" s="224" t="s">
        <v>23</v>
      </c>
      <c r="U564" s="57" t="s">
        <v>49</v>
      </c>
      <c r="V564" s="48"/>
      <c r="W564" s="225">
        <f>V564*K564</f>
        <v>0</v>
      </c>
      <c r="X564" s="225">
        <v>5.0000000000000002E-05</v>
      </c>
      <c r="Y564" s="225">
        <f>X564*K564</f>
        <v>0.0095040000000000003</v>
      </c>
      <c r="Z564" s="225">
        <v>0</v>
      </c>
      <c r="AA564" s="226">
        <f>Z564*K564</f>
        <v>0</v>
      </c>
      <c r="AR564" s="23" t="s">
        <v>354</v>
      </c>
      <c r="AT564" s="23" t="s">
        <v>327</v>
      </c>
      <c r="AU564" s="23" t="s">
        <v>146</v>
      </c>
      <c r="AY564" s="23" t="s">
        <v>167</v>
      </c>
      <c r="BE564" s="139">
        <f>IF(U564="základní",N564,0)</f>
        <v>0</v>
      </c>
      <c r="BF564" s="139">
        <f>IF(U564="snížená",N564,0)</f>
        <v>0</v>
      </c>
      <c r="BG564" s="139">
        <f>IF(U564="zákl. přenesená",N564,0)</f>
        <v>0</v>
      </c>
      <c r="BH564" s="139">
        <f>IF(U564="sníž. přenesená",N564,0)</f>
        <v>0</v>
      </c>
      <c r="BI564" s="139">
        <f>IF(U564="nulová",N564,0)</f>
        <v>0</v>
      </c>
      <c r="BJ564" s="23" t="s">
        <v>146</v>
      </c>
      <c r="BK564" s="139">
        <f>ROUND(L564*K564,0)</f>
        <v>0</v>
      </c>
      <c r="BL564" s="23" t="s">
        <v>262</v>
      </c>
      <c r="BM564" s="23" t="s">
        <v>701</v>
      </c>
    </row>
    <row r="565" s="1" customFormat="1" ht="38.25" customHeight="1">
      <c r="B565" s="47"/>
      <c r="C565" s="216" t="s">
        <v>702</v>
      </c>
      <c r="D565" s="216" t="s">
        <v>168</v>
      </c>
      <c r="E565" s="217" t="s">
        <v>703</v>
      </c>
      <c r="F565" s="218" t="s">
        <v>704</v>
      </c>
      <c r="G565" s="218"/>
      <c r="H565" s="218"/>
      <c r="I565" s="218"/>
      <c r="J565" s="219" t="s">
        <v>256</v>
      </c>
      <c r="K565" s="220">
        <v>29.699999999999999</v>
      </c>
      <c r="L565" s="221">
        <v>0</v>
      </c>
      <c r="M565" s="222"/>
      <c r="N565" s="223">
        <f>ROUND(L565*K565,0)</f>
        <v>0</v>
      </c>
      <c r="O565" s="223"/>
      <c r="P565" s="223"/>
      <c r="Q565" s="223"/>
      <c r="R565" s="49"/>
      <c r="T565" s="224" t="s">
        <v>23</v>
      </c>
      <c r="U565" s="57" t="s">
        <v>49</v>
      </c>
      <c r="V565" s="48"/>
      <c r="W565" s="225">
        <f>V565*K565</f>
        <v>0</v>
      </c>
      <c r="X565" s="225">
        <v>0.0060000000000000001</v>
      </c>
      <c r="Y565" s="225">
        <f>X565*K565</f>
        <v>0.1782</v>
      </c>
      <c r="Z565" s="225">
        <v>0</v>
      </c>
      <c r="AA565" s="226">
        <f>Z565*K565</f>
        <v>0</v>
      </c>
      <c r="AR565" s="23" t="s">
        <v>262</v>
      </c>
      <c r="AT565" s="23" t="s">
        <v>168</v>
      </c>
      <c r="AU565" s="23" t="s">
        <v>146</v>
      </c>
      <c r="AY565" s="23" t="s">
        <v>167</v>
      </c>
      <c r="BE565" s="139">
        <f>IF(U565="základní",N565,0)</f>
        <v>0</v>
      </c>
      <c r="BF565" s="139">
        <f>IF(U565="snížená",N565,0)</f>
        <v>0</v>
      </c>
      <c r="BG565" s="139">
        <f>IF(U565="zákl. přenesená",N565,0)</f>
        <v>0</v>
      </c>
      <c r="BH565" s="139">
        <f>IF(U565="sníž. přenesená",N565,0)</f>
        <v>0</v>
      </c>
      <c r="BI565" s="139">
        <f>IF(U565="nulová",N565,0)</f>
        <v>0</v>
      </c>
      <c r="BJ565" s="23" t="s">
        <v>146</v>
      </c>
      <c r="BK565" s="139">
        <f>ROUND(L565*K565,0)</f>
        <v>0</v>
      </c>
      <c r="BL565" s="23" t="s">
        <v>262</v>
      </c>
      <c r="BM565" s="23" t="s">
        <v>705</v>
      </c>
    </row>
    <row r="566" s="10" customFormat="1" ht="16.5" customHeight="1">
      <c r="B566" s="227"/>
      <c r="C566" s="228"/>
      <c r="D566" s="228"/>
      <c r="E566" s="229" t="s">
        <v>23</v>
      </c>
      <c r="F566" s="230" t="s">
        <v>526</v>
      </c>
      <c r="G566" s="231"/>
      <c r="H566" s="231"/>
      <c r="I566" s="231"/>
      <c r="J566" s="228"/>
      <c r="K566" s="229" t="s">
        <v>23</v>
      </c>
      <c r="L566" s="228"/>
      <c r="M566" s="228"/>
      <c r="N566" s="228"/>
      <c r="O566" s="228"/>
      <c r="P566" s="228"/>
      <c r="Q566" s="228"/>
      <c r="R566" s="232"/>
      <c r="T566" s="233"/>
      <c r="U566" s="228"/>
      <c r="V566" s="228"/>
      <c r="W566" s="228"/>
      <c r="X566" s="228"/>
      <c r="Y566" s="228"/>
      <c r="Z566" s="228"/>
      <c r="AA566" s="234"/>
      <c r="AT566" s="235" t="s">
        <v>175</v>
      </c>
      <c r="AU566" s="235" t="s">
        <v>146</v>
      </c>
      <c r="AV566" s="10" t="s">
        <v>11</v>
      </c>
      <c r="AW566" s="10" t="s">
        <v>38</v>
      </c>
      <c r="AX566" s="10" t="s">
        <v>82</v>
      </c>
      <c r="AY566" s="235" t="s">
        <v>167</v>
      </c>
    </row>
    <row r="567" s="11" customFormat="1" ht="16.5" customHeight="1">
      <c r="B567" s="236"/>
      <c r="C567" s="237"/>
      <c r="D567" s="237"/>
      <c r="E567" s="238" t="s">
        <v>23</v>
      </c>
      <c r="F567" s="239" t="s">
        <v>527</v>
      </c>
      <c r="G567" s="237"/>
      <c r="H567" s="237"/>
      <c r="I567" s="237"/>
      <c r="J567" s="237"/>
      <c r="K567" s="240">
        <v>29.699999999999999</v>
      </c>
      <c r="L567" s="237"/>
      <c r="M567" s="237"/>
      <c r="N567" s="237"/>
      <c r="O567" s="237"/>
      <c r="P567" s="237"/>
      <c r="Q567" s="237"/>
      <c r="R567" s="241"/>
      <c r="T567" s="242"/>
      <c r="U567" s="237"/>
      <c r="V567" s="237"/>
      <c r="W567" s="237"/>
      <c r="X567" s="237"/>
      <c r="Y567" s="237"/>
      <c r="Z567" s="237"/>
      <c r="AA567" s="243"/>
      <c r="AT567" s="244" t="s">
        <v>175</v>
      </c>
      <c r="AU567" s="244" t="s">
        <v>146</v>
      </c>
      <c r="AV567" s="11" t="s">
        <v>146</v>
      </c>
      <c r="AW567" s="11" t="s">
        <v>38</v>
      </c>
      <c r="AX567" s="11" t="s">
        <v>82</v>
      </c>
      <c r="AY567" s="244" t="s">
        <v>167</v>
      </c>
    </row>
    <row r="568" s="12" customFormat="1" ht="16.5" customHeight="1">
      <c r="B568" s="245"/>
      <c r="C568" s="246"/>
      <c r="D568" s="246"/>
      <c r="E568" s="247" t="s">
        <v>23</v>
      </c>
      <c r="F568" s="248" t="s">
        <v>177</v>
      </c>
      <c r="G568" s="246"/>
      <c r="H568" s="246"/>
      <c r="I568" s="246"/>
      <c r="J568" s="246"/>
      <c r="K568" s="249">
        <v>29.699999999999999</v>
      </c>
      <c r="L568" s="246"/>
      <c r="M568" s="246"/>
      <c r="N568" s="246"/>
      <c r="O568" s="246"/>
      <c r="P568" s="246"/>
      <c r="Q568" s="246"/>
      <c r="R568" s="250"/>
      <c r="T568" s="251"/>
      <c r="U568" s="246"/>
      <c r="V568" s="246"/>
      <c r="W568" s="246"/>
      <c r="X568" s="246"/>
      <c r="Y568" s="246"/>
      <c r="Z568" s="246"/>
      <c r="AA568" s="252"/>
      <c r="AT568" s="253" t="s">
        <v>175</v>
      </c>
      <c r="AU568" s="253" t="s">
        <v>146</v>
      </c>
      <c r="AV568" s="12" t="s">
        <v>172</v>
      </c>
      <c r="AW568" s="12" t="s">
        <v>38</v>
      </c>
      <c r="AX568" s="12" t="s">
        <v>11</v>
      </c>
      <c r="AY568" s="253" t="s">
        <v>167</v>
      </c>
    </row>
    <row r="569" s="1" customFormat="1" ht="89.25" customHeight="1">
      <c r="B569" s="47"/>
      <c r="C569" s="259" t="s">
        <v>706</v>
      </c>
      <c r="D569" s="259" t="s">
        <v>327</v>
      </c>
      <c r="E569" s="260" t="s">
        <v>707</v>
      </c>
      <c r="F569" s="261" t="s">
        <v>708</v>
      </c>
      <c r="G569" s="261"/>
      <c r="H569" s="261"/>
      <c r="I569" s="261"/>
      <c r="J569" s="262" t="s">
        <v>256</v>
      </c>
      <c r="K569" s="263">
        <v>30.294</v>
      </c>
      <c r="L569" s="264">
        <v>0</v>
      </c>
      <c r="M569" s="265"/>
      <c r="N569" s="266">
        <f>ROUND(L569*K569,0)</f>
        <v>0</v>
      </c>
      <c r="O569" s="223"/>
      <c r="P569" s="223"/>
      <c r="Q569" s="223"/>
      <c r="R569" s="49"/>
      <c r="T569" s="224" t="s">
        <v>23</v>
      </c>
      <c r="U569" s="57" t="s">
        <v>49</v>
      </c>
      <c r="V569" s="48"/>
      <c r="W569" s="225">
        <f>V569*K569</f>
        <v>0</v>
      </c>
      <c r="X569" s="225">
        <v>0.00175</v>
      </c>
      <c r="Y569" s="225">
        <f>X569*K569</f>
        <v>0.053014499999999999</v>
      </c>
      <c r="Z569" s="225">
        <v>0</v>
      </c>
      <c r="AA569" s="226">
        <f>Z569*K569</f>
        <v>0</v>
      </c>
      <c r="AR569" s="23" t="s">
        <v>354</v>
      </c>
      <c r="AT569" s="23" t="s">
        <v>327</v>
      </c>
      <c r="AU569" s="23" t="s">
        <v>146</v>
      </c>
      <c r="AY569" s="23" t="s">
        <v>167</v>
      </c>
      <c r="BE569" s="139">
        <f>IF(U569="základní",N569,0)</f>
        <v>0</v>
      </c>
      <c r="BF569" s="139">
        <f>IF(U569="snížená",N569,0)</f>
        <v>0</v>
      </c>
      <c r="BG569" s="139">
        <f>IF(U569="zákl. přenesená",N569,0)</f>
        <v>0</v>
      </c>
      <c r="BH569" s="139">
        <f>IF(U569="sníž. přenesená",N569,0)</f>
        <v>0</v>
      </c>
      <c r="BI569" s="139">
        <f>IF(U569="nulová",N569,0)</f>
        <v>0</v>
      </c>
      <c r="BJ569" s="23" t="s">
        <v>146</v>
      </c>
      <c r="BK569" s="139">
        <f>ROUND(L569*K569,0)</f>
        <v>0</v>
      </c>
      <c r="BL569" s="23" t="s">
        <v>262</v>
      </c>
      <c r="BM569" s="23" t="s">
        <v>709</v>
      </c>
    </row>
    <row r="570" s="1" customFormat="1" ht="25.5" customHeight="1">
      <c r="B570" s="47"/>
      <c r="C570" s="216" t="s">
        <v>710</v>
      </c>
      <c r="D570" s="216" t="s">
        <v>168</v>
      </c>
      <c r="E570" s="217" t="s">
        <v>711</v>
      </c>
      <c r="F570" s="218" t="s">
        <v>712</v>
      </c>
      <c r="G570" s="218"/>
      <c r="H570" s="218"/>
      <c r="I570" s="218"/>
      <c r="J570" s="219" t="s">
        <v>661</v>
      </c>
      <c r="K570" s="269">
        <v>0</v>
      </c>
      <c r="L570" s="221">
        <v>0</v>
      </c>
      <c r="M570" s="222"/>
      <c r="N570" s="223">
        <f>ROUND(L570*K570,0)</f>
        <v>0</v>
      </c>
      <c r="O570" s="223"/>
      <c r="P570" s="223"/>
      <c r="Q570" s="223"/>
      <c r="R570" s="49"/>
      <c r="T570" s="224" t="s">
        <v>23</v>
      </c>
      <c r="U570" s="57" t="s">
        <v>49</v>
      </c>
      <c r="V570" s="48"/>
      <c r="W570" s="225">
        <f>V570*K570</f>
        <v>0</v>
      </c>
      <c r="X570" s="225">
        <v>0</v>
      </c>
      <c r="Y570" s="225">
        <f>X570*K570</f>
        <v>0</v>
      </c>
      <c r="Z570" s="225">
        <v>0</v>
      </c>
      <c r="AA570" s="226">
        <f>Z570*K570</f>
        <v>0</v>
      </c>
      <c r="AR570" s="23" t="s">
        <v>262</v>
      </c>
      <c r="AT570" s="23" t="s">
        <v>168</v>
      </c>
      <c r="AU570" s="23" t="s">
        <v>146</v>
      </c>
      <c r="AY570" s="23" t="s">
        <v>167</v>
      </c>
      <c r="BE570" s="139">
        <f>IF(U570="základní",N570,0)</f>
        <v>0</v>
      </c>
      <c r="BF570" s="139">
        <f>IF(U570="snížená",N570,0)</f>
        <v>0</v>
      </c>
      <c r="BG570" s="139">
        <f>IF(U570="zákl. přenesená",N570,0)</f>
        <v>0</v>
      </c>
      <c r="BH570" s="139">
        <f>IF(U570="sníž. přenesená",N570,0)</f>
        <v>0</v>
      </c>
      <c r="BI570" s="139">
        <f>IF(U570="nulová",N570,0)</f>
        <v>0</v>
      </c>
      <c r="BJ570" s="23" t="s">
        <v>146</v>
      </c>
      <c r="BK570" s="139">
        <f>ROUND(L570*K570,0)</f>
        <v>0</v>
      </c>
      <c r="BL570" s="23" t="s">
        <v>262</v>
      </c>
      <c r="BM570" s="23" t="s">
        <v>713</v>
      </c>
    </row>
    <row r="571" s="9" customFormat="1" ht="29.88" customHeight="1">
      <c r="B571" s="203"/>
      <c r="C571" s="204"/>
      <c r="D571" s="213" t="s">
        <v>125</v>
      </c>
      <c r="E571" s="213"/>
      <c r="F571" s="213"/>
      <c r="G571" s="213"/>
      <c r="H571" s="213"/>
      <c r="I571" s="213"/>
      <c r="J571" s="213"/>
      <c r="K571" s="213"/>
      <c r="L571" s="213"/>
      <c r="M571" s="213"/>
      <c r="N571" s="257">
        <f>BK571</f>
        <v>0</v>
      </c>
      <c r="O571" s="258"/>
      <c r="P571" s="258"/>
      <c r="Q571" s="258"/>
      <c r="R571" s="206"/>
      <c r="T571" s="207"/>
      <c r="U571" s="204"/>
      <c r="V571" s="204"/>
      <c r="W571" s="208">
        <f>W572</f>
        <v>0</v>
      </c>
      <c r="X571" s="204"/>
      <c r="Y571" s="208">
        <f>Y572</f>
        <v>0</v>
      </c>
      <c r="Z571" s="204"/>
      <c r="AA571" s="209">
        <f>AA572</f>
        <v>0</v>
      </c>
      <c r="AR571" s="210" t="s">
        <v>146</v>
      </c>
      <c r="AT571" s="211" t="s">
        <v>81</v>
      </c>
      <c r="AU571" s="211" t="s">
        <v>11</v>
      </c>
      <c r="AY571" s="210" t="s">
        <v>167</v>
      </c>
      <c r="BK571" s="212">
        <f>BK572</f>
        <v>0</v>
      </c>
    </row>
    <row r="572" s="1" customFormat="1" ht="25.5" customHeight="1">
      <c r="B572" s="47"/>
      <c r="C572" s="216" t="s">
        <v>714</v>
      </c>
      <c r="D572" s="216" t="s">
        <v>168</v>
      </c>
      <c r="E572" s="217" t="s">
        <v>715</v>
      </c>
      <c r="F572" s="218" t="s">
        <v>716</v>
      </c>
      <c r="G572" s="218"/>
      <c r="H572" s="218"/>
      <c r="I572" s="218"/>
      <c r="J572" s="219" t="s">
        <v>717</v>
      </c>
      <c r="K572" s="220">
        <v>1</v>
      </c>
      <c r="L572" s="221">
        <v>0</v>
      </c>
      <c r="M572" s="222"/>
      <c r="N572" s="223">
        <f>ROUND(L572*K572,0)</f>
        <v>0</v>
      </c>
      <c r="O572" s="223"/>
      <c r="P572" s="223"/>
      <c r="Q572" s="223"/>
      <c r="R572" s="49"/>
      <c r="T572" s="224" t="s">
        <v>23</v>
      </c>
      <c r="U572" s="57" t="s">
        <v>49</v>
      </c>
      <c r="V572" s="48"/>
      <c r="W572" s="225">
        <f>V572*K572</f>
        <v>0</v>
      </c>
      <c r="X572" s="225">
        <v>0</v>
      </c>
      <c r="Y572" s="225">
        <f>X572*K572</f>
        <v>0</v>
      </c>
      <c r="Z572" s="225">
        <v>0</v>
      </c>
      <c r="AA572" s="226">
        <f>Z572*K572</f>
        <v>0</v>
      </c>
      <c r="AR572" s="23" t="s">
        <v>262</v>
      </c>
      <c r="AT572" s="23" t="s">
        <v>168</v>
      </c>
      <c r="AU572" s="23" t="s">
        <v>146</v>
      </c>
      <c r="AY572" s="23" t="s">
        <v>167</v>
      </c>
      <c r="BE572" s="139">
        <f>IF(U572="základní",N572,0)</f>
        <v>0</v>
      </c>
      <c r="BF572" s="139">
        <f>IF(U572="snížená",N572,0)</f>
        <v>0</v>
      </c>
      <c r="BG572" s="139">
        <f>IF(U572="zákl. přenesená",N572,0)</f>
        <v>0</v>
      </c>
      <c r="BH572" s="139">
        <f>IF(U572="sníž. přenesená",N572,0)</f>
        <v>0</v>
      </c>
      <c r="BI572" s="139">
        <f>IF(U572="nulová",N572,0)</f>
        <v>0</v>
      </c>
      <c r="BJ572" s="23" t="s">
        <v>146</v>
      </c>
      <c r="BK572" s="139">
        <f>ROUND(L572*K572,0)</f>
        <v>0</v>
      </c>
      <c r="BL572" s="23" t="s">
        <v>262</v>
      </c>
      <c r="BM572" s="23" t="s">
        <v>718</v>
      </c>
    </row>
    <row r="573" s="9" customFormat="1" ht="29.88" customHeight="1">
      <c r="B573" s="203"/>
      <c r="C573" s="204"/>
      <c r="D573" s="213" t="s">
        <v>126</v>
      </c>
      <c r="E573" s="213"/>
      <c r="F573" s="213"/>
      <c r="G573" s="213"/>
      <c r="H573" s="213"/>
      <c r="I573" s="213"/>
      <c r="J573" s="213"/>
      <c r="K573" s="213"/>
      <c r="L573" s="213"/>
      <c r="M573" s="213"/>
      <c r="N573" s="257">
        <f>BK573</f>
        <v>0</v>
      </c>
      <c r="O573" s="258"/>
      <c r="P573" s="258"/>
      <c r="Q573" s="258"/>
      <c r="R573" s="206"/>
      <c r="T573" s="207"/>
      <c r="U573" s="204"/>
      <c r="V573" s="204"/>
      <c r="W573" s="208">
        <f>W574</f>
        <v>0</v>
      </c>
      <c r="X573" s="204"/>
      <c r="Y573" s="208">
        <f>Y574</f>
        <v>0</v>
      </c>
      <c r="Z573" s="204"/>
      <c r="AA573" s="209">
        <f>AA574</f>
        <v>0</v>
      </c>
      <c r="AR573" s="210" t="s">
        <v>146</v>
      </c>
      <c r="AT573" s="211" t="s">
        <v>81</v>
      </c>
      <c r="AU573" s="211" t="s">
        <v>11</v>
      </c>
      <c r="AY573" s="210" t="s">
        <v>167</v>
      </c>
      <c r="BK573" s="212">
        <f>BK574</f>
        <v>0</v>
      </c>
    </row>
    <row r="574" s="1" customFormat="1" ht="25.5" customHeight="1">
      <c r="B574" s="47"/>
      <c r="C574" s="216" t="s">
        <v>719</v>
      </c>
      <c r="D574" s="216" t="s">
        <v>168</v>
      </c>
      <c r="E574" s="217" t="s">
        <v>720</v>
      </c>
      <c r="F574" s="218" t="s">
        <v>721</v>
      </c>
      <c r="G574" s="218"/>
      <c r="H574" s="218"/>
      <c r="I574" s="218"/>
      <c r="J574" s="219" t="s">
        <v>717</v>
      </c>
      <c r="K574" s="220">
        <v>1</v>
      </c>
      <c r="L574" s="221">
        <v>0</v>
      </c>
      <c r="M574" s="222"/>
      <c r="N574" s="223">
        <f>ROUND(L574*K574,0)</f>
        <v>0</v>
      </c>
      <c r="O574" s="223"/>
      <c r="P574" s="223"/>
      <c r="Q574" s="223"/>
      <c r="R574" s="49"/>
      <c r="T574" s="224" t="s">
        <v>23</v>
      </c>
      <c r="U574" s="57" t="s">
        <v>49</v>
      </c>
      <c r="V574" s="48"/>
      <c r="W574" s="225">
        <f>V574*K574</f>
        <v>0</v>
      </c>
      <c r="X574" s="225">
        <v>0</v>
      </c>
      <c r="Y574" s="225">
        <f>X574*K574</f>
        <v>0</v>
      </c>
      <c r="Z574" s="225">
        <v>0</v>
      </c>
      <c r="AA574" s="226">
        <f>Z574*K574</f>
        <v>0</v>
      </c>
      <c r="AR574" s="23" t="s">
        <v>262</v>
      </c>
      <c r="AT574" s="23" t="s">
        <v>168</v>
      </c>
      <c r="AU574" s="23" t="s">
        <v>146</v>
      </c>
      <c r="AY574" s="23" t="s">
        <v>167</v>
      </c>
      <c r="BE574" s="139">
        <f>IF(U574="základní",N574,0)</f>
        <v>0</v>
      </c>
      <c r="BF574" s="139">
        <f>IF(U574="snížená",N574,0)</f>
        <v>0</v>
      </c>
      <c r="BG574" s="139">
        <f>IF(U574="zákl. přenesená",N574,0)</f>
        <v>0</v>
      </c>
      <c r="BH574" s="139">
        <f>IF(U574="sníž. přenesená",N574,0)</f>
        <v>0</v>
      </c>
      <c r="BI574" s="139">
        <f>IF(U574="nulová",N574,0)</f>
        <v>0</v>
      </c>
      <c r="BJ574" s="23" t="s">
        <v>146</v>
      </c>
      <c r="BK574" s="139">
        <f>ROUND(L574*K574,0)</f>
        <v>0</v>
      </c>
      <c r="BL574" s="23" t="s">
        <v>262</v>
      </c>
      <c r="BM574" s="23" t="s">
        <v>722</v>
      </c>
    </row>
    <row r="575" s="9" customFormat="1" ht="29.88" customHeight="1">
      <c r="B575" s="203"/>
      <c r="C575" s="204"/>
      <c r="D575" s="213" t="s">
        <v>127</v>
      </c>
      <c r="E575" s="213"/>
      <c r="F575" s="213"/>
      <c r="G575" s="213"/>
      <c r="H575" s="213"/>
      <c r="I575" s="213"/>
      <c r="J575" s="213"/>
      <c r="K575" s="213"/>
      <c r="L575" s="213"/>
      <c r="M575" s="213"/>
      <c r="N575" s="257">
        <f>BK575</f>
        <v>0</v>
      </c>
      <c r="O575" s="258"/>
      <c r="P575" s="258"/>
      <c r="Q575" s="258"/>
      <c r="R575" s="206"/>
      <c r="T575" s="207"/>
      <c r="U575" s="204"/>
      <c r="V575" s="204"/>
      <c r="W575" s="208">
        <f>W576</f>
        <v>0</v>
      </c>
      <c r="X575" s="204"/>
      <c r="Y575" s="208">
        <f>Y576</f>
        <v>0</v>
      </c>
      <c r="Z575" s="204"/>
      <c r="AA575" s="209">
        <f>AA576</f>
        <v>0</v>
      </c>
      <c r="AR575" s="210" t="s">
        <v>146</v>
      </c>
      <c r="AT575" s="211" t="s">
        <v>81</v>
      </c>
      <c r="AU575" s="211" t="s">
        <v>11</v>
      </c>
      <c r="AY575" s="210" t="s">
        <v>167</v>
      </c>
      <c r="BK575" s="212">
        <f>BK576</f>
        <v>0</v>
      </c>
    </row>
    <row r="576" s="1" customFormat="1" ht="25.5" customHeight="1">
      <c r="B576" s="47"/>
      <c r="C576" s="216" t="s">
        <v>723</v>
      </c>
      <c r="D576" s="216" t="s">
        <v>168</v>
      </c>
      <c r="E576" s="217" t="s">
        <v>724</v>
      </c>
      <c r="F576" s="218" t="s">
        <v>725</v>
      </c>
      <c r="G576" s="218"/>
      <c r="H576" s="218"/>
      <c r="I576" s="218"/>
      <c r="J576" s="219" t="s">
        <v>717</v>
      </c>
      <c r="K576" s="220">
        <v>1</v>
      </c>
      <c r="L576" s="221">
        <v>0</v>
      </c>
      <c r="M576" s="222"/>
      <c r="N576" s="223">
        <f>ROUND(L576*K576,0)</f>
        <v>0</v>
      </c>
      <c r="O576" s="223"/>
      <c r="P576" s="223"/>
      <c r="Q576" s="223"/>
      <c r="R576" s="49"/>
      <c r="T576" s="224" t="s">
        <v>23</v>
      </c>
      <c r="U576" s="57" t="s">
        <v>49</v>
      </c>
      <c r="V576" s="48"/>
      <c r="W576" s="225">
        <f>V576*K576</f>
        <v>0</v>
      </c>
      <c r="X576" s="225">
        <v>0</v>
      </c>
      <c r="Y576" s="225">
        <f>X576*K576</f>
        <v>0</v>
      </c>
      <c r="Z576" s="225">
        <v>0</v>
      </c>
      <c r="AA576" s="226">
        <f>Z576*K576</f>
        <v>0</v>
      </c>
      <c r="AR576" s="23" t="s">
        <v>262</v>
      </c>
      <c r="AT576" s="23" t="s">
        <v>168</v>
      </c>
      <c r="AU576" s="23" t="s">
        <v>146</v>
      </c>
      <c r="AY576" s="23" t="s">
        <v>167</v>
      </c>
      <c r="BE576" s="139">
        <f>IF(U576="základní",N576,0)</f>
        <v>0</v>
      </c>
      <c r="BF576" s="139">
        <f>IF(U576="snížená",N576,0)</f>
        <v>0</v>
      </c>
      <c r="BG576" s="139">
        <f>IF(U576="zákl. přenesená",N576,0)</f>
        <v>0</v>
      </c>
      <c r="BH576" s="139">
        <f>IF(U576="sníž. přenesená",N576,0)</f>
        <v>0</v>
      </c>
      <c r="BI576" s="139">
        <f>IF(U576="nulová",N576,0)</f>
        <v>0</v>
      </c>
      <c r="BJ576" s="23" t="s">
        <v>146</v>
      </c>
      <c r="BK576" s="139">
        <f>ROUND(L576*K576,0)</f>
        <v>0</v>
      </c>
      <c r="BL576" s="23" t="s">
        <v>262</v>
      </c>
      <c r="BM576" s="23" t="s">
        <v>726</v>
      </c>
    </row>
    <row r="577" s="9" customFormat="1" ht="29.88" customHeight="1">
      <c r="B577" s="203"/>
      <c r="C577" s="204"/>
      <c r="D577" s="213" t="s">
        <v>128</v>
      </c>
      <c r="E577" s="213"/>
      <c r="F577" s="213"/>
      <c r="G577" s="213"/>
      <c r="H577" s="213"/>
      <c r="I577" s="213"/>
      <c r="J577" s="213"/>
      <c r="K577" s="213"/>
      <c r="L577" s="213"/>
      <c r="M577" s="213"/>
      <c r="N577" s="257">
        <f>BK577</f>
        <v>0</v>
      </c>
      <c r="O577" s="258"/>
      <c r="P577" s="258"/>
      <c r="Q577" s="258"/>
      <c r="R577" s="206"/>
      <c r="T577" s="207"/>
      <c r="U577" s="204"/>
      <c r="V577" s="204"/>
      <c r="W577" s="208">
        <f>W578</f>
        <v>0</v>
      </c>
      <c r="X577" s="204"/>
      <c r="Y577" s="208">
        <f>Y578</f>
        <v>0</v>
      </c>
      <c r="Z577" s="204"/>
      <c r="AA577" s="209">
        <f>AA578</f>
        <v>0</v>
      </c>
      <c r="AR577" s="210" t="s">
        <v>146</v>
      </c>
      <c r="AT577" s="211" t="s">
        <v>81</v>
      </c>
      <c r="AU577" s="211" t="s">
        <v>11</v>
      </c>
      <c r="AY577" s="210" t="s">
        <v>167</v>
      </c>
      <c r="BK577" s="212">
        <f>BK578</f>
        <v>0</v>
      </c>
    </row>
    <row r="578" s="1" customFormat="1" ht="25.5" customHeight="1">
      <c r="B578" s="47"/>
      <c r="C578" s="216" t="s">
        <v>727</v>
      </c>
      <c r="D578" s="216" t="s">
        <v>168</v>
      </c>
      <c r="E578" s="217" t="s">
        <v>728</v>
      </c>
      <c r="F578" s="218" t="s">
        <v>729</v>
      </c>
      <c r="G578" s="218"/>
      <c r="H578" s="218"/>
      <c r="I578" s="218"/>
      <c r="J578" s="219" t="s">
        <v>717</v>
      </c>
      <c r="K578" s="220">
        <v>1</v>
      </c>
      <c r="L578" s="221">
        <v>0</v>
      </c>
      <c r="M578" s="222"/>
      <c r="N578" s="223">
        <f>ROUND(L578*K578,0)</f>
        <v>0</v>
      </c>
      <c r="O578" s="223"/>
      <c r="P578" s="223"/>
      <c r="Q578" s="223"/>
      <c r="R578" s="49"/>
      <c r="T578" s="224" t="s">
        <v>23</v>
      </c>
      <c r="U578" s="57" t="s">
        <v>49</v>
      </c>
      <c r="V578" s="48"/>
      <c r="W578" s="225">
        <f>V578*K578</f>
        <v>0</v>
      </c>
      <c r="X578" s="225">
        <v>0</v>
      </c>
      <c r="Y578" s="225">
        <f>X578*K578</f>
        <v>0</v>
      </c>
      <c r="Z578" s="225">
        <v>0</v>
      </c>
      <c r="AA578" s="226">
        <f>Z578*K578</f>
        <v>0</v>
      </c>
      <c r="AR578" s="23" t="s">
        <v>262</v>
      </c>
      <c r="AT578" s="23" t="s">
        <v>168</v>
      </c>
      <c r="AU578" s="23" t="s">
        <v>146</v>
      </c>
      <c r="AY578" s="23" t="s">
        <v>167</v>
      </c>
      <c r="BE578" s="139">
        <f>IF(U578="základní",N578,0)</f>
        <v>0</v>
      </c>
      <c r="BF578" s="139">
        <f>IF(U578="snížená",N578,0)</f>
        <v>0</v>
      </c>
      <c r="BG578" s="139">
        <f>IF(U578="zákl. přenesená",N578,0)</f>
        <v>0</v>
      </c>
      <c r="BH578" s="139">
        <f>IF(U578="sníž. přenesená",N578,0)</f>
        <v>0</v>
      </c>
      <c r="BI578" s="139">
        <f>IF(U578="nulová",N578,0)</f>
        <v>0</v>
      </c>
      <c r="BJ578" s="23" t="s">
        <v>146</v>
      </c>
      <c r="BK578" s="139">
        <f>ROUND(L578*K578,0)</f>
        <v>0</v>
      </c>
      <c r="BL578" s="23" t="s">
        <v>262</v>
      </c>
      <c r="BM578" s="23" t="s">
        <v>730</v>
      </c>
    </row>
    <row r="579" s="9" customFormat="1" ht="29.88" customHeight="1">
      <c r="B579" s="203"/>
      <c r="C579" s="204"/>
      <c r="D579" s="213" t="s">
        <v>129</v>
      </c>
      <c r="E579" s="213"/>
      <c r="F579" s="213"/>
      <c r="G579" s="213"/>
      <c r="H579" s="213"/>
      <c r="I579" s="213"/>
      <c r="J579" s="213"/>
      <c r="K579" s="213"/>
      <c r="L579" s="213"/>
      <c r="M579" s="213"/>
      <c r="N579" s="257">
        <f>BK579</f>
        <v>0</v>
      </c>
      <c r="O579" s="258"/>
      <c r="P579" s="258"/>
      <c r="Q579" s="258"/>
      <c r="R579" s="206"/>
      <c r="T579" s="207"/>
      <c r="U579" s="204"/>
      <c r="V579" s="204"/>
      <c r="W579" s="208">
        <f>W580</f>
        <v>0</v>
      </c>
      <c r="X579" s="204"/>
      <c r="Y579" s="208">
        <f>Y580</f>
        <v>0</v>
      </c>
      <c r="Z579" s="204"/>
      <c r="AA579" s="209">
        <f>AA580</f>
        <v>0</v>
      </c>
      <c r="AR579" s="210" t="s">
        <v>146</v>
      </c>
      <c r="AT579" s="211" t="s">
        <v>81</v>
      </c>
      <c r="AU579" s="211" t="s">
        <v>11</v>
      </c>
      <c r="AY579" s="210" t="s">
        <v>167</v>
      </c>
      <c r="BK579" s="212">
        <f>BK580</f>
        <v>0</v>
      </c>
    </row>
    <row r="580" s="1" customFormat="1" ht="16.5" customHeight="1">
      <c r="B580" s="47"/>
      <c r="C580" s="216" t="s">
        <v>731</v>
      </c>
      <c r="D580" s="216" t="s">
        <v>168</v>
      </c>
      <c r="E580" s="217" t="s">
        <v>732</v>
      </c>
      <c r="F580" s="218" t="s">
        <v>733</v>
      </c>
      <c r="G580" s="218"/>
      <c r="H580" s="218"/>
      <c r="I580" s="218"/>
      <c r="J580" s="219" t="s">
        <v>717</v>
      </c>
      <c r="K580" s="220">
        <v>1</v>
      </c>
      <c r="L580" s="221">
        <v>0</v>
      </c>
      <c r="M580" s="222"/>
      <c r="N580" s="223">
        <f>ROUND(L580*K580,0)</f>
        <v>0</v>
      </c>
      <c r="O580" s="223"/>
      <c r="P580" s="223"/>
      <c r="Q580" s="223"/>
      <c r="R580" s="49"/>
      <c r="T580" s="224" t="s">
        <v>23</v>
      </c>
      <c r="U580" s="57" t="s">
        <v>49</v>
      </c>
      <c r="V580" s="48"/>
      <c r="W580" s="225">
        <f>V580*K580</f>
        <v>0</v>
      </c>
      <c r="X580" s="225">
        <v>0</v>
      </c>
      <c r="Y580" s="225">
        <f>X580*K580</f>
        <v>0</v>
      </c>
      <c r="Z580" s="225">
        <v>0</v>
      </c>
      <c r="AA580" s="226">
        <f>Z580*K580</f>
        <v>0</v>
      </c>
      <c r="AR580" s="23" t="s">
        <v>262</v>
      </c>
      <c r="AT580" s="23" t="s">
        <v>168</v>
      </c>
      <c r="AU580" s="23" t="s">
        <v>146</v>
      </c>
      <c r="AY580" s="23" t="s">
        <v>167</v>
      </c>
      <c r="BE580" s="139">
        <f>IF(U580="základní",N580,0)</f>
        <v>0</v>
      </c>
      <c r="BF580" s="139">
        <f>IF(U580="snížená",N580,0)</f>
        <v>0</v>
      </c>
      <c r="BG580" s="139">
        <f>IF(U580="zákl. přenesená",N580,0)</f>
        <v>0</v>
      </c>
      <c r="BH580" s="139">
        <f>IF(U580="sníž. přenesená",N580,0)</f>
        <v>0</v>
      </c>
      <c r="BI580" s="139">
        <f>IF(U580="nulová",N580,0)</f>
        <v>0</v>
      </c>
      <c r="BJ580" s="23" t="s">
        <v>146</v>
      </c>
      <c r="BK580" s="139">
        <f>ROUND(L580*K580,0)</f>
        <v>0</v>
      </c>
      <c r="BL580" s="23" t="s">
        <v>262</v>
      </c>
      <c r="BM580" s="23" t="s">
        <v>734</v>
      </c>
    </row>
    <row r="581" s="9" customFormat="1" ht="29.88" customHeight="1">
      <c r="B581" s="203"/>
      <c r="C581" s="204"/>
      <c r="D581" s="213" t="s">
        <v>130</v>
      </c>
      <c r="E581" s="213"/>
      <c r="F581" s="213"/>
      <c r="G581" s="213"/>
      <c r="H581" s="213"/>
      <c r="I581" s="213"/>
      <c r="J581" s="213"/>
      <c r="K581" s="213"/>
      <c r="L581" s="213"/>
      <c r="M581" s="213"/>
      <c r="N581" s="257">
        <f>BK581</f>
        <v>0</v>
      </c>
      <c r="O581" s="258"/>
      <c r="P581" s="258"/>
      <c r="Q581" s="258"/>
      <c r="R581" s="206"/>
      <c r="T581" s="207"/>
      <c r="U581" s="204"/>
      <c r="V581" s="204"/>
      <c r="W581" s="208">
        <f>SUM(W582:W583)</f>
        <v>0</v>
      </c>
      <c r="X581" s="204"/>
      <c r="Y581" s="208">
        <f>SUM(Y582:Y583)</f>
        <v>0</v>
      </c>
      <c r="Z581" s="204"/>
      <c r="AA581" s="209">
        <f>SUM(AA582:AA583)</f>
        <v>0</v>
      </c>
      <c r="AR581" s="210" t="s">
        <v>146</v>
      </c>
      <c r="AT581" s="211" t="s">
        <v>81</v>
      </c>
      <c r="AU581" s="211" t="s">
        <v>11</v>
      </c>
      <c r="AY581" s="210" t="s">
        <v>167</v>
      </c>
      <c r="BK581" s="212">
        <f>SUM(BK582:BK583)</f>
        <v>0</v>
      </c>
    </row>
    <row r="582" s="1" customFormat="1" ht="25.5" customHeight="1">
      <c r="B582" s="47"/>
      <c r="C582" s="216" t="s">
        <v>735</v>
      </c>
      <c r="D582" s="216" t="s">
        <v>168</v>
      </c>
      <c r="E582" s="217" t="s">
        <v>736</v>
      </c>
      <c r="F582" s="218" t="s">
        <v>737</v>
      </c>
      <c r="G582" s="218"/>
      <c r="H582" s="218"/>
      <c r="I582" s="218"/>
      <c r="J582" s="219" t="s">
        <v>717</v>
      </c>
      <c r="K582" s="220">
        <v>1</v>
      </c>
      <c r="L582" s="221">
        <v>0</v>
      </c>
      <c r="M582" s="222"/>
      <c r="N582" s="223">
        <f>ROUND(L582*K582,0)</f>
        <v>0</v>
      </c>
      <c r="O582" s="223"/>
      <c r="P582" s="223"/>
      <c r="Q582" s="223"/>
      <c r="R582" s="49"/>
      <c r="T582" s="224" t="s">
        <v>23</v>
      </c>
      <c r="U582" s="57" t="s">
        <v>49</v>
      </c>
      <c r="V582" s="48"/>
      <c r="W582" s="225">
        <f>V582*K582</f>
        <v>0</v>
      </c>
      <c r="X582" s="225">
        <v>0</v>
      </c>
      <c r="Y582" s="225">
        <f>X582*K582</f>
        <v>0</v>
      </c>
      <c r="Z582" s="225">
        <v>0</v>
      </c>
      <c r="AA582" s="226">
        <f>Z582*K582</f>
        <v>0</v>
      </c>
      <c r="AR582" s="23" t="s">
        <v>262</v>
      </c>
      <c r="AT582" s="23" t="s">
        <v>168</v>
      </c>
      <c r="AU582" s="23" t="s">
        <v>146</v>
      </c>
      <c r="AY582" s="23" t="s">
        <v>167</v>
      </c>
      <c r="BE582" s="139">
        <f>IF(U582="základní",N582,0)</f>
        <v>0</v>
      </c>
      <c r="BF582" s="139">
        <f>IF(U582="snížená",N582,0)</f>
        <v>0</v>
      </c>
      <c r="BG582" s="139">
        <f>IF(U582="zákl. přenesená",N582,0)</f>
        <v>0</v>
      </c>
      <c r="BH582" s="139">
        <f>IF(U582="sníž. přenesená",N582,0)</f>
        <v>0</v>
      </c>
      <c r="BI582" s="139">
        <f>IF(U582="nulová",N582,0)</f>
        <v>0</v>
      </c>
      <c r="BJ582" s="23" t="s">
        <v>146</v>
      </c>
      <c r="BK582" s="139">
        <f>ROUND(L582*K582,0)</f>
        <v>0</v>
      </c>
      <c r="BL582" s="23" t="s">
        <v>262</v>
      </c>
      <c r="BM582" s="23" t="s">
        <v>738</v>
      </c>
    </row>
    <row r="583" s="1" customFormat="1" ht="38.25" customHeight="1">
      <c r="B583" s="47"/>
      <c r="C583" s="216" t="s">
        <v>739</v>
      </c>
      <c r="D583" s="216" t="s">
        <v>168</v>
      </c>
      <c r="E583" s="217" t="s">
        <v>740</v>
      </c>
      <c r="F583" s="218" t="s">
        <v>741</v>
      </c>
      <c r="G583" s="218"/>
      <c r="H583" s="218"/>
      <c r="I583" s="218"/>
      <c r="J583" s="219" t="s">
        <v>717</v>
      </c>
      <c r="K583" s="220">
        <v>1</v>
      </c>
      <c r="L583" s="221">
        <v>0</v>
      </c>
      <c r="M583" s="222"/>
      <c r="N583" s="223">
        <f>ROUND(L583*K583,0)</f>
        <v>0</v>
      </c>
      <c r="O583" s="223"/>
      <c r="P583" s="223"/>
      <c r="Q583" s="223"/>
      <c r="R583" s="49"/>
      <c r="T583" s="224" t="s">
        <v>23</v>
      </c>
      <c r="U583" s="57" t="s">
        <v>49</v>
      </c>
      <c r="V583" s="48"/>
      <c r="W583" s="225">
        <f>V583*K583</f>
        <v>0</v>
      </c>
      <c r="X583" s="225">
        <v>0</v>
      </c>
      <c r="Y583" s="225">
        <f>X583*K583</f>
        <v>0</v>
      </c>
      <c r="Z583" s="225">
        <v>0</v>
      </c>
      <c r="AA583" s="226">
        <f>Z583*K583</f>
        <v>0</v>
      </c>
      <c r="AR583" s="23" t="s">
        <v>262</v>
      </c>
      <c r="AT583" s="23" t="s">
        <v>168</v>
      </c>
      <c r="AU583" s="23" t="s">
        <v>146</v>
      </c>
      <c r="AY583" s="23" t="s">
        <v>167</v>
      </c>
      <c r="BE583" s="139">
        <f>IF(U583="základní",N583,0)</f>
        <v>0</v>
      </c>
      <c r="BF583" s="139">
        <f>IF(U583="snížená",N583,0)</f>
        <v>0</v>
      </c>
      <c r="BG583" s="139">
        <f>IF(U583="zákl. přenesená",N583,0)</f>
        <v>0</v>
      </c>
      <c r="BH583" s="139">
        <f>IF(U583="sníž. přenesená",N583,0)</f>
        <v>0</v>
      </c>
      <c r="BI583" s="139">
        <f>IF(U583="nulová",N583,0)</f>
        <v>0</v>
      </c>
      <c r="BJ583" s="23" t="s">
        <v>146</v>
      </c>
      <c r="BK583" s="139">
        <f>ROUND(L583*K583,0)</f>
        <v>0</v>
      </c>
      <c r="BL583" s="23" t="s">
        <v>262</v>
      </c>
      <c r="BM583" s="23" t="s">
        <v>742</v>
      </c>
    </row>
    <row r="584" s="9" customFormat="1" ht="29.88" customHeight="1">
      <c r="B584" s="203"/>
      <c r="C584" s="204"/>
      <c r="D584" s="213" t="s">
        <v>131</v>
      </c>
      <c r="E584" s="213"/>
      <c r="F584" s="213"/>
      <c r="G584" s="213"/>
      <c r="H584" s="213"/>
      <c r="I584" s="213"/>
      <c r="J584" s="213"/>
      <c r="K584" s="213"/>
      <c r="L584" s="213"/>
      <c r="M584" s="213"/>
      <c r="N584" s="257">
        <f>BK584</f>
        <v>0</v>
      </c>
      <c r="O584" s="258"/>
      <c r="P584" s="258"/>
      <c r="Q584" s="258"/>
      <c r="R584" s="206"/>
      <c r="T584" s="207"/>
      <c r="U584" s="204"/>
      <c r="V584" s="204"/>
      <c r="W584" s="208">
        <f>SUM(W585:W607)</f>
        <v>0</v>
      </c>
      <c r="X584" s="204"/>
      <c r="Y584" s="208">
        <f>SUM(Y585:Y607)</f>
        <v>4.6715604500000003</v>
      </c>
      <c r="Z584" s="204"/>
      <c r="AA584" s="209">
        <f>SUM(AA585:AA607)</f>
        <v>0</v>
      </c>
      <c r="AR584" s="210" t="s">
        <v>146</v>
      </c>
      <c r="AT584" s="211" t="s">
        <v>81</v>
      </c>
      <c r="AU584" s="211" t="s">
        <v>11</v>
      </c>
      <c r="AY584" s="210" t="s">
        <v>167</v>
      </c>
      <c r="BK584" s="212">
        <f>SUM(BK585:BK607)</f>
        <v>0</v>
      </c>
    </row>
    <row r="585" s="1" customFormat="1" ht="38.25" customHeight="1">
      <c r="B585" s="47"/>
      <c r="C585" s="216" t="s">
        <v>743</v>
      </c>
      <c r="D585" s="216" t="s">
        <v>168</v>
      </c>
      <c r="E585" s="217" t="s">
        <v>744</v>
      </c>
      <c r="F585" s="218" t="s">
        <v>745</v>
      </c>
      <c r="G585" s="218"/>
      <c r="H585" s="218"/>
      <c r="I585" s="218"/>
      <c r="J585" s="219" t="s">
        <v>171</v>
      </c>
      <c r="K585" s="220">
        <v>6.4539999999999997</v>
      </c>
      <c r="L585" s="221">
        <v>0</v>
      </c>
      <c r="M585" s="222"/>
      <c r="N585" s="223">
        <f>ROUND(L585*K585,0)</f>
        <v>0</v>
      </c>
      <c r="O585" s="223"/>
      <c r="P585" s="223"/>
      <c r="Q585" s="223"/>
      <c r="R585" s="49"/>
      <c r="T585" s="224" t="s">
        <v>23</v>
      </c>
      <c r="U585" s="57" t="s">
        <v>49</v>
      </c>
      <c r="V585" s="48"/>
      <c r="W585" s="225">
        <f>V585*K585</f>
        <v>0</v>
      </c>
      <c r="X585" s="225">
        <v>0.00189</v>
      </c>
      <c r="Y585" s="225">
        <f>X585*K585</f>
        <v>0.01219806</v>
      </c>
      <c r="Z585" s="225">
        <v>0</v>
      </c>
      <c r="AA585" s="226">
        <f>Z585*K585</f>
        <v>0</v>
      </c>
      <c r="AR585" s="23" t="s">
        <v>262</v>
      </c>
      <c r="AT585" s="23" t="s">
        <v>168</v>
      </c>
      <c r="AU585" s="23" t="s">
        <v>146</v>
      </c>
      <c r="AY585" s="23" t="s">
        <v>167</v>
      </c>
      <c r="BE585" s="139">
        <f>IF(U585="základní",N585,0)</f>
        <v>0</v>
      </c>
      <c r="BF585" s="139">
        <f>IF(U585="snížená",N585,0)</f>
        <v>0</v>
      </c>
      <c r="BG585" s="139">
        <f>IF(U585="zákl. přenesená",N585,0)</f>
        <v>0</v>
      </c>
      <c r="BH585" s="139">
        <f>IF(U585="sníž. přenesená",N585,0)</f>
        <v>0</v>
      </c>
      <c r="BI585" s="139">
        <f>IF(U585="nulová",N585,0)</f>
        <v>0</v>
      </c>
      <c r="BJ585" s="23" t="s">
        <v>146</v>
      </c>
      <c r="BK585" s="139">
        <f>ROUND(L585*K585,0)</f>
        <v>0</v>
      </c>
      <c r="BL585" s="23" t="s">
        <v>262</v>
      </c>
      <c r="BM585" s="23" t="s">
        <v>746</v>
      </c>
    </row>
    <row r="586" s="1" customFormat="1" ht="25.5" customHeight="1">
      <c r="B586" s="47"/>
      <c r="C586" s="216" t="s">
        <v>747</v>
      </c>
      <c r="D586" s="216" t="s">
        <v>168</v>
      </c>
      <c r="E586" s="217" t="s">
        <v>748</v>
      </c>
      <c r="F586" s="218" t="s">
        <v>749</v>
      </c>
      <c r="G586" s="218"/>
      <c r="H586" s="218"/>
      <c r="I586" s="218"/>
      <c r="J586" s="219" t="s">
        <v>256</v>
      </c>
      <c r="K586" s="220">
        <v>119.59999999999999</v>
      </c>
      <c r="L586" s="221">
        <v>0</v>
      </c>
      <c r="M586" s="222"/>
      <c r="N586" s="223">
        <f>ROUND(L586*K586,0)</f>
        <v>0</v>
      </c>
      <c r="O586" s="223"/>
      <c r="P586" s="223"/>
      <c r="Q586" s="223"/>
      <c r="R586" s="49"/>
      <c r="T586" s="224" t="s">
        <v>23</v>
      </c>
      <c r="U586" s="57" t="s">
        <v>49</v>
      </c>
      <c r="V586" s="48"/>
      <c r="W586" s="225">
        <f>V586*K586</f>
        <v>0</v>
      </c>
      <c r="X586" s="225">
        <v>0</v>
      </c>
      <c r="Y586" s="225">
        <f>X586*K586</f>
        <v>0</v>
      </c>
      <c r="Z586" s="225">
        <v>0</v>
      </c>
      <c r="AA586" s="226">
        <f>Z586*K586</f>
        <v>0</v>
      </c>
      <c r="AR586" s="23" t="s">
        <v>262</v>
      </c>
      <c r="AT586" s="23" t="s">
        <v>168</v>
      </c>
      <c r="AU586" s="23" t="s">
        <v>146</v>
      </c>
      <c r="AY586" s="23" t="s">
        <v>167</v>
      </c>
      <c r="BE586" s="139">
        <f>IF(U586="základní",N586,0)</f>
        <v>0</v>
      </c>
      <c r="BF586" s="139">
        <f>IF(U586="snížená",N586,0)</f>
        <v>0</v>
      </c>
      <c r="BG586" s="139">
        <f>IF(U586="zákl. přenesená",N586,0)</f>
        <v>0</v>
      </c>
      <c r="BH586" s="139">
        <f>IF(U586="sníž. přenesená",N586,0)</f>
        <v>0</v>
      </c>
      <c r="BI586" s="139">
        <f>IF(U586="nulová",N586,0)</f>
        <v>0</v>
      </c>
      <c r="BJ586" s="23" t="s">
        <v>146</v>
      </c>
      <c r="BK586" s="139">
        <f>ROUND(L586*K586,0)</f>
        <v>0</v>
      </c>
      <c r="BL586" s="23" t="s">
        <v>262</v>
      </c>
      <c r="BM586" s="23" t="s">
        <v>750</v>
      </c>
    </row>
    <row r="587" s="11" customFormat="1" ht="16.5" customHeight="1">
      <c r="B587" s="236"/>
      <c r="C587" s="237"/>
      <c r="D587" s="237"/>
      <c r="E587" s="238" t="s">
        <v>23</v>
      </c>
      <c r="F587" s="254" t="s">
        <v>751</v>
      </c>
      <c r="G587" s="255"/>
      <c r="H587" s="255"/>
      <c r="I587" s="255"/>
      <c r="J587" s="237"/>
      <c r="K587" s="240">
        <v>119.59999999999999</v>
      </c>
      <c r="L587" s="237"/>
      <c r="M587" s="237"/>
      <c r="N587" s="237"/>
      <c r="O587" s="237"/>
      <c r="P587" s="237"/>
      <c r="Q587" s="237"/>
      <c r="R587" s="241"/>
      <c r="T587" s="242"/>
      <c r="U587" s="237"/>
      <c r="V587" s="237"/>
      <c r="W587" s="237"/>
      <c r="X587" s="237"/>
      <c r="Y587" s="237"/>
      <c r="Z587" s="237"/>
      <c r="AA587" s="243"/>
      <c r="AT587" s="244" t="s">
        <v>175</v>
      </c>
      <c r="AU587" s="244" t="s">
        <v>146</v>
      </c>
      <c r="AV587" s="11" t="s">
        <v>146</v>
      </c>
      <c r="AW587" s="11" t="s">
        <v>38</v>
      </c>
      <c r="AX587" s="11" t="s">
        <v>82</v>
      </c>
      <c r="AY587" s="244" t="s">
        <v>167</v>
      </c>
    </row>
    <row r="588" s="12" customFormat="1" ht="16.5" customHeight="1">
      <c r="B588" s="245"/>
      <c r="C588" s="246"/>
      <c r="D588" s="246"/>
      <c r="E588" s="247" t="s">
        <v>23</v>
      </c>
      <c r="F588" s="248" t="s">
        <v>177</v>
      </c>
      <c r="G588" s="246"/>
      <c r="H588" s="246"/>
      <c r="I588" s="246"/>
      <c r="J588" s="246"/>
      <c r="K588" s="249">
        <v>119.59999999999999</v>
      </c>
      <c r="L588" s="246"/>
      <c r="M588" s="246"/>
      <c r="N588" s="246"/>
      <c r="O588" s="246"/>
      <c r="P588" s="246"/>
      <c r="Q588" s="246"/>
      <c r="R588" s="250"/>
      <c r="T588" s="251"/>
      <c r="U588" s="246"/>
      <c r="V588" s="246"/>
      <c r="W588" s="246"/>
      <c r="X588" s="246"/>
      <c r="Y588" s="246"/>
      <c r="Z588" s="246"/>
      <c r="AA588" s="252"/>
      <c r="AT588" s="253" t="s">
        <v>175</v>
      </c>
      <c r="AU588" s="253" t="s">
        <v>146</v>
      </c>
      <c r="AV588" s="12" t="s">
        <v>172</v>
      </c>
      <c r="AW588" s="12" t="s">
        <v>38</v>
      </c>
      <c r="AX588" s="12" t="s">
        <v>11</v>
      </c>
      <c r="AY588" s="253" t="s">
        <v>167</v>
      </c>
    </row>
    <row r="589" s="1" customFormat="1" ht="25.5" customHeight="1">
      <c r="B589" s="47"/>
      <c r="C589" s="259" t="s">
        <v>752</v>
      </c>
      <c r="D589" s="259" t="s">
        <v>327</v>
      </c>
      <c r="E589" s="260" t="s">
        <v>753</v>
      </c>
      <c r="F589" s="261" t="s">
        <v>754</v>
      </c>
      <c r="G589" s="261"/>
      <c r="H589" s="261"/>
      <c r="I589" s="261"/>
      <c r="J589" s="262" t="s">
        <v>171</v>
      </c>
      <c r="K589" s="263">
        <v>3.9470000000000001</v>
      </c>
      <c r="L589" s="264">
        <v>0</v>
      </c>
      <c r="M589" s="265"/>
      <c r="N589" s="266">
        <f>ROUND(L589*K589,0)</f>
        <v>0</v>
      </c>
      <c r="O589" s="223"/>
      <c r="P589" s="223"/>
      <c r="Q589" s="223"/>
      <c r="R589" s="49"/>
      <c r="T589" s="224" t="s">
        <v>23</v>
      </c>
      <c r="U589" s="57" t="s">
        <v>49</v>
      </c>
      <c r="V589" s="48"/>
      <c r="W589" s="225">
        <f>V589*K589</f>
        <v>0</v>
      </c>
      <c r="X589" s="225">
        <v>0.55000000000000004</v>
      </c>
      <c r="Y589" s="225">
        <f>X589*K589</f>
        <v>2.1708500000000002</v>
      </c>
      <c r="Z589" s="225">
        <v>0</v>
      </c>
      <c r="AA589" s="226">
        <f>Z589*K589</f>
        <v>0</v>
      </c>
      <c r="AR589" s="23" t="s">
        <v>354</v>
      </c>
      <c r="AT589" s="23" t="s">
        <v>327</v>
      </c>
      <c r="AU589" s="23" t="s">
        <v>146</v>
      </c>
      <c r="AY589" s="23" t="s">
        <v>167</v>
      </c>
      <c r="BE589" s="139">
        <f>IF(U589="základní",N589,0)</f>
        <v>0</v>
      </c>
      <c r="BF589" s="139">
        <f>IF(U589="snížená",N589,0)</f>
        <v>0</v>
      </c>
      <c r="BG589" s="139">
        <f>IF(U589="zákl. přenesená",N589,0)</f>
        <v>0</v>
      </c>
      <c r="BH589" s="139">
        <f>IF(U589="sníž. přenesená",N589,0)</f>
        <v>0</v>
      </c>
      <c r="BI589" s="139">
        <f>IF(U589="nulová",N589,0)</f>
        <v>0</v>
      </c>
      <c r="BJ589" s="23" t="s">
        <v>146</v>
      </c>
      <c r="BK589" s="139">
        <f>ROUND(L589*K589,0)</f>
        <v>0</v>
      </c>
      <c r="BL589" s="23" t="s">
        <v>262</v>
      </c>
      <c r="BM589" s="23" t="s">
        <v>755</v>
      </c>
    </row>
    <row r="590" s="11" customFormat="1" ht="16.5" customHeight="1">
      <c r="B590" s="236"/>
      <c r="C590" s="237"/>
      <c r="D590" s="237"/>
      <c r="E590" s="238" t="s">
        <v>23</v>
      </c>
      <c r="F590" s="254" t="s">
        <v>756</v>
      </c>
      <c r="G590" s="255"/>
      <c r="H590" s="255"/>
      <c r="I590" s="255"/>
      <c r="J590" s="237"/>
      <c r="K590" s="240">
        <v>3.9470000000000001</v>
      </c>
      <c r="L590" s="237"/>
      <c r="M590" s="237"/>
      <c r="N590" s="237"/>
      <c r="O590" s="237"/>
      <c r="P590" s="237"/>
      <c r="Q590" s="237"/>
      <c r="R590" s="241"/>
      <c r="T590" s="242"/>
      <c r="U590" s="237"/>
      <c r="V590" s="237"/>
      <c r="W590" s="237"/>
      <c r="X590" s="237"/>
      <c r="Y590" s="237"/>
      <c r="Z590" s="237"/>
      <c r="AA590" s="243"/>
      <c r="AT590" s="244" t="s">
        <v>175</v>
      </c>
      <c r="AU590" s="244" t="s">
        <v>146</v>
      </c>
      <c r="AV590" s="11" t="s">
        <v>146</v>
      </c>
      <c r="AW590" s="11" t="s">
        <v>38</v>
      </c>
      <c r="AX590" s="11" t="s">
        <v>82</v>
      </c>
      <c r="AY590" s="244" t="s">
        <v>167</v>
      </c>
    </row>
    <row r="591" s="12" customFormat="1" ht="16.5" customHeight="1">
      <c r="B591" s="245"/>
      <c r="C591" s="246"/>
      <c r="D591" s="246"/>
      <c r="E591" s="247" t="s">
        <v>23</v>
      </c>
      <c r="F591" s="248" t="s">
        <v>177</v>
      </c>
      <c r="G591" s="246"/>
      <c r="H591" s="246"/>
      <c r="I591" s="246"/>
      <c r="J591" s="246"/>
      <c r="K591" s="249">
        <v>3.9470000000000001</v>
      </c>
      <c r="L591" s="246"/>
      <c r="M591" s="246"/>
      <c r="N591" s="246"/>
      <c r="O591" s="246"/>
      <c r="P591" s="246"/>
      <c r="Q591" s="246"/>
      <c r="R591" s="250"/>
      <c r="T591" s="251"/>
      <c r="U591" s="246"/>
      <c r="V591" s="246"/>
      <c r="W591" s="246"/>
      <c r="X591" s="246"/>
      <c r="Y591" s="246"/>
      <c r="Z591" s="246"/>
      <c r="AA591" s="252"/>
      <c r="AT591" s="253" t="s">
        <v>175</v>
      </c>
      <c r="AU591" s="253" t="s">
        <v>146</v>
      </c>
      <c r="AV591" s="12" t="s">
        <v>172</v>
      </c>
      <c r="AW591" s="12" t="s">
        <v>38</v>
      </c>
      <c r="AX591" s="12" t="s">
        <v>11</v>
      </c>
      <c r="AY591" s="253" t="s">
        <v>167</v>
      </c>
    </row>
    <row r="592" s="1" customFormat="1" ht="38.25" customHeight="1">
      <c r="B592" s="47"/>
      <c r="C592" s="216" t="s">
        <v>757</v>
      </c>
      <c r="D592" s="216" t="s">
        <v>168</v>
      </c>
      <c r="E592" s="217" t="s">
        <v>758</v>
      </c>
      <c r="F592" s="218" t="s">
        <v>759</v>
      </c>
      <c r="G592" s="218"/>
      <c r="H592" s="218"/>
      <c r="I592" s="218"/>
      <c r="J592" s="219" t="s">
        <v>256</v>
      </c>
      <c r="K592" s="220">
        <v>119.59999999999999</v>
      </c>
      <c r="L592" s="221">
        <v>0</v>
      </c>
      <c r="M592" s="222"/>
      <c r="N592" s="223">
        <f>ROUND(L592*K592,0)</f>
        <v>0</v>
      </c>
      <c r="O592" s="223"/>
      <c r="P592" s="223"/>
      <c r="Q592" s="223"/>
      <c r="R592" s="49"/>
      <c r="T592" s="224" t="s">
        <v>23</v>
      </c>
      <c r="U592" s="57" t="s">
        <v>49</v>
      </c>
      <c r="V592" s="48"/>
      <c r="W592" s="225">
        <f>V592*K592</f>
        <v>0</v>
      </c>
      <c r="X592" s="225">
        <v>0</v>
      </c>
      <c r="Y592" s="225">
        <f>X592*K592</f>
        <v>0</v>
      </c>
      <c r="Z592" s="225">
        <v>0</v>
      </c>
      <c r="AA592" s="226">
        <f>Z592*K592</f>
        <v>0</v>
      </c>
      <c r="AR592" s="23" t="s">
        <v>262</v>
      </c>
      <c r="AT592" s="23" t="s">
        <v>168</v>
      </c>
      <c r="AU592" s="23" t="s">
        <v>146</v>
      </c>
      <c r="AY592" s="23" t="s">
        <v>167</v>
      </c>
      <c r="BE592" s="139">
        <f>IF(U592="základní",N592,0)</f>
        <v>0</v>
      </c>
      <c r="BF592" s="139">
        <f>IF(U592="snížená",N592,0)</f>
        <v>0</v>
      </c>
      <c r="BG592" s="139">
        <f>IF(U592="zákl. přenesená",N592,0)</f>
        <v>0</v>
      </c>
      <c r="BH592" s="139">
        <f>IF(U592="sníž. přenesená",N592,0)</f>
        <v>0</v>
      </c>
      <c r="BI592" s="139">
        <f>IF(U592="nulová",N592,0)</f>
        <v>0</v>
      </c>
      <c r="BJ592" s="23" t="s">
        <v>146</v>
      </c>
      <c r="BK592" s="139">
        <f>ROUND(L592*K592,0)</f>
        <v>0</v>
      </c>
      <c r="BL592" s="23" t="s">
        <v>262</v>
      </c>
      <c r="BM592" s="23" t="s">
        <v>760</v>
      </c>
    </row>
    <row r="593" s="11" customFormat="1" ht="16.5" customHeight="1">
      <c r="B593" s="236"/>
      <c r="C593" s="237"/>
      <c r="D593" s="237"/>
      <c r="E593" s="238" t="s">
        <v>23</v>
      </c>
      <c r="F593" s="254" t="s">
        <v>751</v>
      </c>
      <c r="G593" s="255"/>
      <c r="H593" s="255"/>
      <c r="I593" s="255"/>
      <c r="J593" s="237"/>
      <c r="K593" s="240">
        <v>119.59999999999999</v>
      </c>
      <c r="L593" s="237"/>
      <c r="M593" s="237"/>
      <c r="N593" s="237"/>
      <c r="O593" s="237"/>
      <c r="P593" s="237"/>
      <c r="Q593" s="237"/>
      <c r="R593" s="241"/>
      <c r="T593" s="242"/>
      <c r="U593" s="237"/>
      <c r="V593" s="237"/>
      <c r="W593" s="237"/>
      <c r="X593" s="237"/>
      <c r="Y593" s="237"/>
      <c r="Z593" s="237"/>
      <c r="AA593" s="243"/>
      <c r="AT593" s="244" t="s">
        <v>175</v>
      </c>
      <c r="AU593" s="244" t="s">
        <v>146</v>
      </c>
      <c r="AV593" s="11" t="s">
        <v>146</v>
      </c>
      <c r="AW593" s="11" t="s">
        <v>38</v>
      </c>
      <c r="AX593" s="11" t="s">
        <v>82</v>
      </c>
      <c r="AY593" s="244" t="s">
        <v>167</v>
      </c>
    </row>
    <row r="594" s="12" customFormat="1" ht="16.5" customHeight="1">
      <c r="B594" s="245"/>
      <c r="C594" s="246"/>
      <c r="D594" s="246"/>
      <c r="E594" s="247" t="s">
        <v>23</v>
      </c>
      <c r="F594" s="248" t="s">
        <v>177</v>
      </c>
      <c r="G594" s="246"/>
      <c r="H594" s="246"/>
      <c r="I594" s="246"/>
      <c r="J594" s="246"/>
      <c r="K594" s="249">
        <v>119.59999999999999</v>
      </c>
      <c r="L594" s="246"/>
      <c r="M594" s="246"/>
      <c r="N594" s="246"/>
      <c r="O594" s="246"/>
      <c r="P594" s="246"/>
      <c r="Q594" s="246"/>
      <c r="R594" s="250"/>
      <c r="T594" s="251"/>
      <c r="U594" s="246"/>
      <c r="V594" s="246"/>
      <c r="W594" s="246"/>
      <c r="X594" s="246"/>
      <c r="Y594" s="246"/>
      <c r="Z594" s="246"/>
      <c r="AA594" s="252"/>
      <c r="AT594" s="253" t="s">
        <v>175</v>
      </c>
      <c r="AU594" s="253" t="s">
        <v>146</v>
      </c>
      <c r="AV594" s="12" t="s">
        <v>172</v>
      </c>
      <c r="AW594" s="12" t="s">
        <v>38</v>
      </c>
      <c r="AX594" s="12" t="s">
        <v>11</v>
      </c>
      <c r="AY594" s="253" t="s">
        <v>167</v>
      </c>
    </row>
    <row r="595" s="1" customFormat="1" ht="25.5" customHeight="1">
      <c r="B595" s="47"/>
      <c r="C595" s="259" t="s">
        <v>761</v>
      </c>
      <c r="D595" s="259" t="s">
        <v>327</v>
      </c>
      <c r="E595" s="260" t="s">
        <v>762</v>
      </c>
      <c r="F595" s="261" t="s">
        <v>763</v>
      </c>
      <c r="G595" s="261"/>
      <c r="H595" s="261"/>
      <c r="I595" s="261"/>
      <c r="J595" s="262" t="s">
        <v>171</v>
      </c>
      <c r="K595" s="263">
        <v>1.2</v>
      </c>
      <c r="L595" s="264">
        <v>0</v>
      </c>
      <c r="M595" s="265"/>
      <c r="N595" s="266">
        <f>ROUND(L595*K595,0)</f>
        <v>0</v>
      </c>
      <c r="O595" s="223"/>
      <c r="P595" s="223"/>
      <c r="Q595" s="223"/>
      <c r="R595" s="49"/>
      <c r="T595" s="224" t="s">
        <v>23</v>
      </c>
      <c r="U595" s="57" t="s">
        <v>49</v>
      </c>
      <c r="V595" s="48"/>
      <c r="W595" s="225">
        <f>V595*K595</f>
        <v>0</v>
      </c>
      <c r="X595" s="225">
        <v>0.55000000000000004</v>
      </c>
      <c r="Y595" s="225">
        <f>X595*K595</f>
        <v>0.66000000000000003</v>
      </c>
      <c r="Z595" s="225">
        <v>0</v>
      </c>
      <c r="AA595" s="226">
        <f>Z595*K595</f>
        <v>0</v>
      </c>
      <c r="AR595" s="23" t="s">
        <v>354</v>
      </c>
      <c r="AT595" s="23" t="s">
        <v>327</v>
      </c>
      <c r="AU595" s="23" t="s">
        <v>146</v>
      </c>
      <c r="AY595" s="23" t="s">
        <v>167</v>
      </c>
      <c r="BE595" s="139">
        <f>IF(U595="základní",N595,0)</f>
        <v>0</v>
      </c>
      <c r="BF595" s="139">
        <f>IF(U595="snížená",N595,0)</f>
        <v>0</v>
      </c>
      <c r="BG595" s="139">
        <f>IF(U595="zákl. přenesená",N595,0)</f>
        <v>0</v>
      </c>
      <c r="BH595" s="139">
        <f>IF(U595="sníž. přenesená",N595,0)</f>
        <v>0</v>
      </c>
      <c r="BI595" s="139">
        <f>IF(U595="nulová",N595,0)</f>
        <v>0</v>
      </c>
      <c r="BJ595" s="23" t="s">
        <v>146</v>
      </c>
      <c r="BK595" s="139">
        <f>ROUND(L595*K595,0)</f>
        <v>0</v>
      </c>
      <c r="BL595" s="23" t="s">
        <v>262</v>
      </c>
      <c r="BM595" s="23" t="s">
        <v>764</v>
      </c>
    </row>
    <row r="596" s="1" customFormat="1" ht="25.5" customHeight="1">
      <c r="B596" s="47"/>
      <c r="C596" s="216" t="s">
        <v>765</v>
      </c>
      <c r="D596" s="216" t="s">
        <v>168</v>
      </c>
      <c r="E596" s="217" t="s">
        <v>766</v>
      </c>
      <c r="F596" s="218" t="s">
        <v>767</v>
      </c>
      <c r="G596" s="218"/>
      <c r="H596" s="218"/>
      <c r="I596" s="218"/>
      <c r="J596" s="219" t="s">
        <v>466</v>
      </c>
      <c r="K596" s="220">
        <v>145.59999999999999</v>
      </c>
      <c r="L596" s="221">
        <v>0</v>
      </c>
      <c r="M596" s="222"/>
      <c r="N596" s="223">
        <f>ROUND(L596*K596,0)</f>
        <v>0</v>
      </c>
      <c r="O596" s="223"/>
      <c r="P596" s="223"/>
      <c r="Q596" s="223"/>
      <c r="R596" s="49"/>
      <c r="T596" s="224" t="s">
        <v>23</v>
      </c>
      <c r="U596" s="57" t="s">
        <v>49</v>
      </c>
      <c r="V596" s="48"/>
      <c r="W596" s="225">
        <f>V596*K596</f>
        <v>0</v>
      </c>
      <c r="X596" s="225">
        <v>0</v>
      </c>
      <c r="Y596" s="225">
        <f>X596*K596</f>
        <v>0</v>
      </c>
      <c r="Z596" s="225">
        <v>0</v>
      </c>
      <c r="AA596" s="226">
        <f>Z596*K596</f>
        <v>0</v>
      </c>
      <c r="AR596" s="23" t="s">
        <v>262</v>
      </c>
      <c r="AT596" s="23" t="s">
        <v>168</v>
      </c>
      <c r="AU596" s="23" t="s">
        <v>146</v>
      </c>
      <c r="AY596" s="23" t="s">
        <v>167</v>
      </c>
      <c r="BE596" s="139">
        <f>IF(U596="základní",N596,0)</f>
        <v>0</v>
      </c>
      <c r="BF596" s="139">
        <f>IF(U596="snížená",N596,0)</f>
        <v>0</v>
      </c>
      <c r="BG596" s="139">
        <f>IF(U596="zákl. přenesená",N596,0)</f>
        <v>0</v>
      </c>
      <c r="BH596" s="139">
        <f>IF(U596="sníž. přenesená",N596,0)</f>
        <v>0</v>
      </c>
      <c r="BI596" s="139">
        <f>IF(U596="nulová",N596,0)</f>
        <v>0</v>
      </c>
      <c r="BJ596" s="23" t="s">
        <v>146</v>
      </c>
      <c r="BK596" s="139">
        <f>ROUND(L596*K596,0)</f>
        <v>0</v>
      </c>
      <c r="BL596" s="23" t="s">
        <v>262</v>
      </c>
      <c r="BM596" s="23" t="s">
        <v>768</v>
      </c>
    </row>
    <row r="597" s="11" customFormat="1" ht="16.5" customHeight="1">
      <c r="B597" s="236"/>
      <c r="C597" s="237"/>
      <c r="D597" s="237"/>
      <c r="E597" s="238" t="s">
        <v>23</v>
      </c>
      <c r="F597" s="254" t="s">
        <v>769</v>
      </c>
      <c r="G597" s="255"/>
      <c r="H597" s="255"/>
      <c r="I597" s="255"/>
      <c r="J597" s="237"/>
      <c r="K597" s="240">
        <v>145.59999999999999</v>
      </c>
      <c r="L597" s="237"/>
      <c r="M597" s="237"/>
      <c r="N597" s="237"/>
      <c r="O597" s="237"/>
      <c r="P597" s="237"/>
      <c r="Q597" s="237"/>
      <c r="R597" s="241"/>
      <c r="T597" s="242"/>
      <c r="U597" s="237"/>
      <c r="V597" s="237"/>
      <c r="W597" s="237"/>
      <c r="X597" s="237"/>
      <c r="Y597" s="237"/>
      <c r="Z597" s="237"/>
      <c r="AA597" s="243"/>
      <c r="AT597" s="244" t="s">
        <v>175</v>
      </c>
      <c r="AU597" s="244" t="s">
        <v>146</v>
      </c>
      <c r="AV597" s="11" t="s">
        <v>146</v>
      </c>
      <c r="AW597" s="11" t="s">
        <v>38</v>
      </c>
      <c r="AX597" s="11" t="s">
        <v>82</v>
      </c>
      <c r="AY597" s="244" t="s">
        <v>167</v>
      </c>
    </row>
    <row r="598" s="12" customFormat="1" ht="16.5" customHeight="1">
      <c r="B598" s="245"/>
      <c r="C598" s="246"/>
      <c r="D598" s="246"/>
      <c r="E598" s="247" t="s">
        <v>23</v>
      </c>
      <c r="F598" s="248" t="s">
        <v>177</v>
      </c>
      <c r="G598" s="246"/>
      <c r="H598" s="246"/>
      <c r="I598" s="246"/>
      <c r="J598" s="246"/>
      <c r="K598" s="249">
        <v>145.59999999999999</v>
      </c>
      <c r="L598" s="246"/>
      <c r="M598" s="246"/>
      <c r="N598" s="246"/>
      <c r="O598" s="246"/>
      <c r="P598" s="246"/>
      <c r="Q598" s="246"/>
      <c r="R598" s="250"/>
      <c r="T598" s="251"/>
      <c r="U598" s="246"/>
      <c r="V598" s="246"/>
      <c r="W598" s="246"/>
      <c r="X598" s="246"/>
      <c r="Y598" s="246"/>
      <c r="Z598" s="246"/>
      <c r="AA598" s="252"/>
      <c r="AT598" s="253" t="s">
        <v>175</v>
      </c>
      <c r="AU598" s="253" t="s">
        <v>146</v>
      </c>
      <c r="AV598" s="12" t="s">
        <v>172</v>
      </c>
      <c r="AW598" s="12" t="s">
        <v>38</v>
      </c>
      <c r="AX598" s="12" t="s">
        <v>11</v>
      </c>
      <c r="AY598" s="253" t="s">
        <v>167</v>
      </c>
    </row>
    <row r="599" s="1" customFormat="1" ht="25.5" customHeight="1">
      <c r="B599" s="47"/>
      <c r="C599" s="259" t="s">
        <v>770</v>
      </c>
      <c r="D599" s="259" t="s">
        <v>327</v>
      </c>
      <c r="E599" s="260" t="s">
        <v>762</v>
      </c>
      <c r="F599" s="261" t="s">
        <v>763</v>
      </c>
      <c r="G599" s="261"/>
      <c r="H599" s="261"/>
      <c r="I599" s="261"/>
      <c r="J599" s="262" t="s">
        <v>171</v>
      </c>
      <c r="K599" s="263">
        <v>0.55000000000000004</v>
      </c>
      <c r="L599" s="264">
        <v>0</v>
      </c>
      <c r="M599" s="265"/>
      <c r="N599" s="266">
        <f>ROUND(L599*K599,0)</f>
        <v>0</v>
      </c>
      <c r="O599" s="223"/>
      <c r="P599" s="223"/>
      <c r="Q599" s="223"/>
      <c r="R599" s="49"/>
      <c r="T599" s="224" t="s">
        <v>23</v>
      </c>
      <c r="U599" s="57" t="s">
        <v>49</v>
      </c>
      <c r="V599" s="48"/>
      <c r="W599" s="225">
        <f>V599*K599</f>
        <v>0</v>
      </c>
      <c r="X599" s="225">
        <v>0.55000000000000004</v>
      </c>
      <c r="Y599" s="225">
        <f>X599*K599</f>
        <v>0.30250000000000005</v>
      </c>
      <c r="Z599" s="225">
        <v>0</v>
      </c>
      <c r="AA599" s="226">
        <f>Z599*K599</f>
        <v>0</v>
      </c>
      <c r="AR599" s="23" t="s">
        <v>354</v>
      </c>
      <c r="AT599" s="23" t="s">
        <v>327</v>
      </c>
      <c r="AU599" s="23" t="s">
        <v>146</v>
      </c>
      <c r="AY599" s="23" t="s">
        <v>167</v>
      </c>
      <c r="BE599" s="139">
        <f>IF(U599="základní",N599,0)</f>
        <v>0</v>
      </c>
      <c r="BF599" s="139">
        <f>IF(U599="snížená",N599,0)</f>
        <v>0</v>
      </c>
      <c r="BG599" s="139">
        <f>IF(U599="zákl. přenesená",N599,0)</f>
        <v>0</v>
      </c>
      <c r="BH599" s="139">
        <f>IF(U599="sníž. přenesená",N599,0)</f>
        <v>0</v>
      </c>
      <c r="BI599" s="139">
        <f>IF(U599="nulová",N599,0)</f>
        <v>0</v>
      </c>
      <c r="BJ599" s="23" t="s">
        <v>146</v>
      </c>
      <c r="BK599" s="139">
        <f>ROUND(L599*K599,0)</f>
        <v>0</v>
      </c>
      <c r="BL599" s="23" t="s">
        <v>262</v>
      </c>
      <c r="BM599" s="23" t="s">
        <v>771</v>
      </c>
    </row>
    <row r="600" s="1" customFormat="1" ht="25.5" customHeight="1">
      <c r="B600" s="47"/>
      <c r="C600" s="216" t="s">
        <v>772</v>
      </c>
      <c r="D600" s="216" t="s">
        <v>168</v>
      </c>
      <c r="E600" s="217" t="s">
        <v>773</v>
      </c>
      <c r="F600" s="218" t="s">
        <v>774</v>
      </c>
      <c r="G600" s="218"/>
      <c r="H600" s="218"/>
      <c r="I600" s="218"/>
      <c r="J600" s="219" t="s">
        <v>171</v>
      </c>
      <c r="K600" s="220">
        <v>5.6470000000000002</v>
      </c>
      <c r="L600" s="221">
        <v>0</v>
      </c>
      <c r="M600" s="222"/>
      <c r="N600" s="223">
        <f>ROUND(L600*K600,0)</f>
        <v>0</v>
      </c>
      <c r="O600" s="223"/>
      <c r="P600" s="223"/>
      <c r="Q600" s="223"/>
      <c r="R600" s="49"/>
      <c r="T600" s="224" t="s">
        <v>23</v>
      </c>
      <c r="U600" s="57" t="s">
        <v>49</v>
      </c>
      <c r="V600" s="48"/>
      <c r="W600" s="225">
        <f>V600*K600</f>
        <v>0</v>
      </c>
      <c r="X600" s="225">
        <v>0.023369999999999998</v>
      </c>
      <c r="Y600" s="225">
        <f>X600*K600</f>
        <v>0.13197038999999999</v>
      </c>
      <c r="Z600" s="225">
        <v>0</v>
      </c>
      <c r="AA600" s="226">
        <f>Z600*K600</f>
        <v>0</v>
      </c>
      <c r="AR600" s="23" t="s">
        <v>262</v>
      </c>
      <c r="AT600" s="23" t="s">
        <v>168</v>
      </c>
      <c r="AU600" s="23" t="s">
        <v>146</v>
      </c>
      <c r="AY600" s="23" t="s">
        <v>167</v>
      </c>
      <c r="BE600" s="139">
        <f>IF(U600="základní",N600,0)</f>
        <v>0</v>
      </c>
      <c r="BF600" s="139">
        <f>IF(U600="snížená",N600,0)</f>
        <v>0</v>
      </c>
      <c r="BG600" s="139">
        <f>IF(U600="zákl. přenesená",N600,0)</f>
        <v>0</v>
      </c>
      <c r="BH600" s="139">
        <f>IF(U600="sníž. přenesená",N600,0)</f>
        <v>0</v>
      </c>
      <c r="BI600" s="139">
        <f>IF(U600="nulová",N600,0)</f>
        <v>0</v>
      </c>
      <c r="BJ600" s="23" t="s">
        <v>146</v>
      </c>
      <c r="BK600" s="139">
        <f>ROUND(L600*K600,0)</f>
        <v>0</v>
      </c>
      <c r="BL600" s="23" t="s">
        <v>262</v>
      </c>
      <c r="BM600" s="23" t="s">
        <v>775</v>
      </c>
    </row>
    <row r="601" s="1" customFormat="1" ht="16.5" customHeight="1">
      <c r="B601" s="47"/>
      <c r="C601" s="216" t="s">
        <v>776</v>
      </c>
      <c r="D601" s="216" t="s">
        <v>168</v>
      </c>
      <c r="E601" s="217" t="s">
        <v>777</v>
      </c>
      <c r="F601" s="218" t="s">
        <v>778</v>
      </c>
      <c r="G601" s="218"/>
      <c r="H601" s="218"/>
      <c r="I601" s="218"/>
      <c r="J601" s="219" t="s">
        <v>256</v>
      </c>
      <c r="K601" s="220">
        <v>75.959999999999994</v>
      </c>
      <c r="L601" s="221">
        <v>0</v>
      </c>
      <c r="M601" s="222"/>
      <c r="N601" s="223">
        <f>ROUND(L601*K601,0)</f>
        <v>0</v>
      </c>
      <c r="O601" s="223"/>
      <c r="P601" s="223"/>
      <c r="Q601" s="223"/>
      <c r="R601" s="49"/>
      <c r="T601" s="224" t="s">
        <v>23</v>
      </c>
      <c r="U601" s="57" t="s">
        <v>49</v>
      </c>
      <c r="V601" s="48"/>
      <c r="W601" s="225">
        <f>V601*K601</f>
        <v>0</v>
      </c>
      <c r="X601" s="225">
        <v>0</v>
      </c>
      <c r="Y601" s="225">
        <f>X601*K601</f>
        <v>0</v>
      </c>
      <c r="Z601" s="225">
        <v>0</v>
      </c>
      <c r="AA601" s="226">
        <f>Z601*K601</f>
        <v>0</v>
      </c>
      <c r="AR601" s="23" t="s">
        <v>262</v>
      </c>
      <c r="AT601" s="23" t="s">
        <v>168</v>
      </c>
      <c r="AU601" s="23" t="s">
        <v>146</v>
      </c>
      <c r="AY601" s="23" t="s">
        <v>167</v>
      </c>
      <c r="BE601" s="139">
        <f>IF(U601="základní",N601,0)</f>
        <v>0</v>
      </c>
      <c r="BF601" s="139">
        <f>IF(U601="snížená",N601,0)</f>
        <v>0</v>
      </c>
      <c r="BG601" s="139">
        <f>IF(U601="zákl. přenesená",N601,0)</f>
        <v>0</v>
      </c>
      <c r="BH601" s="139">
        <f>IF(U601="sníž. přenesená",N601,0)</f>
        <v>0</v>
      </c>
      <c r="BI601" s="139">
        <f>IF(U601="nulová",N601,0)</f>
        <v>0</v>
      </c>
      <c r="BJ601" s="23" t="s">
        <v>146</v>
      </c>
      <c r="BK601" s="139">
        <f>ROUND(L601*K601,0)</f>
        <v>0</v>
      </c>
      <c r="BL601" s="23" t="s">
        <v>262</v>
      </c>
      <c r="BM601" s="23" t="s">
        <v>779</v>
      </c>
    </row>
    <row r="602" s="1" customFormat="1" ht="25.5" customHeight="1">
      <c r="B602" s="47"/>
      <c r="C602" s="259" t="s">
        <v>780</v>
      </c>
      <c r="D602" s="259" t="s">
        <v>327</v>
      </c>
      <c r="E602" s="260" t="s">
        <v>753</v>
      </c>
      <c r="F602" s="261" t="s">
        <v>754</v>
      </c>
      <c r="G602" s="261"/>
      <c r="H602" s="261"/>
      <c r="I602" s="261"/>
      <c r="J602" s="262" t="s">
        <v>171</v>
      </c>
      <c r="K602" s="263">
        <v>2.5070000000000001</v>
      </c>
      <c r="L602" s="264">
        <v>0</v>
      </c>
      <c r="M602" s="265"/>
      <c r="N602" s="266">
        <f>ROUND(L602*K602,0)</f>
        <v>0</v>
      </c>
      <c r="O602" s="223"/>
      <c r="P602" s="223"/>
      <c r="Q602" s="223"/>
      <c r="R602" s="49"/>
      <c r="T602" s="224" t="s">
        <v>23</v>
      </c>
      <c r="U602" s="57" t="s">
        <v>49</v>
      </c>
      <c r="V602" s="48"/>
      <c r="W602" s="225">
        <f>V602*K602</f>
        <v>0</v>
      </c>
      <c r="X602" s="225">
        <v>0.55000000000000004</v>
      </c>
      <c r="Y602" s="225">
        <f>X602*K602</f>
        <v>1.3788500000000001</v>
      </c>
      <c r="Z602" s="225">
        <v>0</v>
      </c>
      <c r="AA602" s="226">
        <f>Z602*K602</f>
        <v>0</v>
      </c>
      <c r="AR602" s="23" t="s">
        <v>354</v>
      </c>
      <c r="AT602" s="23" t="s">
        <v>327</v>
      </c>
      <c r="AU602" s="23" t="s">
        <v>146</v>
      </c>
      <c r="AY602" s="23" t="s">
        <v>167</v>
      </c>
      <c r="BE602" s="139">
        <f>IF(U602="základní",N602,0)</f>
        <v>0</v>
      </c>
      <c r="BF602" s="139">
        <f>IF(U602="snížená",N602,0)</f>
        <v>0</v>
      </c>
      <c r="BG602" s="139">
        <f>IF(U602="zákl. přenesená",N602,0)</f>
        <v>0</v>
      </c>
      <c r="BH602" s="139">
        <f>IF(U602="sníž. přenesená",N602,0)</f>
        <v>0</v>
      </c>
      <c r="BI602" s="139">
        <f>IF(U602="nulová",N602,0)</f>
        <v>0</v>
      </c>
      <c r="BJ602" s="23" t="s">
        <v>146</v>
      </c>
      <c r="BK602" s="139">
        <f>ROUND(L602*K602,0)</f>
        <v>0</v>
      </c>
      <c r="BL602" s="23" t="s">
        <v>262</v>
      </c>
      <c r="BM602" s="23" t="s">
        <v>781</v>
      </c>
    </row>
    <row r="603" s="11" customFormat="1" ht="16.5" customHeight="1">
      <c r="B603" s="236"/>
      <c r="C603" s="237"/>
      <c r="D603" s="237"/>
      <c r="E603" s="238" t="s">
        <v>23</v>
      </c>
      <c r="F603" s="254" t="s">
        <v>782</v>
      </c>
      <c r="G603" s="255"/>
      <c r="H603" s="255"/>
      <c r="I603" s="255"/>
      <c r="J603" s="237"/>
      <c r="K603" s="240">
        <v>2.5070000000000001</v>
      </c>
      <c r="L603" s="237"/>
      <c r="M603" s="237"/>
      <c r="N603" s="237"/>
      <c r="O603" s="237"/>
      <c r="P603" s="237"/>
      <c r="Q603" s="237"/>
      <c r="R603" s="241"/>
      <c r="T603" s="242"/>
      <c r="U603" s="237"/>
      <c r="V603" s="237"/>
      <c r="W603" s="237"/>
      <c r="X603" s="237"/>
      <c r="Y603" s="237"/>
      <c r="Z603" s="237"/>
      <c r="AA603" s="243"/>
      <c r="AT603" s="244" t="s">
        <v>175</v>
      </c>
      <c r="AU603" s="244" t="s">
        <v>146</v>
      </c>
      <c r="AV603" s="11" t="s">
        <v>146</v>
      </c>
      <c r="AW603" s="11" t="s">
        <v>38</v>
      </c>
      <c r="AX603" s="11" t="s">
        <v>82</v>
      </c>
      <c r="AY603" s="244" t="s">
        <v>167</v>
      </c>
    </row>
    <row r="604" s="12" customFormat="1" ht="16.5" customHeight="1">
      <c r="B604" s="245"/>
      <c r="C604" s="246"/>
      <c r="D604" s="246"/>
      <c r="E604" s="247" t="s">
        <v>23</v>
      </c>
      <c r="F604" s="248" t="s">
        <v>177</v>
      </c>
      <c r="G604" s="246"/>
      <c r="H604" s="246"/>
      <c r="I604" s="246"/>
      <c r="J604" s="246"/>
      <c r="K604" s="249">
        <v>2.5070000000000001</v>
      </c>
      <c r="L604" s="246"/>
      <c r="M604" s="246"/>
      <c r="N604" s="246"/>
      <c r="O604" s="246"/>
      <c r="P604" s="246"/>
      <c r="Q604" s="246"/>
      <c r="R604" s="250"/>
      <c r="T604" s="251"/>
      <c r="U604" s="246"/>
      <c r="V604" s="246"/>
      <c r="W604" s="246"/>
      <c r="X604" s="246"/>
      <c r="Y604" s="246"/>
      <c r="Z604" s="246"/>
      <c r="AA604" s="252"/>
      <c r="AT604" s="253" t="s">
        <v>175</v>
      </c>
      <c r="AU604" s="253" t="s">
        <v>146</v>
      </c>
      <c r="AV604" s="12" t="s">
        <v>172</v>
      </c>
      <c r="AW604" s="12" t="s">
        <v>38</v>
      </c>
      <c r="AX604" s="12" t="s">
        <v>11</v>
      </c>
      <c r="AY604" s="253" t="s">
        <v>167</v>
      </c>
    </row>
    <row r="605" s="1" customFormat="1" ht="25.5" customHeight="1">
      <c r="B605" s="47"/>
      <c r="C605" s="216" t="s">
        <v>783</v>
      </c>
      <c r="D605" s="216" t="s">
        <v>168</v>
      </c>
      <c r="E605" s="217" t="s">
        <v>784</v>
      </c>
      <c r="F605" s="218" t="s">
        <v>785</v>
      </c>
      <c r="G605" s="218"/>
      <c r="H605" s="218"/>
      <c r="I605" s="218"/>
      <c r="J605" s="219" t="s">
        <v>256</v>
      </c>
      <c r="K605" s="220">
        <v>75.959999999999994</v>
      </c>
      <c r="L605" s="221">
        <v>0</v>
      </c>
      <c r="M605" s="222"/>
      <c r="N605" s="223">
        <f>ROUND(L605*K605,0)</f>
        <v>0</v>
      </c>
      <c r="O605" s="223"/>
      <c r="P605" s="223"/>
      <c r="Q605" s="223"/>
      <c r="R605" s="49"/>
      <c r="T605" s="224" t="s">
        <v>23</v>
      </c>
      <c r="U605" s="57" t="s">
        <v>49</v>
      </c>
      <c r="V605" s="48"/>
      <c r="W605" s="225">
        <f>V605*K605</f>
        <v>0</v>
      </c>
      <c r="X605" s="225">
        <v>0.00020000000000000001</v>
      </c>
      <c r="Y605" s="225">
        <f>X605*K605</f>
        <v>0.015191999999999999</v>
      </c>
      <c r="Z605" s="225">
        <v>0</v>
      </c>
      <c r="AA605" s="226">
        <f>Z605*K605</f>
        <v>0</v>
      </c>
      <c r="AR605" s="23" t="s">
        <v>262</v>
      </c>
      <c r="AT605" s="23" t="s">
        <v>168</v>
      </c>
      <c r="AU605" s="23" t="s">
        <v>146</v>
      </c>
      <c r="AY605" s="23" t="s">
        <v>167</v>
      </c>
      <c r="BE605" s="139">
        <f>IF(U605="základní",N605,0)</f>
        <v>0</v>
      </c>
      <c r="BF605" s="139">
        <f>IF(U605="snížená",N605,0)</f>
        <v>0</v>
      </c>
      <c r="BG605" s="139">
        <f>IF(U605="zákl. přenesená",N605,0)</f>
        <v>0</v>
      </c>
      <c r="BH605" s="139">
        <f>IF(U605="sníž. přenesená",N605,0)</f>
        <v>0</v>
      </c>
      <c r="BI605" s="139">
        <f>IF(U605="nulová",N605,0)</f>
        <v>0</v>
      </c>
      <c r="BJ605" s="23" t="s">
        <v>146</v>
      </c>
      <c r="BK605" s="139">
        <f>ROUND(L605*K605,0)</f>
        <v>0</v>
      </c>
      <c r="BL605" s="23" t="s">
        <v>262</v>
      </c>
      <c r="BM605" s="23" t="s">
        <v>786</v>
      </c>
    </row>
    <row r="606" s="1" customFormat="1" ht="51" customHeight="1">
      <c r="B606" s="47"/>
      <c r="C606" s="216" t="s">
        <v>787</v>
      </c>
      <c r="D606" s="216" t="s">
        <v>168</v>
      </c>
      <c r="E606" s="217" t="s">
        <v>788</v>
      </c>
      <c r="F606" s="218" t="s">
        <v>789</v>
      </c>
      <c r="G606" s="218"/>
      <c r="H606" s="218"/>
      <c r="I606" s="218"/>
      <c r="J606" s="219" t="s">
        <v>717</v>
      </c>
      <c r="K606" s="220">
        <v>1</v>
      </c>
      <c r="L606" s="221">
        <v>0</v>
      </c>
      <c r="M606" s="222"/>
      <c r="N606" s="223">
        <f>ROUND(L606*K606,0)</f>
        <v>0</v>
      </c>
      <c r="O606" s="223"/>
      <c r="P606" s="223"/>
      <c r="Q606" s="223"/>
      <c r="R606" s="49"/>
      <c r="T606" s="224" t="s">
        <v>23</v>
      </c>
      <c r="U606" s="57" t="s">
        <v>49</v>
      </c>
      <c r="V606" s="48"/>
      <c r="W606" s="225">
        <f>V606*K606</f>
        <v>0</v>
      </c>
      <c r="X606" s="225">
        <v>0</v>
      </c>
      <c r="Y606" s="225">
        <f>X606*K606</f>
        <v>0</v>
      </c>
      <c r="Z606" s="225">
        <v>0</v>
      </c>
      <c r="AA606" s="226">
        <f>Z606*K606</f>
        <v>0</v>
      </c>
      <c r="AR606" s="23" t="s">
        <v>262</v>
      </c>
      <c r="AT606" s="23" t="s">
        <v>168</v>
      </c>
      <c r="AU606" s="23" t="s">
        <v>146</v>
      </c>
      <c r="AY606" s="23" t="s">
        <v>167</v>
      </c>
      <c r="BE606" s="139">
        <f>IF(U606="základní",N606,0)</f>
        <v>0</v>
      </c>
      <c r="BF606" s="139">
        <f>IF(U606="snížená",N606,0)</f>
        <v>0</v>
      </c>
      <c r="BG606" s="139">
        <f>IF(U606="zákl. přenesená",N606,0)</f>
        <v>0</v>
      </c>
      <c r="BH606" s="139">
        <f>IF(U606="sníž. přenesená",N606,0)</f>
        <v>0</v>
      </c>
      <c r="BI606" s="139">
        <f>IF(U606="nulová",N606,0)</f>
        <v>0</v>
      </c>
      <c r="BJ606" s="23" t="s">
        <v>146</v>
      </c>
      <c r="BK606" s="139">
        <f>ROUND(L606*K606,0)</f>
        <v>0</v>
      </c>
      <c r="BL606" s="23" t="s">
        <v>262</v>
      </c>
      <c r="BM606" s="23" t="s">
        <v>790</v>
      </c>
    </row>
    <row r="607" s="1" customFormat="1" ht="25.5" customHeight="1">
      <c r="B607" s="47"/>
      <c r="C607" s="216" t="s">
        <v>791</v>
      </c>
      <c r="D607" s="216" t="s">
        <v>168</v>
      </c>
      <c r="E607" s="217" t="s">
        <v>792</v>
      </c>
      <c r="F607" s="218" t="s">
        <v>793</v>
      </c>
      <c r="G607" s="218"/>
      <c r="H607" s="218"/>
      <c r="I607" s="218"/>
      <c r="J607" s="219" t="s">
        <v>661</v>
      </c>
      <c r="K607" s="269">
        <v>0</v>
      </c>
      <c r="L607" s="221">
        <v>0</v>
      </c>
      <c r="M607" s="222"/>
      <c r="N607" s="223">
        <f>ROUND(L607*K607,0)</f>
        <v>0</v>
      </c>
      <c r="O607" s="223"/>
      <c r="P607" s="223"/>
      <c r="Q607" s="223"/>
      <c r="R607" s="49"/>
      <c r="T607" s="224" t="s">
        <v>23</v>
      </c>
      <c r="U607" s="57" t="s">
        <v>49</v>
      </c>
      <c r="V607" s="48"/>
      <c r="W607" s="225">
        <f>V607*K607</f>
        <v>0</v>
      </c>
      <c r="X607" s="225">
        <v>0</v>
      </c>
      <c r="Y607" s="225">
        <f>X607*K607</f>
        <v>0</v>
      </c>
      <c r="Z607" s="225">
        <v>0</v>
      </c>
      <c r="AA607" s="226">
        <f>Z607*K607</f>
        <v>0</v>
      </c>
      <c r="AR607" s="23" t="s">
        <v>262</v>
      </c>
      <c r="AT607" s="23" t="s">
        <v>168</v>
      </c>
      <c r="AU607" s="23" t="s">
        <v>146</v>
      </c>
      <c r="AY607" s="23" t="s">
        <v>167</v>
      </c>
      <c r="BE607" s="139">
        <f>IF(U607="základní",N607,0)</f>
        <v>0</v>
      </c>
      <c r="BF607" s="139">
        <f>IF(U607="snížená",N607,0)</f>
        <v>0</v>
      </c>
      <c r="BG607" s="139">
        <f>IF(U607="zákl. přenesená",N607,0)</f>
        <v>0</v>
      </c>
      <c r="BH607" s="139">
        <f>IF(U607="sníž. přenesená",N607,0)</f>
        <v>0</v>
      </c>
      <c r="BI607" s="139">
        <f>IF(U607="nulová",N607,0)</f>
        <v>0</v>
      </c>
      <c r="BJ607" s="23" t="s">
        <v>146</v>
      </c>
      <c r="BK607" s="139">
        <f>ROUND(L607*K607,0)</f>
        <v>0</v>
      </c>
      <c r="BL607" s="23" t="s">
        <v>262</v>
      </c>
      <c r="BM607" s="23" t="s">
        <v>794</v>
      </c>
    </row>
    <row r="608" s="9" customFormat="1" ht="29.88" customHeight="1">
      <c r="B608" s="203"/>
      <c r="C608" s="204"/>
      <c r="D608" s="213" t="s">
        <v>132</v>
      </c>
      <c r="E608" s="213"/>
      <c r="F608" s="213"/>
      <c r="G608" s="213"/>
      <c r="H608" s="213"/>
      <c r="I608" s="213"/>
      <c r="J608" s="213"/>
      <c r="K608" s="213"/>
      <c r="L608" s="213"/>
      <c r="M608" s="213"/>
      <c r="N608" s="257">
        <f>BK608</f>
        <v>0</v>
      </c>
      <c r="O608" s="258"/>
      <c r="P608" s="258"/>
      <c r="Q608" s="258"/>
      <c r="R608" s="206"/>
      <c r="T608" s="207"/>
      <c r="U608" s="204"/>
      <c r="V608" s="204"/>
      <c r="W608" s="208">
        <f>SUM(W609:W613)</f>
        <v>0</v>
      </c>
      <c r="X608" s="204"/>
      <c r="Y608" s="208">
        <f>SUM(Y609:Y613)</f>
        <v>1.0474884</v>
      </c>
      <c r="Z608" s="204"/>
      <c r="AA608" s="209">
        <f>SUM(AA609:AA613)</f>
        <v>0</v>
      </c>
      <c r="AR608" s="210" t="s">
        <v>146</v>
      </c>
      <c r="AT608" s="211" t="s">
        <v>81</v>
      </c>
      <c r="AU608" s="211" t="s">
        <v>11</v>
      </c>
      <c r="AY608" s="210" t="s">
        <v>167</v>
      </c>
      <c r="BK608" s="212">
        <f>SUM(BK609:BK613)</f>
        <v>0</v>
      </c>
    </row>
    <row r="609" s="1" customFormat="1" ht="25.5" customHeight="1">
      <c r="B609" s="47"/>
      <c r="C609" s="216" t="s">
        <v>795</v>
      </c>
      <c r="D609" s="216" t="s">
        <v>168</v>
      </c>
      <c r="E609" s="217" t="s">
        <v>796</v>
      </c>
      <c r="F609" s="218" t="s">
        <v>797</v>
      </c>
      <c r="G609" s="218"/>
      <c r="H609" s="218"/>
      <c r="I609" s="218"/>
      <c r="J609" s="219" t="s">
        <v>256</v>
      </c>
      <c r="K609" s="220">
        <v>75.959999999999994</v>
      </c>
      <c r="L609" s="221">
        <v>0</v>
      </c>
      <c r="M609" s="222"/>
      <c r="N609" s="223">
        <f>ROUND(L609*K609,0)</f>
        <v>0</v>
      </c>
      <c r="O609" s="223"/>
      <c r="P609" s="223"/>
      <c r="Q609" s="223"/>
      <c r="R609" s="49"/>
      <c r="T609" s="224" t="s">
        <v>23</v>
      </c>
      <c r="U609" s="57" t="s">
        <v>49</v>
      </c>
      <c r="V609" s="48"/>
      <c r="W609" s="225">
        <f>V609*K609</f>
        <v>0</v>
      </c>
      <c r="X609" s="225">
        <v>0.01379</v>
      </c>
      <c r="Y609" s="225">
        <f>X609*K609</f>
        <v>1.0474884</v>
      </c>
      <c r="Z609" s="225">
        <v>0</v>
      </c>
      <c r="AA609" s="226">
        <f>Z609*K609</f>
        <v>0</v>
      </c>
      <c r="AR609" s="23" t="s">
        <v>262</v>
      </c>
      <c r="AT609" s="23" t="s">
        <v>168</v>
      </c>
      <c r="AU609" s="23" t="s">
        <v>146</v>
      </c>
      <c r="AY609" s="23" t="s">
        <v>167</v>
      </c>
      <c r="BE609" s="139">
        <f>IF(U609="základní",N609,0)</f>
        <v>0</v>
      </c>
      <c r="BF609" s="139">
        <f>IF(U609="snížená",N609,0)</f>
        <v>0</v>
      </c>
      <c r="BG609" s="139">
        <f>IF(U609="zákl. přenesená",N609,0)</f>
        <v>0</v>
      </c>
      <c r="BH609" s="139">
        <f>IF(U609="sníž. přenesená",N609,0)</f>
        <v>0</v>
      </c>
      <c r="BI609" s="139">
        <f>IF(U609="nulová",N609,0)</f>
        <v>0</v>
      </c>
      <c r="BJ609" s="23" t="s">
        <v>146</v>
      </c>
      <c r="BK609" s="139">
        <f>ROUND(L609*K609,0)</f>
        <v>0</v>
      </c>
      <c r="BL609" s="23" t="s">
        <v>262</v>
      </c>
      <c r="BM609" s="23" t="s">
        <v>798</v>
      </c>
    </row>
    <row r="610" s="10" customFormat="1" ht="16.5" customHeight="1">
      <c r="B610" s="227"/>
      <c r="C610" s="228"/>
      <c r="D610" s="228"/>
      <c r="E610" s="229" t="s">
        <v>23</v>
      </c>
      <c r="F610" s="230" t="s">
        <v>314</v>
      </c>
      <c r="G610" s="231"/>
      <c r="H610" s="231"/>
      <c r="I610" s="231"/>
      <c r="J610" s="228"/>
      <c r="K610" s="229" t="s">
        <v>23</v>
      </c>
      <c r="L610" s="228"/>
      <c r="M610" s="228"/>
      <c r="N610" s="228"/>
      <c r="O610" s="228"/>
      <c r="P610" s="228"/>
      <c r="Q610" s="228"/>
      <c r="R610" s="232"/>
      <c r="T610" s="233"/>
      <c r="U610" s="228"/>
      <c r="V610" s="228"/>
      <c r="W610" s="228"/>
      <c r="X610" s="228"/>
      <c r="Y610" s="228"/>
      <c r="Z610" s="228"/>
      <c r="AA610" s="234"/>
      <c r="AT610" s="235" t="s">
        <v>175</v>
      </c>
      <c r="AU610" s="235" t="s">
        <v>146</v>
      </c>
      <c r="AV610" s="10" t="s">
        <v>11</v>
      </c>
      <c r="AW610" s="10" t="s">
        <v>38</v>
      </c>
      <c r="AX610" s="10" t="s">
        <v>82</v>
      </c>
      <c r="AY610" s="235" t="s">
        <v>167</v>
      </c>
    </row>
    <row r="611" s="11" customFormat="1" ht="16.5" customHeight="1">
      <c r="B611" s="236"/>
      <c r="C611" s="237"/>
      <c r="D611" s="237"/>
      <c r="E611" s="238" t="s">
        <v>23</v>
      </c>
      <c r="F611" s="239" t="s">
        <v>799</v>
      </c>
      <c r="G611" s="237"/>
      <c r="H611" s="237"/>
      <c r="I611" s="237"/>
      <c r="J611" s="237"/>
      <c r="K611" s="240">
        <v>75.959999999999994</v>
      </c>
      <c r="L611" s="237"/>
      <c r="M611" s="237"/>
      <c r="N611" s="237"/>
      <c r="O611" s="237"/>
      <c r="P611" s="237"/>
      <c r="Q611" s="237"/>
      <c r="R611" s="241"/>
      <c r="T611" s="242"/>
      <c r="U611" s="237"/>
      <c r="V611" s="237"/>
      <c r="W611" s="237"/>
      <c r="X611" s="237"/>
      <c r="Y611" s="237"/>
      <c r="Z611" s="237"/>
      <c r="AA611" s="243"/>
      <c r="AT611" s="244" t="s">
        <v>175</v>
      </c>
      <c r="AU611" s="244" t="s">
        <v>146</v>
      </c>
      <c r="AV611" s="11" t="s">
        <v>146</v>
      </c>
      <c r="AW611" s="11" t="s">
        <v>38</v>
      </c>
      <c r="AX611" s="11" t="s">
        <v>82</v>
      </c>
      <c r="AY611" s="244" t="s">
        <v>167</v>
      </c>
    </row>
    <row r="612" s="12" customFormat="1" ht="16.5" customHeight="1">
      <c r="B612" s="245"/>
      <c r="C612" s="246"/>
      <c r="D612" s="246"/>
      <c r="E612" s="247" t="s">
        <v>23</v>
      </c>
      <c r="F612" s="248" t="s">
        <v>177</v>
      </c>
      <c r="G612" s="246"/>
      <c r="H612" s="246"/>
      <c r="I612" s="246"/>
      <c r="J612" s="246"/>
      <c r="K612" s="249">
        <v>75.959999999999994</v>
      </c>
      <c r="L612" s="246"/>
      <c r="M612" s="246"/>
      <c r="N612" s="246"/>
      <c r="O612" s="246"/>
      <c r="P612" s="246"/>
      <c r="Q612" s="246"/>
      <c r="R612" s="250"/>
      <c r="T612" s="251"/>
      <c r="U612" s="246"/>
      <c r="V612" s="246"/>
      <c r="W612" s="246"/>
      <c r="X612" s="246"/>
      <c r="Y612" s="246"/>
      <c r="Z612" s="246"/>
      <c r="AA612" s="252"/>
      <c r="AT612" s="253" t="s">
        <v>175</v>
      </c>
      <c r="AU612" s="253" t="s">
        <v>146</v>
      </c>
      <c r="AV612" s="12" t="s">
        <v>172</v>
      </c>
      <c r="AW612" s="12" t="s">
        <v>38</v>
      </c>
      <c r="AX612" s="12" t="s">
        <v>11</v>
      </c>
      <c r="AY612" s="253" t="s">
        <v>167</v>
      </c>
    </row>
    <row r="613" s="1" customFormat="1" ht="25.5" customHeight="1">
      <c r="B613" s="47"/>
      <c r="C613" s="216" t="s">
        <v>800</v>
      </c>
      <c r="D613" s="216" t="s">
        <v>168</v>
      </c>
      <c r="E613" s="217" t="s">
        <v>801</v>
      </c>
      <c r="F613" s="218" t="s">
        <v>802</v>
      </c>
      <c r="G613" s="218"/>
      <c r="H613" s="218"/>
      <c r="I613" s="218"/>
      <c r="J613" s="219" t="s">
        <v>661</v>
      </c>
      <c r="K613" s="269">
        <v>0</v>
      </c>
      <c r="L613" s="221">
        <v>0</v>
      </c>
      <c r="M613" s="222"/>
      <c r="N613" s="223">
        <f>ROUND(L613*K613,0)</f>
        <v>0</v>
      </c>
      <c r="O613" s="223"/>
      <c r="P613" s="223"/>
      <c r="Q613" s="223"/>
      <c r="R613" s="49"/>
      <c r="T613" s="224" t="s">
        <v>23</v>
      </c>
      <c r="U613" s="57" t="s">
        <v>49</v>
      </c>
      <c r="V613" s="48"/>
      <c r="W613" s="225">
        <f>V613*K613</f>
        <v>0</v>
      </c>
      <c r="X613" s="225">
        <v>0</v>
      </c>
      <c r="Y613" s="225">
        <f>X613*K613</f>
        <v>0</v>
      </c>
      <c r="Z613" s="225">
        <v>0</v>
      </c>
      <c r="AA613" s="226">
        <f>Z613*K613</f>
        <v>0</v>
      </c>
      <c r="AR613" s="23" t="s">
        <v>262</v>
      </c>
      <c r="AT613" s="23" t="s">
        <v>168</v>
      </c>
      <c r="AU613" s="23" t="s">
        <v>146</v>
      </c>
      <c r="AY613" s="23" t="s">
        <v>167</v>
      </c>
      <c r="BE613" s="139">
        <f>IF(U613="základní",N613,0)</f>
        <v>0</v>
      </c>
      <c r="BF613" s="139">
        <f>IF(U613="snížená",N613,0)</f>
        <v>0</v>
      </c>
      <c r="BG613" s="139">
        <f>IF(U613="zákl. přenesená",N613,0)</f>
        <v>0</v>
      </c>
      <c r="BH613" s="139">
        <f>IF(U613="sníž. přenesená",N613,0)</f>
        <v>0</v>
      </c>
      <c r="BI613" s="139">
        <f>IF(U613="nulová",N613,0)</f>
        <v>0</v>
      </c>
      <c r="BJ613" s="23" t="s">
        <v>146</v>
      </c>
      <c r="BK613" s="139">
        <f>ROUND(L613*K613,0)</f>
        <v>0</v>
      </c>
      <c r="BL613" s="23" t="s">
        <v>262</v>
      </c>
      <c r="BM613" s="23" t="s">
        <v>803</v>
      </c>
    </row>
    <row r="614" s="9" customFormat="1" ht="29.88" customHeight="1">
      <c r="B614" s="203"/>
      <c r="C614" s="204"/>
      <c r="D614" s="213" t="s">
        <v>133</v>
      </c>
      <c r="E614" s="213"/>
      <c r="F614" s="213"/>
      <c r="G614" s="213"/>
      <c r="H614" s="213"/>
      <c r="I614" s="213"/>
      <c r="J614" s="213"/>
      <c r="K614" s="213"/>
      <c r="L614" s="213"/>
      <c r="M614" s="213"/>
      <c r="N614" s="257">
        <f>BK614</f>
        <v>0</v>
      </c>
      <c r="O614" s="258"/>
      <c r="P614" s="258"/>
      <c r="Q614" s="258"/>
      <c r="R614" s="206"/>
      <c r="T614" s="207"/>
      <c r="U614" s="204"/>
      <c r="V614" s="204"/>
      <c r="W614" s="208">
        <f>SUM(W615:W633)</f>
        <v>0</v>
      </c>
      <c r="X614" s="204"/>
      <c r="Y614" s="208">
        <f>SUM(Y615:Y633)</f>
        <v>0.18846750000000001</v>
      </c>
      <c r="Z614" s="204"/>
      <c r="AA614" s="209">
        <f>SUM(AA615:AA633)</f>
        <v>0</v>
      </c>
      <c r="AR614" s="210" t="s">
        <v>146</v>
      </c>
      <c r="AT614" s="211" t="s">
        <v>81</v>
      </c>
      <c r="AU614" s="211" t="s">
        <v>11</v>
      </c>
      <c r="AY614" s="210" t="s">
        <v>167</v>
      </c>
      <c r="BK614" s="212">
        <f>SUM(BK615:BK633)</f>
        <v>0</v>
      </c>
    </row>
    <row r="615" s="1" customFormat="1" ht="25.5" customHeight="1">
      <c r="B615" s="47"/>
      <c r="C615" s="216" t="s">
        <v>804</v>
      </c>
      <c r="D615" s="216" t="s">
        <v>168</v>
      </c>
      <c r="E615" s="217" t="s">
        <v>805</v>
      </c>
      <c r="F615" s="218" t="s">
        <v>806</v>
      </c>
      <c r="G615" s="218"/>
      <c r="H615" s="218"/>
      <c r="I615" s="218"/>
      <c r="J615" s="219" t="s">
        <v>466</v>
      </c>
      <c r="K615" s="220">
        <v>23</v>
      </c>
      <c r="L615" s="221">
        <v>0</v>
      </c>
      <c r="M615" s="222"/>
      <c r="N615" s="223">
        <f>ROUND(L615*K615,0)</f>
        <v>0</v>
      </c>
      <c r="O615" s="223"/>
      <c r="P615" s="223"/>
      <c r="Q615" s="223"/>
      <c r="R615" s="49"/>
      <c r="T615" s="224" t="s">
        <v>23</v>
      </c>
      <c r="U615" s="57" t="s">
        <v>49</v>
      </c>
      <c r="V615" s="48"/>
      <c r="W615" s="225">
        <f>V615*K615</f>
        <v>0</v>
      </c>
      <c r="X615" s="225">
        <v>0.0018400000000000001</v>
      </c>
      <c r="Y615" s="225">
        <f>X615*K615</f>
        <v>0.042320000000000003</v>
      </c>
      <c r="Z615" s="225">
        <v>0</v>
      </c>
      <c r="AA615" s="226">
        <f>Z615*K615</f>
        <v>0</v>
      </c>
      <c r="AR615" s="23" t="s">
        <v>262</v>
      </c>
      <c r="AT615" s="23" t="s">
        <v>168</v>
      </c>
      <c r="AU615" s="23" t="s">
        <v>146</v>
      </c>
      <c r="AY615" s="23" t="s">
        <v>167</v>
      </c>
      <c r="BE615" s="139">
        <f>IF(U615="základní",N615,0)</f>
        <v>0</v>
      </c>
      <c r="BF615" s="139">
        <f>IF(U615="snížená",N615,0)</f>
        <v>0</v>
      </c>
      <c r="BG615" s="139">
        <f>IF(U615="zákl. přenesená",N615,0)</f>
        <v>0</v>
      </c>
      <c r="BH615" s="139">
        <f>IF(U615="sníž. přenesená",N615,0)</f>
        <v>0</v>
      </c>
      <c r="BI615" s="139">
        <f>IF(U615="nulová",N615,0)</f>
        <v>0</v>
      </c>
      <c r="BJ615" s="23" t="s">
        <v>146</v>
      </c>
      <c r="BK615" s="139">
        <f>ROUND(L615*K615,0)</f>
        <v>0</v>
      </c>
      <c r="BL615" s="23" t="s">
        <v>262</v>
      </c>
      <c r="BM615" s="23" t="s">
        <v>807</v>
      </c>
    </row>
    <row r="616" s="11" customFormat="1" ht="16.5" customHeight="1">
      <c r="B616" s="236"/>
      <c r="C616" s="237"/>
      <c r="D616" s="237"/>
      <c r="E616" s="238" t="s">
        <v>23</v>
      </c>
      <c r="F616" s="254" t="s">
        <v>808</v>
      </c>
      <c r="G616" s="255"/>
      <c r="H616" s="255"/>
      <c r="I616" s="255"/>
      <c r="J616" s="237"/>
      <c r="K616" s="240">
        <v>23</v>
      </c>
      <c r="L616" s="237"/>
      <c r="M616" s="237"/>
      <c r="N616" s="237"/>
      <c r="O616" s="237"/>
      <c r="P616" s="237"/>
      <c r="Q616" s="237"/>
      <c r="R616" s="241"/>
      <c r="T616" s="242"/>
      <c r="U616" s="237"/>
      <c r="V616" s="237"/>
      <c r="W616" s="237"/>
      <c r="X616" s="237"/>
      <c r="Y616" s="237"/>
      <c r="Z616" s="237"/>
      <c r="AA616" s="243"/>
      <c r="AT616" s="244" t="s">
        <v>175</v>
      </c>
      <c r="AU616" s="244" t="s">
        <v>146</v>
      </c>
      <c r="AV616" s="11" t="s">
        <v>146</v>
      </c>
      <c r="AW616" s="11" t="s">
        <v>38</v>
      </c>
      <c r="AX616" s="11" t="s">
        <v>82</v>
      </c>
      <c r="AY616" s="244" t="s">
        <v>167</v>
      </c>
    </row>
    <row r="617" s="12" customFormat="1" ht="16.5" customHeight="1">
      <c r="B617" s="245"/>
      <c r="C617" s="246"/>
      <c r="D617" s="246"/>
      <c r="E617" s="247" t="s">
        <v>23</v>
      </c>
      <c r="F617" s="248" t="s">
        <v>177</v>
      </c>
      <c r="G617" s="246"/>
      <c r="H617" s="246"/>
      <c r="I617" s="246"/>
      <c r="J617" s="246"/>
      <c r="K617" s="249">
        <v>23</v>
      </c>
      <c r="L617" s="246"/>
      <c r="M617" s="246"/>
      <c r="N617" s="246"/>
      <c r="O617" s="246"/>
      <c r="P617" s="246"/>
      <c r="Q617" s="246"/>
      <c r="R617" s="250"/>
      <c r="T617" s="251"/>
      <c r="U617" s="246"/>
      <c r="V617" s="246"/>
      <c r="W617" s="246"/>
      <c r="X617" s="246"/>
      <c r="Y617" s="246"/>
      <c r="Z617" s="246"/>
      <c r="AA617" s="252"/>
      <c r="AT617" s="253" t="s">
        <v>175</v>
      </c>
      <c r="AU617" s="253" t="s">
        <v>146</v>
      </c>
      <c r="AV617" s="12" t="s">
        <v>172</v>
      </c>
      <c r="AW617" s="12" t="s">
        <v>38</v>
      </c>
      <c r="AX617" s="12" t="s">
        <v>11</v>
      </c>
      <c r="AY617" s="253" t="s">
        <v>167</v>
      </c>
    </row>
    <row r="618" s="1" customFormat="1" ht="38.25" customHeight="1">
      <c r="B618" s="47"/>
      <c r="C618" s="216" t="s">
        <v>809</v>
      </c>
      <c r="D618" s="216" t="s">
        <v>168</v>
      </c>
      <c r="E618" s="217" t="s">
        <v>810</v>
      </c>
      <c r="F618" s="218" t="s">
        <v>811</v>
      </c>
      <c r="G618" s="218"/>
      <c r="H618" s="218"/>
      <c r="I618" s="218"/>
      <c r="J618" s="219" t="s">
        <v>466</v>
      </c>
      <c r="K618" s="220">
        <v>21.25</v>
      </c>
      <c r="L618" s="221">
        <v>0</v>
      </c>
      <c r="M618" s="222"/>
      <c r="N618" s="223">
        <f>ROUND(L618*K618,0)</f>
        <v>0</v>
      </c>
      <c r="O618" s="223"/>
      <c r="P618" s="223"/>
      <c r="Q618" s="223"/>
      <c r="R618" s="49"/>
      <c r="T618" s="224" t="s">
        <v>23</v>
      </c>
      <c r="U618" s="57" t="s">
        <v>49</v>
      </c>
      <c r="V618" s="48"/>
      <c r="W618" s="225">
        <f>V618*K618</f>
        <v>0</v>
      </c>
      <c r="X618" s="225">
        <v>0.0029099999999999998</v>
      </c>
      <c r="Y618" s="225">
        <f>X618*K618</f>
        <v>0.061837499999999997</v>
      </c>
      <c r="Z618" s="225">
        <v>0</v>
      </c>
      <c r="AA618" s="226">
        <f>Z618*K618</f>
        <v>0</v>
      </c>
      <c r="AR618" s="23" t="s">
        <v>262</v>
      </c>
      <c r="AT618" s="23" t="s">
        <v>168</v>
      </c>
      <c r="AU618" s="23" t="s">
        <v>146</v>
      </c>
      <c r="AY618" s="23" t="s">
        <v>167</v>
      </c>
      <c r="BE618" s="139">
        <f>IF(U618="základní",N618,0)</f>
        <v>0</v>
      </c>
      <c r="BF618" s="139">
        <f>IF(U618="snížená",N618,0)</f>
        <v>0</v>
      </c>
      <c r="BG618" s="139">
        <f>IF(U618="zákl. přenesená",N618,0)</f>
        <v>0</v>
      </c>
      <c r="BH618" s="139">
        <f>IF(U618="sníž. přenesená",N618,0)</f>
        <v>0</v>
      </c>
      <c r="BI618" s="139">
        <f>IF(U618="nulová",N618,0)</f>
        <v>0</v>
      </c>
      <c r="BJ618" s="23" t="s">
        <v>146</v>
      </c>
      <c r="BK618" s="139">
        <f>ROUND(L618*K618,0)</f>
        <v>0</v>
      </c>
      <c r="BL618" s="23" t="s">
        <v>262</v>
      </c>
      <c r="BM618" s="23" t="s">
        <v>812</v>
      </c>
    </row>
    <row r="619" s="11" customFormat="1" ht="16.5" customHeight="1">
      <c r="B619" s="236"/>
      <c r="C619" s="237"/>
      <c r="D619" s="237"/>
      <c r="E619" s="238" t="s">
        <v>23</v>
      </c>
      <c r="F619" s="254" t="s">
        <v>813</v>
      </c>
      <c r="G619" s="255"/>
      <c r="H619" s="255"/>
      <c r="I619" s="255"/>
      <c r="J619" s="237"/>
      <c r="K619" s="240">
        <v>10</v>
      </c>
      <c r="L619" s="237"/>
      <c r="M619" s="237"/>
      <c r="N619" s="237"/>
      <c r="O619" s="237"/>
      <c r="P619" s="237"/>
      <c r="Q619" s="237"/>
      <c r="R619" s="241"/>
      <c r="T619" s="242"/>
      <c r="U619" s="237"/>
      <c r="V619" s="237"/>
      <c r="W619" s="237"/>
      <c r="X619" s="237"/>
      <c r="Y619" s="237"/>
      <c r="Z619" s="237"/>
      <c r="AA619" s="243"/>
      <c r="AT619" s="244" t="s">
        <v>175</v>
      </c>
      <c r="AU619" s="244" t="s">
        <v>146</v>
      </c>
      <c r="AV619" s="11" t="s">
        <v>146</v>
      </c>
      <c r="AW619" s="11" t="s">
        <v>38</v>
      </c>
      <c r="AX619" s="11" t="s">
        <v>82</v>
      </c>
      <c r="AY619" s="244" t="s">
        <v>167</v>
      </c>
    </row>
    <row r="620" s="11" customFormat="1" ht="16.5" customHeight="1">
      <c r="B620" s="236"/>
      <c r="C620" s="237"/>
      <c r="D620" s="237"/>
      <c r="E620" s="238" t="s">
        <v>23</v>
      </c>
      <c r="F620" s="239" t="s">
        <v>814</v>
      </c>
      <c r="G620" s="237"/>
      <c r="H620" s="237"/>
      <c r="I620" s="237"/>
      <c r="J620" s="237"/>
      <c r="K620" s="240">
        <v>11.25</v>
      </c>
      <c r="L620" s="237"/>
      <c r="M620" s="237"/>
      <c r="N620" s="237"/>
      <c r="O620" s="237"/>
      <c r="P620" s="237"/>
      <c r="Q620" s="237"/>
      <c r="R620" s="241"/>
      <c r="T620" s="242"/>
      <c r="U620" s="237"/>
      <c r="V620" s="237"/>
      <c r="W620" s="237"/>
      <c r="X620" s="237"/>
      <c r="Y620" s="237"/>
      <c r="Z620" s="237"/>
      <c r="AA620" s="243"/>
      <c r="AT620" s="244" t="s">
        <v>175</v>
      </c>
      <c r="AU620" s="244" t="s">
        <v>146</v>
      </c>
      <c r="AV620" s="11" t="s">
        <v>146</v>
      </c>
      <c r="AW620" s="11" t="s">
        <v>38</v>
      </c>
      <c r="AX620" s="11" t="s">
        <v>82</v>
      </c>
      <c r="AY620" s="244" t="s">
        <v>167</v>
      </c>
    </row>
    <row r="621" s="12" customFormat="1" ht="16.5" customHeight="1">
      <c r="B621" s="245"/>
      <c r="C621" s="246"/>
      <c r="D621" s="246"/>
      <c r="E621" s="247" t="s">
        <v>23</v>
      </c>
      <c r="F621" s="248" t="s">
        <v>177</v>
      </c>
      <c r="G621" s="246"/>
      <c r="H621" s="246"/>
      <c r="I621" s="246"/>
      <c r="J621" s="246"/>
      <c r="K621" s="249">
        <v>21.25</v>
      </c>
      <c r="L621" s="246"/>
      <c r="M621" s="246"/>
      <c r="N621" s="246"/>
      <c r="O621" s="246"/>
      <c r="P621" s="246"/>
      <c r="Q621" s="246"/>
      <c r="R621" s="250"/>
      <c r="T621" s="251"/>
      <c r="U621" s="246"/>
      <c r="V621" s="246"/>
      <c r="W621" s="246"/>
      <c r="X621" s="246"/>
      <c r="Y621" s="246"/>
      <c r="Z621" s="246"/>
      <c r="AA621" s="252"/>
      <c r="AT621" s="253" t="s">
        <v>175</v>
      </c>
      <c r="AU621" s="253" t="s">
        <v>146</v>
      </c>
      <c r="AV621" s="12" t="s">
        <v>172</v>
      </c>
      <c r="AW621" s="12" t="s">
        <v>38</v>
      </c>
      <c r="AX621" s="12" t="s">
        <v>11</v>
      </c>
      <c r="AY621" s="253" t="s">
        <v>167</v>
      </c>
    </row>
    <row r="622" s="1" customFormat="1" ht="38.25" customHeight="1">
      <c r="B622" s="47"/>
      <c r="C622" s="216" t="s">
        <v>815</v>
      </c>
      <c r="D622" s="216" t="s">
        <v>168</v>
      </c>
      <c r="E622" s="217" t="s">
        <v>816</v>
      </c>
      <c r="F622" s="218" t="s">
        <v>817</v>
      </c>
      <c r="G622" s="218"/>
      <c r="H622" s="218"/>
      <c r="I622" s="218"/>
      <c r="J622" s="219" t="s">
        <v>256</v>
      </c>
      <c r="K622" s="220">
        <v>1.5</v>
      </c>
      <c r="L622" s="221">
        <v>0</v>
      </c>
      <c r="M622" s="222"/>
      <c r="N622" s="223">
        <f>ROUND(L622*K622,0)</f>
        <v>0</v>
      </c>
      <c r="O622" s="223"/>
      <c r="P622" s="223"/>
      <c r="Q622" s="223"/>
      <c r="R622" s="49"/>
      <c r="T622" s="224" t="s">
        <v>23</v>
      </c>
      <c r="U622" s="57" t="s">
        <v>49</v>
      </c>
      <c r="V622" s="48"/>
      <c r="W622" s="225">
        <f>V622*K622</f>
        <v>0</v>
      </c>
      <c r="X622" s="225">
        <v>0.01082</v>
      </c>
      <c r="Y622" s="225">
        <f>X622*K622</f>
        <v>0.016230000000000001</v>
      </c>
      <c r="Z622" s="225">
        <v>0</v>
      </c>
      <c r="AA622" s="226">
        <f>Z622*K622</f>
        <v>0</v>
      </c>
      <c r="AR622" s="23" t="s">
        <v>262</v>
      </c>
      <c r="AT622" s="23" t="s">
        <v>168</v>
      </c>
      <c r="AU622" s="23" t="s">
        <v>146</v>
      </c>
      <c r="AY622" s="23" t="s">
        <v>167</v>
      </c>
      <c r="BE622" s="139">
        <f>IF(U622="základní",N622,0)</f>
        <v>0</v>
      </c>
      <c r="BF622" s="139">
        <f>IF(U622="snížená",N622,0)</f>
        <v>0</v>
      </c>
      <c r="BG622" s="139">
        <f>IF(U622="zákl. přenesená",N622,0)</f>
        <v>0</v>
      </c>
      <c r="BH622" s="139">
        <f>IF(U622="sníž. přenesená",N622,0)</f>
        <v>0</v>
      </c>
      <c r="BI622" s="139">
        <f>IF(U622="nulová",N622,0)</f>
        <v>0</v>
      </c>
      <c r="BJ622" s="23" t="s">
        <v>146</v>
      </c>
      <c r="BK622" s="139">
        <f>ROUND(L622*K622,0)</f>
        <v>0</v>
      </c>
      <c r="BL622" s="23" t="s">
        <v>262</v>
      </c>
      <c r="BM622" s="23" t="s">
        <v>818</v>
      </c>
    </row>
    <row r="623" s="10" customFormat="1" ht="16.5" customHeight="1">
      <c r="B623" s="227"/>
      <c r="C623" s="228"/>
      <c r="D623" s="228"/>
      <c r="E623" s="229" t="s">
        <v>23</v>
      </c>
      <c r="F623" s="230" t="s">
        <v>819</v>
      </c>
      <c r="G623" s="231"/>
      <c r="H623" s="231"/>
      <c r="I623" s="231"/>
      <c r="J623" s="228"/>
      <c r="K623" s="229" t="s">
        <v>23</v>
      </c>
      <c r="L623" s="228"/>
      <c r="M623" s="228"/>
      <c r="N623" s="228"/>
      <c r="O623" s="228"/>
      <c r="P623" s="228"/>
      <c r="Q623" s="228"/>
      <c r="R623" s="232"/>
      <c r="T623" s="233"/>
      <c r="U623" s="228"/>
      <c r="V623" s="228"/>
      <c r="W623" s="228"/>
      <c r="X623" s="228"/>
      <c r="Y623" s="228"/>
      <c r="Z623" s="228"/>
      <c r="AA623" s="234"/>
      <c r="AT623" s="235" t="s">
        <v>175</v>
      </c>
      <c r="AU623" s="235" t="s">
        <v>146</v>
      </c>
      <c r="AV623" s="10" t="s">
        <v>11</v>
      </c>
      <c r="AW623" s="10" t="s">
        <v>38</v>
      </c>
      <c r="AX623" s="10" t="s">
        <v>82</v>
      </c>
      <c r="AY623" s="235" t="s">
        <v>167</v>
      </c>
    </row>
    <row r="624" s="11" customFormat="1" ht="16.5" customHeight="1">
      <c r="B624" s="236"/>
      <c r="C624" s="237"/>
      <c r="D624" s="237"/>
      <c r="E624" s="238" t="s">
        <v>23</v>
      </c>
      <c r="F624" s="239" t="s">
        <v>820</v>
      </c>
      <c r="G624" s="237"/>
      <c r="H624" s="237"/>
      <c r="I624" s="237"/>
      <c r="J624" s="237"/>
      <c r="K624" s="240">
        <v>1.5</v>
      </c>
      <c r="L624" s="237"/>
      <c r="M624" s="237"/>
      <c r="N624" s="237"/>
      <c r="O624" s="237"/>
      <c r="P624" s="237"/>
      <c r="Q624" s="237"/>
      <c r="R624" s="241"/>
      <c r="T624" s="242"/>
      <c r="U624" s="237"/>
      <c r="V624" s="237"/>
      <c r="W624" s="237"/>
      <c r="X624" s="237"/>
      <c r="Y624" s="237"/>
      <c r="Z624" s="237"/>
      <c r="AA624" s="243"/>
      <c r="AT624" s="244" t="s">
        <v>175</v>
      </c>
      <c r="AU624" s="244" t="s">
        <v>146</v>
      </c>
      <c r="AV624" s="11" t="s">
        <v>146</v>
      </c>
      <c r="AW624" s="11" t="s">
        <v>38</v>
      </c>
      <c r="AX624" s="11" t="s">
        <v>82</v>
      </c>
      <c r="AY624" s="244" t="s">
        <v>167</v>
      </c>
    </row>
    <row r="625" s="12" customFormat="1" ht="16.5" customHeight="1">
      <c r="B625" s="245"/>
      <c r="C625" s="246"/>
      <c r="D625" s="246"/>
      <c r="E625" s="247" t="s">
        <v>23</v>
      </c>
      <c r="F625" s="248" t="s">
        <v>177</v>
      </c>
      <c r="G625" s="246"/>
      <c r="H625" s="246"/>
      <c r="I625" s="246"/>
      <c r="J625" s="246"/>
      <c r="K625" s="249">
        <v>1.5</v>
      </c>
      <c r="L625" s="246"/>
      <c r="M625" s="246"/>
      <c r="N625" s="246"/>
      <c r="O625" s="246"/>
      <c r="P625" s="246"/>
      <c r="Q625" s="246"/>
      <c r="R625" s="250"/>
      <c r="T625" s="251"/>
      <c r="U625" s="246"/>
      <c r="V625" s="246"/>
      <c r="W625" s="246"/>
      <c r="X625" s="246"/>
      <c r="Y625" s="246"/>
      <c r="Z625" s="246"/>
      <c r="AA625" s="252"/>
      <c r="AT625" s="253" t="s">
        <v>175</v>
      </c>
      <c r="AU625" s="253" t="s">
        <v>146</v>
      </c>
      <c r="AV625" s="12" t="s">
        <v>172</v>
      </c>
      <c r="AW625" s="12" t="s">
        <v>38</v>
      </c>
      <c r="AX625" s="12" t="s">
        <v>11</v>
      </c>
      <c r="AY625" s="253" t="s">
        <v>167</v>
      </c>
    </row>
    <row r="626" s="1" customFormat="1" ht="25.5" customHeight="1">
      <c r="B626" s="47"/>
      <c r="C626" s="216" t="s">
        <v>821</v>
      </c>
      <c r="D626" s="216" t="s">
        <v>168</v>
      </c>
      <c r="E626" s="217" t="s">
        <v>822</v>
      </c>
      <c r="F626" s="218" t="s">
        <v>823</v>
      </c>
      <c r="G626" s="218"/>
      <c r="H626" s="218"/>
      <c r="I626" s="218"/>
      <c r="J626" s="219" t="s">
        <v>466</v>
      </c>
      <c r="K626" s="220">
        <v>23</v>
      </c>
      <c r="L626" s="221">
        <v>0</v>
      </c>
      <c r="M626" s="222"/>
      <c r="N626" s="223">
        <f>ROUND(L626*K626,0)</f>
        <v>0</v>
      </c>
      <c r="O626" s="223"/>
      <c r="P626" s="223"/>
      <c r="Q626" s="223"/>
      <c r="R626" s="49"/>
      <c r="T626" s="224" t="s">
        <v>23</v>
      </c>
      <c r="U626" s="57" t="s">
        <v>49</v>
      </c>
      <c r="V626" s="48"/>
      <c r="W626" s="225">
        <f>V626*K626</f>
        <v>0</v>
      </c>
      <c r="X626" s="225">
        <v>0.00174</v>
      </c>
      <c r="Y626" s="225">
        <f>X626*K626</f>
        <v>0.04002</v>
      </c>
      <c r="Z626" s="225">
        <v>0</v>
      </c>
      <c r="AA626" s="226">
        <f>Z626*K626</f>
        <v>0</v>
      </c>
      <c r="AR626" s="23" t="s">
        <v>262</v>
      </c>
      <c r="AT626" s="23" t="s">
        <v>168</v>
      </c>
      <c r="AU626" s="23" t="s">
        <v>146</v>
      </c>
      <c r="AY626" s="23" t="s">
        <v>167</v>
      </c>
      <c r="BE626" s="139">
        <f>IF(U626="základní",N626,0)</f>
        <v>0</v>
      </c>
      <c r="BF626" s="139">
        <f>IF(U626="snížená",N626,0)</f>
        <v>0</v>
      </c>
      <c r="BG626" s="139">
        <f>IF(U626="zákl. přenesená",N626,0)</f>
        <v>0</v>
      </c>
      <c r="BH626" s="139">
        <f>IF(U626="sníž. přenesená",N626,0)</f>
        <v>0</v>
      </c>
      <c r="BI626" s="139">
        <f>IF(U626="nulová",N626,0)</f>
        <v>0</v>
      </c>
      <c r="BJ626" s="23" t="s">
        <v>146</v>
      </c>
      <c r="BK626" s="139">
        <f>ROUND(L626*K626,0)</f>
        <v>0</v>
      </c>
      <c r="BL626" s="23" t="s">
        <v>262</v>
      </c>
      <c r="BM626" s="23" t="s">
        <v>824</v>
      </c>
    </row>
    <row r="627" s="11" customFormat="1" ht="16.5" customHeight="1">
      <c r="B627" s="236"/>
      <c r="C627" s="237"/>
      <c r="D627" s="237"/>
      <c r="E627" s="238" t="s">
        <v>23</v>
      </c>
      <c r="F627" s="254" t="s">
        <v>808</v>
      </c>
      <c r="G627" s="255"/>
      <c r="H627" s="255"/>
      <c r="I627" s="255"/>
      <c r="J627" s="237"/>
      <c r="K627" s="240">
        <v>23</v>
      </c>
      <c r="L627" s="237"/>
      <c r="M627" s="237"/>
      <c r="N627" s="237"/>
      <c r="O627" s="237"/>
      <c r="P627" s="237"/>
      <c r="Q627" s="237"/>
      <c r="R627" s="241"/>
      <c r="T627" s="242"/>
      <c r="U627" s="237"/>
      <c r="V627" s="237"/>
      <c r="W627" s="237"/>
      <c r="X627" s="237"/>
      <c r="Y627" s="237"/>
      <c r="Z627" s="237"/>
      <c r="AA627" s="243"/>
      <c r="AT627" s="244" t="s">
        <v>175</v>
      </c>
      <c r="AU627" s="244" t="s">
        <v>146</v>
      </c>
      <c r="AV627" s="11" t="s">
        <v>146</v>
      </c>
      <c r="AW627" s="11" t="s">
        <v>38</v>
      </c>
      <c r="AX627" s="11" t="s">
        <v>82</v>
      </c>
      <c r="AY627" s="244" t="s">
        <v>167</v>
      </c>
    </row>
    <row r="628" s="12" customFormat="1" ht="16.5" customHeight="1">
      <c r="B628" s="245"/>
      <c r="C628" s="246"/>
      <c r="D628" s="246"/>
      <c r="E628" s="247" t="s">
        <v>23</v>
      </c>
      <c r="F628" s="248" t="s">
        <v>177</v>
      </c>
      <c r="G628" s="246"/>
      <c r="H628" s="246"/>
      <c r="I628" s="246"/>
      <c r="J628" s="246"/>
      <c r="K628" s="249">
        <v>23</v>
      </c>
      <c r="L628" s="246"/>
      <c r="M628" s="246"/>
      <c r="N628" s="246"/>
      <c r="O628" s="246"/>
      <c r="P628" s="246"/>
      <c r="Q628" s="246"/>
      <c r="R628" s="250"/>
      <c r="T628" s="251"/>
      <c r="U628" s="246"/>
      <c r="V628" s="246"/>
      <c r="W628" s="246"/>
      <c r="X628" s="246"/>
      <c r="Y628" s="246"/>
      <c r="Z628" s="246"/>
      <c r="AA628" s="252"/>
      <c r="AT628" s="253" t="s">
        <v>175</v>
      </c>
      <c r="AU628" s="253" t="s">
        <v>146</v>
      </c>
      <c r="AV628" s="12" t="s">
        <v>172</v>
      </c>
      <c r="AW628" s="12" t="s">
        <v>38</v>
      </c>
      <c r="AX628" s="12" t="s">
        <v>11</v>
      </c>
      <c r="AY628" s="253" t="s">
        <v>167</v>
      </c>
    </row>
    <row r="629" s="1" customFormat="1" ht="38.25" customHeight="1">
      <c r="B629" s="47"/>
      <c r="C629" s="216" t="s">
        <v>825</v>
      </c>
      <c r="D629" s="216" t="s">
        <v>168</v>
      </c>
      <c r="E629" s="217" t="s">
        <v>826</v>
      </c>
      <c r="F629" s="218" t="s">
        <v>827</v>
      </c>
      <c r="G629" s="218"/>
      <c r="H629" s="218"/>
      <c r="I629" s="218"/>
      <c r="J629" s="219" t="s">
        <v>288</v>
      </c>
      <c r="K629" s="220">
        <v>2</v>
      </c>
      <c r="L629" s="221">
        <v>0</v>
      </c>
      <c r="M629" s="222"/>
      <c r="N629" s="223">
        <f>ROUND(L629*K629,0)</f>
        <v>0</v>
      </c>
      <c r="O629" s="223"/>
      <c r="P629" s="223"/>
      <c r="Q629" s="223"/>
      <c r="R629" s="49"/>
      <c r="T629" s="224" t="s">
        <v>23</v>
      </c>
      <c r="U629" s="57" t="s">
        <v>49</v>
      </c>
      <c r="V629" s="48"/>
      <c r="W629" s="225">
        <f>V629*K629</f>
        <v>0</v>
      </c>
      <c r="X629" s="225">
        <v>0.00025000000000000001</v>
      </c>
      <c r="Y629" s="225">
        <f>X629*K629</f>
        <v>0.00050000000000000001</v>
      </c>
      <c r="Z629" s="225">
        <v>0</v>
      </c>
      <c r="AA629" s="226">
        <f>Z629*K629</f>
        <v>0</v>
      </c>
      <c r="AR629" s="23" t="s">
        <v>262</v>
      </c>
      <c r="AT629" s="23" t="s">
        <v>168</v>
      </c>
      <c r="AU629" s="23" t="s">
        <v>146</v>
      </c>
      <c r="AY629" s="23" t="s">
        <v>167</v>
      </c>
      <c r="BE629" s="139">
        <f>IF(U629="základní",N629,0)</f>
        <v>0</v>
      </c>
      <c r="BF629" s="139">
        <f>IF(U629="snížená",N629,0)</f>
        <v>0</v>
      </c>
      <c r="BG629" s="139">
        <f>IF(U629="zákl. přenesená",N629,0)</f>
        <v>0</v>
      </c>
      <c r="BH629" s="139">
        <f>IF(U629="sníž. přenesená",N629,0)</f>
        <v>0</v>
      </c>
      <c r="BI629" s="139">
        <f>IF(U629="nulová",N629,0)</f>
        <v>0</v>
      </c>
      <c r="BJ629" s="23" t="s">
        <v>146</v>
      </c>
      <c r="BK629" s="139">
        <f>ROUND(L629*K629,0)</f>
        <v>0</v>
      </c>
      <c r="BL629" s="23" t="s">
        <v>262</v>
      </c>
      <c r="BM629" s="23" t="s">
        <v>828</v>
      </c>
    </row>
    <row r="630" s="1" customFormat="1" ht="38.25" customHeight="1">
      <c r="B630" s="47"/>
      <c r="C630" s="216" t="s">
        <v>829</v>
      </c>
      <c r="D630" s="216" t="s">
        <v>168</v>
      </c>
      <c r="E630" s="217" t="s">
        <v>830</v>
      </c>
      <c r="F630" s="218" t="s">
        <v>831</v>
      </c>
      <c r="G630" s="218"/>
      <c r="H630" s="218"/>
      <c r="I630" s="218"/>
      <c r="J630" s="219" t="s">
        <v>466</v>
      </c>
      <c r="K630" s="220">
        <v>13</v>
      </c>
      <c r="L630" s="221">
        <v>0</v>
      </c>
      <c r="M630" s="222"/>
      <c r="N630" s="223">
        <f>ROUND(L630*K630,0)</f>
        <v>0</v>
      </c>
      <c r="O630" s="223"/>
      <c r="P630" s="223"/>
      <c r="Q630" s="223"/>
      <c r="R630" s="49"/>
      <c r="T630" s="224" t="s">
        <v>23</v>
      </c>
      <c r="U630" s="57" t="s">
        <v>49</v>
      </c>
      <c r="V630" s="48"/>
      <c r="W630" s="225">
        <f>V630*K630</f>
        <v>0</v>
      </c>
      <c r="X630" s="225">
        <v>0.0021199999999999999</v>
      </c>
      <c r="Y630" s="225">
        <f>X630*K630</f>
        <v>0.027559999999999998</v>
      </c>
      <c r="Z630" s="225">
        <v>0</v>
      </c>
      <c r="AA630" s="226">
        <f>Z630*K630</f>
        <v>0</v>
      </c>
      <c r="AR630" s="23" t="s">
        <v>262</v>
      </c>
      <c r="AT630" s="23" t="s">
        <v>168</v>
      </c>
      <c r="AU630" s="23" t="s">
        <v>146</v>
      </c>
      <c r="AY630" s="23" t="s">
        <v>167</v>
      </c>
      <c r="BE630" s="139">
        <f>IF(U630="základní",N630,0)</f>
        <v>0</v>
      </c>
      <c r="BF630" s="139">
        <f>IF(U630="snížená",N630,0)</f>
        <v>0</v>
      </c>
      <c r="BG630" s="139">
        <f>IF(U630="zákl. přenesená",N630,0)</f>
        <v>0</v>
      </c>
      <c r="BH630" s="139">
        <f>IF(U630="sníž. přenesená",N630,0)</f>
        <v>0</v>
      </c>
      <c r="BI630" s="139">
        <f>IF(U630="nulová",N630,0)</f>
        <v>0</v>
      </c>
      <c r="BJ630" s="23" t="s">
        <v>146</v>
      </c>
      <c r="BK630" s="139">
        <f>ROUND(L630*K630,0)</f>
        <v>0</v>
      </c>
      <c r="BL630" s="23" t="s">
        <v>262</v>
      </c>
      <c r="BM630" s="23" t="s">
        <v>832</v>
      </c>
    </row>
    <row r="631" s="11" customFormat="1" ht="16.5" customHeight="1">
      <c r="B631" s="236"/>
      <c r="C631" s="237"/>
      <c r="D631" s="237"/>
      <c r="E631" s="238" t="s">
        <v>23</v>
      </c>
      <c r="F631" s="254" t="s">
        <v>833</v>
      </c>
      <c r="G631" s="255"/>
      <c r="H631" s="255"/>
      <c r="I631" s="255"/>
      <c r="J631" s="237"/>
      <c r="K631" s="240">
        <v>13</v>
      </c>
      <c r="L631" s="237"/>
      <c r="M631" s="237"/>
      <c r="N631" s="237"/>
      <c r="O631" s="237"/>
      <c r="P631" s="237"/>
      <c r="Q631" s="237"/>
      <c r="R631" s="241"/>
      <c r="T631" s="242"/>
      <c r="U631" s="237"/>
      <c r="V631" s="237"/>
      <c r="W631" s="237"/>
      <c r="X631" s="237"/>
      <c r="Y631" s="237"/>
      <c r="Z631" s="237"/>
      <c r="AA631" s="243"/>
      <c r="AT631" s="244" t="s">
        <v>175</v>
      </c>
      <c r="AU631" s="244" t="s">
        <v>146</v>
      </c>
      <c r="AV631" s="11" t="s">
        <v>146</v>
      </c>
      <c r="AW631" s="11" t="s">
        <v>38</v>
      </c>
      <c r="AX631" s="11" t="s">
        <v>82</v>
      </c>
      <c r="AY631" s="244" t="s">
        <v>167</v>
      </c>
    </row>
    <row r="632" s="12" customFormat="1" ht="16.5" customHeight="1">
      <c r="B632" s="245"/>
      <c r="C632" s="246"/>
      <c r="D632" s="246"/>
      <c r="E632" s="247" t="s">
        <v>23</v>
      </c>
      <c r="F632" s="248" t="s">
        <v>177</v>
      </c>
      <c r="G632" s="246"/>
      <c r="H632" s="246"/>
      <c r="I632" s="246"/>
      <c r="J632" s="246"/>
      <c r="K632" s="249">
        <v>13</v>
      </c>
      <c r="L632" s="246"/>
      <c r="M632" s="246"/>
      <c r="N632" s="246"/>
      <c r="O632" s="246"/>
      <c r="P632" s="246"/>
      <c r="Q632" s="246"/>
      <c r="R632" s="250"/>
      <c r="T632" s="251"/>
      <c r="U632" s="246"/>
      <c r="V632" s="246"/>
      <c r="W632" s="246"/>
      <c r="X632" s="246"/>
      <c r="Y632" s="246"/>
      <c r="Z632" s="246"/>
      <c r="AA632" s="252"/>
      <c r="AT632" s="253" t="s">
        <v>175</v>
      </c>
      <c r="AU632" s="253" t="s">
        <v>146</v>
      </c>
      <c r="AV632" s="12" t="s">
        <v>172</v>
      </c>
      <c r="AW632" s="12" t="s">
        <v>38</v>
      </c>
      <c r="AX632" s="12" t="s">
        <v>11</v>
      </c>
      <c r="AY632" s="253" t="s">
        <v>167</v>
      </c>
    </row>
    <row r="633" s="1" customFormat="1" ht="25.5" customHeight="1">
      <c r="B633" s="47"/>
      <c r="C633" s="216" t="s">
        <v>834</v>
      </c>
      <c r="D633" s="216" t="s">
        <v>168</v>
      </c>
      <c r="E633" s="217" t="s">
        <v>835</v>
      </c>
      <c r="F633" s="218" t="s">
        <v>836</v>
      </c>
      <c r="G633" s="218"/>
      <c r="H633" s="218"/>
      <c r="I633" s="218"/>
      <c r="J633" s="219" t="s">
        <v>661</v>
      </c>
      <c r="K633" s="269">
        <v>0</v>
      </c>
      <c r="L633" s="221">
        <v>0</v>
      </c>
      <c r="M633" s="222"/>
      <c r="N633" s="223">
        <f>ROUND(L633*K633,0)</f>
        <v>0</v>
      </c>
      <c r="O633" s="223"/>
      <c r="P633" s="223"/>
      <c r="Q633" s="223"/>
      <c r="R633" s="49"/>
      <c r="T633" s="224" t="s">
        <v>23</v>
      </c>
      <c r="U633" s="57" t="s">
        <v>49</v>
      </c>
      <c r="V633" s="48"/>
      <c r="W633" s="225">
        <f>V633*K633</f>
        <v>0</v>
      </c>
      <c r="X633" s="225">
        <v>0</v>
      </c>
      <c r="Y633" s="225">
        <f>X633*K633</f>
        <v>0</v>
      </c>
      <c r="Z633" s="225">
        <v>0</v>
      </c>
      <c r="AA633" s="226">
        <f>Z633*K633</f>
        <v>0</v>
      </c>
      <c r="AR633" s="23" t="s">
        <v>262</v>
      </c>
      <c r="AT633" s="23" t="s">
        <v>168</v>
      </c>
      <c r="AU633" s="23" t="s">
        <v>146</v>
      </c>
      <c r="AY633" s="23" t="s">
        <v>167</v>
      </c>
      <c r="BE633" s="139">
        <f>IF(U633="základní",N633,0)</f>
        <v>0</v>
      </c>
      <c r="BF633" s="139">
        <f>IF(U633="snížená",N633,0)</f>
        <v>0</v>
      </c>
      <c r="BG633" s="139">
        <f>IF(U633="zákl. přenesená",N633,0)</f>
        <v>0</v>
      </c>
      <c r="BH633" s="139">
        <f>IF(U633="sníž. přenesená",N633,0)</f>
        <v>0</v>
      </c>
      <c r="BI633" s="139">
        <f>IF(U633="nulová",N633,0)</f>
        <v>0</v>
      </c>
      <c r="BJ633" s="23" t="s">
        <v>146</v>
      </c>
      <c r="BK633" s="139">
        <f>ROUND(L633*K633,0)</f>
        <v>0</v>
      </c>
      <c r="BL633" s="23" t="s">
        <v>262</v>
      </c>
      <c r="BM633" s="23" t="s">
        <v>837</v>
      </c>
    </row>
    <row r="634" s="9" customFormat="1" ht="29.88" customHeight="1">
      <c r="B634" s="203"/>
      <c r="C634" s="204"/>
      <c r="D634" s="213" t="s">
        <v>134</v>
      </c>
      <c r="E634" s="213"/>
      <c r="F634" s="213"/>
      <c r="G634" s="213"/>
      <c r="H634" s="213"/>
      <c r="I634" s="213"/>
      <c r="J634" s="213"/>
      <c r="K634" s="213"/>
      <c r="L634" s="213"/>
      <c r="M634" s="213"/>
      <c r="N634" s="257">
        <f>BK634</f>
        <v>0</v>
      </c>
      <c r="O634" s="258"/>
      <c r="P634" s="258"/>
      <c r="Q634" s="258"/>
      <c r="R634" s="206"/>
      <c r="T634" s="207"/>
      <c r="U634" s="204"/>
      <c r="V634" s="204"/>
      <c r="W634" s="208">
        <f>SUM(W635:W659)</f>
        <v>0</v>
      </c>
      <c r="X634" s="204"/>
      <c r="Y634" s="208">
        <f>SUM(Y635:Y659)</f>
        <v>6.1812224000000002</v>
      </c>
      <c r="Z634" s="204"/>
      <c r="AA634" s="209">
        <f>SUM(AA635:AA659)</f>
        <v>0</v>
      </c>
      <c r="AR634" s="210" t="s">
        <v>146</v>
      </c>
      <c r="AT634" s="211" t="s">
        <v>81</v>
      </c>
      <c r="AU634" s="211" t="s">
        <v>11</v>
      </c>
      <c r="AY634" s="210" t="s">
        <v>167</v>
      </c>
      <c r="BK634" s="212">
        <f>SUM(BK635:BK659)</f>
        <v>0</v>
      </c>
    </row>
    <row r="635" s="1" customFormat="1" ht="38.25" customHeight="1">
      <c r="B635" s="47"/>
      <c r="C635" s="216" t="s">
        <v>838</v>
      </c>
      <c r="D635" s="216" t="s">
        <v>168</v>
      </c>
      <c r="E635" s="217" t="s">
        <v>839</v>
      </c>
      <c r="F635" s="218" t="s">
        <v>840</v>
      </c>
      <c r="G635" s="218"/>
      <c r="H635" s="218"/>
      <c r="I635" s="218"/>
      <c r="J635" s="219" t="s">
        <v>256</v>
      </c>
      <c r="K635" s="220">
        <v>119.59999999999999</v>
      </c>
      <c r="L635" s="221">
        <v>0</v>
      </c>
      <c r="M635" s="222"/>
      <c r="N635" s="223">
        <f>ROUND(L635*K635,0)</f>
        <v>0</v>
      </c>
      <c r="O635" s="223"/>
      <c r="P635" s="223"/>
      <c r="Q635" s="223"/>
      <c r="R635" s="49"/>
      <c r="T635" s="224" t="s">
        <v>23</v>
      </c>
      <c r="U635" s="57" t="s">
        <v>49</v>
      </c>
      <c r="V635" s="48"/>
      <c r="W635" s="225">
        <f>V635*K635</f>
        <v>0</v>
      </c>
      <c r="X635" s="225">
        <v>0.04444</v>
      </c>
      <c r="Y635" s="225">
        <f>X635*K635</f>
        <v>5.3150240000000002</v>
      </c>
      <c r="Z635" s="225">
        <v>0</v>
      </c>
      <c r="AA635" s="226">
        <f>Z635*K635</f>
        <v>0</v>
      </c>
      <c r="AR635" s="23" t="s">
        <v>262</v>
      </c>
      <c r="AT635" s="23" t="s">
        <v>168</v>
      </c>
      <c r="AU635" s="23" t="s">
        <v>146</v>
      </c>
      <c r="AY635" s="23" t="s">
        <v>167</v>
      </c>
      <c r="BE635" s="139">
        <f>IF(U635="základní",N635,0)</f>
        <v>0</v>
      </c>
      <c r="BF635" s="139">
        <f>IF(U635="snížená",N635,0)</f>
        <v>0</v>
      </c>
      <c r="BG635" s="139">
        <f>IF(U635="zákl. přenesená",N635,0)</f>
        <v>0</v>
      </c>
      <c r="BH635" s="139">
        <f>IF(U635="sníž. přenesená",N635,0)</f>
        <v>0</v>
      </c>
      <c r="BI635" s="139">
        <f>IF(U635="nulová",N635,0)</f>
        <v>0</v>
      </c>
      <c r="BJ635" s="23" t="s">
        <v>146</v>
      </c>
      <c r="BK635" s="139">
        <f>ROUND(L635*K635,0)</f>
        <v>0</v>
      </c>
      <c r="BL635" s="23" t="s">
        <v>262</v>
      </c>
      <c r="BM635" s="23" t="s">
        <v>841</v>
      </c>
    </row>
    <row r="636" s="11" customFormat="1" ht="16.5" customHeight="1">
      <c r="B636" s="236"/>
      <c r="C636" s="237"/>
      <c r="D636" s="237"/>
      <c r="E636" s="238" t="s">
        <v>23</v>
      </c>
      <c r="F636" s="254" t="s">
        <v>751</v>
      </c>
      <c r="G636" s="255"/>
      <c r="H636" s="255"/>
      <c r="I636" s="255"/>
      <c r="J636" s="237"/>
      <c r="K636" s="240">
        <v>119.59999999999999</v>
      </c>
      <c r="L636" s="237"/>
      <c r="M636" s="237"/>
      <c r="N636" s="237"/>
      <c r="O636" s="237"/>
      <c r="P636" s="237"/>
      <c r="Q636" s="237"/>
      <c r="R636" s="241"/>
      <c r="T636" s="242"/>
      <c r="U636" s="237"/>
      <c r="V636" s="237"/>
      <c r="W636" s="237"/>
      <c r="X636" s="237"/>
      <c r="Y636" s="237"/>
      <c r="Z636" s="237"/>
      <c r="AA636" s="243"/>
      <c r="AT636" s="244" t="s">
        <v>175</v>
      </c>
      <c r="AU636" s="244" t="s">
        <v>146</v>
      </c>
      <c r="AV636" s="11" t="s">
        <v>146</v>
      </c>
      <c r="AW636" s="11" t="s">
        <v>38</v>
      </c>
      <c r="AX636" s="11" t="s">
        <v>82</v>
      </c>
      <c r="AY636" s="244" t="s">
        <v>167</v>
      </c>
    </row>
    <row r="637" s="12" customFormat="1" ht="16.5" customHeight="1">
      <c r="B637" s="245"/>
      <c r="C637" s="246"/>
      <c r="D637" s="246"/>
      <c r="E637" s="247" t="s">
        <v>23</v>
      </c>
      <c r="F637" s="248" t="s">
        <v>177</v>
      </c>
      <c r="G637" s="246"/>
      <c r="H637" s="246"/>
      <c r="I637" s="246"/>
      <c r="J637" s="246"/>
      <c r="K637" s="249">
        <v>119.59999999999999</v>
      </c>
      <c r="L637" s="246"/>
      <c r="M637" s="246"/>
      <c r="N637" s="246"/>
      <c r="O637" s="246"/>
      <c r="P637" s="246"/>
      <c r="Q637" s="246"/>
      <c r="R637" s="250"/>
      <c r="T637" s="251"/>
      <c r="U637" s="246"/>
      <c r="V637" s="246"/>
      <c r="W637" s="246"/>
      <c r="X637" s="246"/>
      <c r="Y637" s="246"/>
      <c r="Z637" s="246"/>
      <c r="AA637" s="252"/>
      <c r="AT637" s="253" t="s">
        <v>175</v>
      </c>
      <c r="AU637" s="253" t="s">
        <v>146</v>
      </c>
      <c r="AV637" s="12" t="s">
        <v>172</v>
      </c>
      <c r="AW637" s="12" t="s">
        <v>38</v>
      </c>
      <c r="AX637" s="12" t="s">
        <v>11</v>
      </c>
      <c r="AY637" s="253" t="s">
        <v>167</v>
      </c>
    </row>
    <row r="638" s="1" customFormat="1" ht="25.5" customHeight="1">
      <c r="B638" s="47"/>
      <c r="C638" s="216" t="s">
        <v>842</v>
      </c>
      <c r="D638" s="216" t="s">
        <v>168</v>
      </c>
      <c r="E638" s="217" t="s">
        <v>843</v>
      </c>
      <c r="F638" s="218" t="s">
        <v>844</v>
      </c>
      <c r="G638" s="218"/>
      <c r="H638" s="218"/>
      <c r="I638" s="218"/>
      <c r="J638" s="219" t="s">
        <v>466</v>
      </c>
      <c r="K638" s="220">
        <v>23</v>
      </c>
      <c r="L638" s="221">
        <v>0</v>
      </c>
      <c r="M638" s="222"/>
      <c r="N638" s="223">
        <f>ROUND(L638*K638,0)</f>
        <v>0</v>
      </c>
      <c r="O638" s="223"/>
      <c r="P638" s="223"/>
      <c r="Q638" s="223"/>
      <c r="R638" s="49"/>
      <c r="T638" s="224" t="s">
        <v>23</v>
      </c>
      <c r="U638" s="57" t="s">
        <v>49</v>
      </c>
      <c r="V638" s="48"/>
      <c r="W638" s="225">
        <f>V638*K638</f>
        <v>0</v>
      </c>
      <c r="X638" s="225">
        <v>0.00022000000000000001</v>
      </c>
      <c r="Y638" s="225">
        <f>X638*K638</f>
        <v>0.0050600000000000003</v>
      </c>
      <c r="Z638" s="225">
        <v>0</v>
      </c>
      <c r="AA638" s="226">
        <f>Z638*K638</f>
        <v>0</v>
      </c>
      <c r="AR638" s="23" t="s">
        <v>262</v>
      </c>
      <c r="AT638" s="23" t="s">
        <v>168</v>
      </c>
      <c r="AU638" s="23" t="s">
        <v>146</v>
      </c>
      <c r="AY638" s="23" t="s">
        <v>167</v>
      </c>
      <c r="BE638" s="139">
        <f>IF(U638="základní",N638,0)</f>
        <v>0</v>
      </c>
      <c r="BF638" s="139">
        <f>IF(U638="snížená",N638,0)</f>
        <v>0</v>
      </c>
      <c r="BG638" s="139">
        <f>IF(U638="zákl. přenesená",N638,0)</f>
        <v>0</v>
      </c>
      <c r="BH638" s="139">
        <f>IF(U638="sníž. přenesená",N638,0)</f>
        <v>0</v>
      </c>
      <c r="BI638" s="139">
        <f>IF(U638="nulová",N638,0)</f>
        <v>0</v>
      </c>
      <c r="BJ638" s="23" t="s">
        <v>146</v>
      </c>
      <c r="BK638" s="139">
        <f>ROUND(L638*K638,0)</f>
        <v>0</v>
      </c>
      <c r="BL638" s="23" t="s">
        <v>262</v>
      </c>
      <c r="BM638" s="23" t="s">
        <v>845</v>
      </c>
    </row>
    <row r="639" s="11" customFormat="1" ht="16.5" customHeight="1">
      <c r="B639" s="236"/>
      <c r="C639" s="237"/>
      <c r="D639" s="237"/>
      <c r="E639" s="238" t="s">
        <v>23</v>
      </c>
      <c r="F639" s="254" t="s">
        <v>808</v>
      </c>
      <c r="G639" s="255"/>
      <c r="H639" s="255"/>
      <c r="I639" s="255"/>
      <c r="J639" s="237"/>
      <c r="K639" s="240">
        <v>23</v>
      </c>
      <c r="L639" s="237"/>
      <c r="M639" s="237"/>
      <c r="N639" s="237"/>
      <c r="O639" s="237"/>
      <c r="P639" s="237"/>
      <c r="Q639" s="237"/>
      <c r="R639" s="241"/>
      <c r="T639" s="242"/>
      <c r="U639" s="237"/>
      <c r="V639" s="237"/>
      <c r="W639" s="237"/>
      <c r="X639" s="237"/>
      <c r="Y639" s="237"/>
      <c r="Z639" s="237"/>
      <c r="AA639" s="243"/>
      <c r="AT639" s="244" t="s">
        <v>175</v>
      </c>
      <c r="AU639" s="244" t="s">
        <v>146</v>
      </c>
      <c r="AV639" s="11" t="s">
        <v>146</v>
      </c>
      <c r="AW639" s="11" t="s">
        <v>38</v>
      </c>
      <c r="AX639" s="11" t="s">
        <v>82</v>
      </c>
      <c r="AY639" s="244" t="s">
        <v>167</v>
      </c>
    </row>
    <row r="640" s="12" customFormat="1" ht="16.5" customHeight="1">
      <c r="B640" s="245"/>
      <c r="C640" s="246"/>
      <c r="D640" s="246"/>
      <c r="E640" s="247" t="s">
        <v>23</v>
      </c>
      <c r="F640" s="248" t="s">
        <v>177</v>
      </c>
      <c r="G640" s="246"/>
      <c r="H640" s="246"/>
      <c r="I640" s="246"/>
      <c r="J640" s="246"/>
      <c r="K640" s="249">
        <v>23</v>
      </c>
      <c r="L640" s="246"/>
      <c r="M640" s="246"/>
      <c r="N640" s="246"/>
      <c r="O640" s="246"/>
      <c r="P640" s="246"/>
      <c r="Q640" s="246"/>
      <c r="R640" s="250"/>
      <c r="T640" s="251"/>
      <c r="U640" s="246"/>
      <c r="V640" s="246"/>
      <c r="W640" s="246"/>
      <c r="X640" s="246"/>
      <c r="Y640" s="246"/>
      <c r="Z640" s="246"/>
      <c r="AA640" s="252"/>
      <c r="AT640" s="253" t="s">
        <v>175</v>
      </c>
      <c r="AU640" s="253" t="s">
        <v>146</v>
      </c>
      <c r="AV640" s="12" t="s">
        <v>172</v>
      </c>
      <c r="AW640" s="12" t="s">
        <v>38</v>
      </c>
      <c r="AX640" s="12" t="s">
        <v>11</v>
      </c>
      <c r="AY640" s="253" t="s">
        <v>167</v>
      </c>
    </row>
    <row r="641" s="1" customFormat="1" ht="38.25" customHeight="1">
      <c r="B641" s="47"/>
      <c r="C641" s="216" t="s">
        <v>846</v>
      </c>
      <c r="D641" s="216" t="s">
        <v>168</v>
      </c>
      <c r="E641" s="217" t="s">
        <v>847</v>
      </c>
      <c r="F641" s="218" t="s">
        <v>848</v>
      </c>
      <c r="G641" s="218"/>
      <c r="H641" s="218"/>
      <c r="I641" s="218"/>
      <c r="J641" s="219" t="s">
        <v>466</v>
      </c>
      <c r="K641" s="220">
        <v>11.5</v>
      </c>
      <c r="L641" s="221">
        <v>0</v>
      </c>
      <c r="M641" s="222"/>
      <c r="N641" s="223">
        <f>ROUND(L641*K641,0)</f>
        <v>0</v>
      </c>
      <c r="O641" s="223"/>
      <c r="P641" s="223"/>
      <c r="Q641" s="223"/>
      <c r="R641" s="49"/>
      <c r="T641" s="224" t="s">
        <v>23</v>
      </c>
      <c r="U641" s="57" t="s">
        <v>49</v>
      </c>
      <c r="V641" s="48"/>
      <c r="W641" s="225">
        <f>V641*K641</f>
        <v>0</v>
      </c>
      <c r="X641" s="225">
        <v>0.01422</v>
      </c>
      <c r="Y641" s="225">
        <f>X641*K641</f>
        <v>0.16353000000000001</v>
      </c>
      <c r="Z641" s="225">
        <v>0</v>
      </c>
      <c r="AA641" s="226">
        <f>Z641*K641</f>
        <v>0</v>
      </c>
      <c r="AR641" s="23" t="s">
        <v>262</v>
      </c>
      <c r="AT641" s="23" t="s">
        <v>168</v>
      </c>
      <c r="AU641" s="23" t="s">
        <v>146</v>
      </c>
      <c r="AY641" s="23" t="s">
        <v>167</v>
      </c>
      <c r="BE641" s="139">
        <f>IF(U641="základní",N641,0)</f>
        <v>0</v>
      </c>
      <c r="BF641" s="139">
        <f>IF(U641="snížená",N641,0)</f>
        <v>0</v>
      </c>
      <c r="BG641" s="139">
        <f>IF(U641="zákl. přenesená",N641,0)</f>
        <v>0</v>
      </c>
      <c r="BH641" s="139">
        <f>IF(U641="sníž. přenesená",N641,0)</f>
        <v>0</v>
      </c>
      <c r="BI641" s="139">
        <f>IF(U641="nulová",N641,0)</f>
        <v>0</v>
      </c>
      <c r="BJ641" s="23" t="s">
        <v>146</v>
      </c>
      <c r="BK641" s="139">
        <f>ROUND(L641*K641,0)</f>
        <v>0</v>
      </c>
      <c r="BL641" s="23" t="s">
        <v>262</v>
      </c>
      <c r="BM641" s="23" t="s">
        <v>849</v>
      </c>
    </row>
    <row r="642" s="1" customFormat="1" ht="38.25" customHeight="1">
      <c r="B642" s="47"/>
      <c r="C642" s="216" t="s">
        <v>850</v>
      </c>
      <c r="D642" s="216" t="s">
        <v>168</v>
      </c>
      <c r="E642" s="217" t="s">
        <v>851</v>
      </c>
      <c r="F642" s="218" t="s">
        <v>852</v>
      </c>
      <c r="G642" s="218"/>
      <c r="H642" s="218"/>
      <c r="I642" s="218"/>
      <c r="J642" s="219" t="s">
        <v>466</v>
      </c>
      <c r="K642" s="220">
        <v>20.800000000000001</v>
      </c>
      <c r="L642" s="221">
        <v>0</v>
      </c>
      <c r="M642" s="222"/>
      <c r="N642" s="223">
        <f>ROUND(L642*K642,0)</f>
        <v>0</v>
      </c>
      <c r="O642" s="223"/>
      <c r="P642" s="223"/>
      <c r="Q642" s="223"/>
      <c r="R642" s="49"/>
      <c r="T642" s="224" t="s">
        <v>23</v>
      </c>
      <c r="U642" s="57" t="s">
        <v>49</v>
      </c>
      <c r="V642" s="48"/>
      <c r="W642" s="225">
        <f>V642*K642</f>
        <v>0</v>
      </c>
      <c r="X642" s="225">
        <v>0.023029999999999998</v>
      </c>
      <c r="Y642" s="225">
        <f>X642*K642</f>
        <v>0.47902400000000001</v>
      </c>
      <c r="Z642" s="225">
        <v>0</v>
      </c>
      <c r="AA642" s="226">
        <f>Z642*K642</f>
        <v>0</v>
      </c>
      <c r="AR642" s="23" t="s">
        <v>262</v>
      </c>
      <c r="AT642" s="23" t="s">
        <v>168</v>
      </c>
      <c r="AU642" s="23" t="s">
        <v>146</v>
      </c>
      <c r="AY642" s="23" t="s">
        <v>167</v>
      </c>
      <c r="BE642" s="139">
        <f>IF(U642="základní",N642,0)</f>
        <v>0</v>
      </c>
      <c r="BF642" s="139">
        <f>IF(U642="snížená",N642,0)</f>
        <v>0</v>
      </c>
      <c r="BG642" s="139">
        <f>IF(U642="zákl. přenesená",N642,0)</f>
        <v>0</v>
      </c>
      <c r="BH642" s="139">
        <f>IF(U642="sníž. přenesená",N642,0)</f>
        <v>0</v>
      </c>
      <c r="BI642" s="139">
        <f>IF(U642="nulová",N642,0)</f>
        <v>0</v>
      </c>
      <c r="BJ642" s="23" t="s">
        <v>146</v>
      </c>
      <c r="BK642" s="139">
        <f>ROUND(L642*K642,0)</f>
        <v>0</v>
      </c>
      <c r="BL642" s="23" t="s">
        <v>262</v>
      </c>
      <c r="BM642" s="23" t="s">
        <v>853</v>
      </c>
    </row>
    <row r="643" s="11" customFormat="1" ht="16.5" customHeight="1">
      <c r="B643" s="236"/>
      <c r="C643" s="237"/>
      <c r="D643" s="237"/>
      <c r="E643" s="238" t="s">
        <v>23</v>
      </c>
      <c r="F643" s="254" t="s">
        <v>854</v>
      </c>
      <c r="G643" s="255"/>
      <c r="H643" s="255"/>
      <c r="I643" s="255"/>
      <c r="J643" s="237"/>
      <c r="K643" s="240">
        <v>20.800000000000001</v>
      </c>
      <c r="L643" s="237"/>
      <c r="M643" s="237"/>
      <c r="N643" s="237"/>
      <c r="O643" s="237"/>
      <c r="P643" s="237"/>
      <c r="Q643" s="237"/>
      <c r="R643" s="241"/>
      <c r="T643" s="242"/>
      <c r="U643" s="237"/>
      <c r="V643" s="237"/>
      <c r="W643" s="237"/>
      <c r="X643" s="237"/>
      <c r="Y643" s="237"/>
      <c r="Z643" s="237"/>
      <c r="AA643" s="243"/>
      <c r="AT643" s="244" t="s">
        <v>175</v>
      </c>
      <c r="AU643" s="244" t="s">
        <v>146</v>
      </c>
      <c r="AV643" s="11" t="s">
        <v>146</v>
      </c>
      <c r="AW643" s="11" t="s">
        <v>38</v>
      </c>
      <c r="AX643" s="11" t="s">
        <v>82</v>
      </c>
      <c r="AY643" s="244" t="s">
        <v>167</v>
      </c>
    </row>
    <row r="644" s="12" customFormat="1" ht="16.5" customHeight="1">
      <c r="B644" s="245"/>
      <c r="C644" s="246"/>
      <c r="D644" s="246"/>
      <c r="E644" s="247" t="s">
        <v>23</v>
      </c>
      <c r="F644" s="248" t="s">
        <v>177</v>
      </c>
      <c r="G644" s="246"/>
      <c r="H644" s="246"/>
      <c r="I644" s="246"/>
      <c r="J644" s="246"/>
      <c r="K644" s="249">
        <v>20.800000000000001</v>
      </c>
      <c r="L644" s="246"/>
      <c r="M644" s="246"/>
      <c r="N644" s="246"/>
      <c r="O644" s="246"/>
      <c r="P644" s="246"/>
      <c r="Q644" s="246"/>
      <c r="R644" s="250"/>
      <c r="T644" s="251"/>
      <c r="U644" s="246"/>
      <c r="V644" s="246"/>
      <c r="W644" s="246"/>
      <c r="X644" s="246"/>
      <c r="Y644" s="246"/>
      <c r="Z644" s="246"/>
      <c r="AA644" s="252"/>
      <c r="AT644" s="253" t="s">
        <v>175</v>
      </c>
      <c r="AU644" s="253" t="s">
        <v>146</v>
      </c>
      <c r="AV644" s="12" t="s">
        <v>172</v>
      </c>
      <c r="AW644" s="12" t="s">
        <v>38</v>
      </c>
      <c r="AX644" s="12" t="s">
        <v>11</v>
      </c>
      <c r="AY644" s="253" t="s">
        <v>167</v>
      </c>
    </row>
    <row r="645" s="1" customFormat="1" ht="38.25" customHeight="1">
      <c r="B645" s="47"/>
      <c r="C645" s="216" t="s">
        <v>855</v>
      </c>
      <c r="D645" s="216" t="s">
        <v>168</v>
      </c>
      <c r="E645" s="217" t="s">
        <v>856</v>
      </c>
      <c r="F645" s="218" t="s">
        <v>857</v>
      </c>
      <c r="G645" s="218"/>
      <c r="H645" s="218"/>
      <c r="I645" s="218"/>
      <c r="J645" s="219" t="s">
        <v>288</v>
      </c>
      <c r="K645" s="220">
        <v>24</v>
      </c>
      <c r="L645" s="221">
        <v>0</v>
      </c>
      <c r="M645" s="222"/>
      <c r="N645" s="223">
        <f>ROUND(L645*K645,0)</f>
        <v>0</v>
      </c>
      <c r="O645" s="223"/>
      <c r="P645" s="223"/>
      <c r="Q645" s="223"/>
      <c r="R645" s="49"/>
      <c r="T645" s="224" t="s">
        <v>23</v>
      </c>
      <c r="U645" s="57" t="s">
        <v>49</v>
      </c>
      <c r="V645" s="48"/>
      <c r="W645" s="225">
        <f>V645*K645</f>
        <v>0</v>
      </c>
      <c r="X645" s="225">
        <v>0</v>
      </c>
      <c r="Y645" s="225">
        <f>X645*K645</f>
        <v>0</v>
      </c>
      <c r="Z645" s="225">
        <v>0</v>
      </c>
      <c r="AA645" s="226">
        <f>Z645*K645</f>
        <v>0</v>
      </c>
      <c r="AR645" s="23" t="s">
        <v>262</v>
      </c>
      <c r="AT645" s="23" t="s">
        <v>168</v>
      </c>
      <c r="AU645" s="23" t="s">
        <v>146</v>
      </c>
      <c r="AY645" s="23" t="s">
        <v>167</v>
      </c>
      <c r="BE645" s="139">
        <f>IF(U645="základní",N645,0)</f>
        <v>0</v>
      </c>
      <c r="BF645" s="139">
        <f>IF(U645="snížená",N645,0)</f>
        <v>0</v>
      </c>
      <c r="BG645" s="139">
        <f>IF(U645="zákl. přenesená",N645,0)</f>
        <v>0</v>
      </c>
      <c r="BH645" s="139">
        <f>IF(U645="sníž. přenesená",N645,0)</f>
        <v>0</v>
      </c>
      <c r="BI645" s="139">
        <f>IF(U645="nulová",N645,0)</f>
        <v>0</v>
      </c>
      <c r="BJ645" s="23" t="s">
        <v>146</v>
      </c>
      <c r="BK645" s="139">
        <f>ROUND(L645*K645,0)</f>
        <v>0</v>
      </c>
      <c r="BL645" s="23" t="s">
        <v>262</v>
      </c>
      <c r="BM645" s="23" t="s">
        <v>858</v>
      </c>
    </row>
    <row r="646" s="1" customFormat="1" ht="25.5" customHeight="1">
      <c r="B646" s="47"/>
      <c r="C646" s="259" t="s">
        <v>859</v>
      </c>
      <c r="D646" s="259" t="s">
        <v>327</v>
      </c>
      <c r="E646" s="260" t="s">
        <v>860</v>
      </c>
      <c r="F646" s="261" t="s">
        <v>861</v>
      </c>
      <c r="G646" s="261"/>
      <c r="H646" s="261"/>
      <c r="I646" s="261"/>
      <c r="J646" s="262" t="s">
        <v>288</v>
      </c>
      <c r="K646" s="263">
        <v>24</v>
      </c>
      <c r="L646" s="264">
        <v>0</v>
      </c>
      <c r="M646" s="265"/>
      <c r="N646" s="266">
        <f>ROUND(L646*K646,0)</f>
        <v>0</v>
      </c>
      <c r="O646" s="223"/>
      <c r="P646" s="223"/>
      <c r="Q646" s="223"/>
      <c r="R646" s="49"/>
      <c r="T646" s="224" t="s">
        <v>23</v>
      </c>
      <c r="U646" s="57" t="s">
        <v>49</v>
      </c>
      <c r="V646" s="48"/>
      <c r="W646" s="225">
        <f>V646*K646</f>
        <v>0</v>
      </c>
      <c r="X646" s="225">
        <v>0.0058999999999999999</v>
      </c>
      <c r="Y646" s="225">
        <f>X646*K646</f>
        <v>0.1416</v>
      </c>
      <c r="Z646" s="225">
        <v>0</v>
      </c>
      <c r="AA646" s="226">
        <f>Z646*K646</f>
        <v>0</v>
      </c>
      <c r="AR646" s="23" t="s">
        <v>354</v>
      </c>
      <c r="AT646" s="23" t="s">
        <v>327</v>
      </c>
      <c r="AU646" s="23" t="s">
        <v>146</v>
      </c>
      <c r="AY646" s="23" t="s">
        <v>167</v>
      </c>
      <c r="BE646" s="139">
        <f>IF(U646="základní",N646,0)</f>
        <v>0</v>
      </c>
      <c r="BF646" s="139">
        <f>IF(U646="snížená",N646,0)</f>
        <v>0</v>
      </c>
      <c r="BG646" s="139">
        <f>IF(U646="zákl. přenesená",N646,0)</f>
        <v>0</v>
      </c>
      <c r="BH646" s="139">
        <f>IF(U646="sníž. přenesená",N646,0)</f>
        <v>0</v>
      </c>
      <c r="BI646" s="139">
        <f>IF(U646="nulová",N646,0)</f>
        <v>0</v>
      </c>
      <c r="BJ646" s="23" t="s">
        <v>146</v>
      </c>
      <c r="BK646" s="139">
        <f>ROUND(L646*K646,0)</f>
        <v>0</v>
      </c>
      <c r="BL646" s="23" t="s">
        <v>262</v>
      </c>
      <c r="BM646" s="23" t="s">
        <v>862</v>
      </c>
    </row>
    <row r="647" s="1" customFormat="1" ht="25.5" customHeight="1">
      <c r="B647" s="47"/>
      <c r="C647" s="216" t="s">
        <v>863</v>
      </c>
      <c r="D647" s="216" t="s">
        <v>168</v>
      </c>
      <c r="E647" s="217" t="s">
        <v>864</v>
      </c>
      <c r="F647" s="218" t="s">
        <v>865</v>
      </c>
      <c r="G647" s="218"/>
      <c r="H647" s="218"/>
      <c r="I647" s="218"/>
      <c r="J647" s="219" t="s">
        <v>288</v>
      </c>
      <c r="K647" s="220">
        <v>2</v>
      </c>
      <c r="L647" s="221">
        <v>0</v>
      </c>
      <c r="M647" s="222"/>
      <c r="N647" s="223">
        <f>ROUND(L647*K647,0)</f>
        <v>0</v>
      </c>
      <c r="O647" s="223"/>
      <c r="P647" s="223"/>
      <c r="Q647" s="223"/>
      <c r="R647" s="49"/>
      <c r="T647" s="224" t="s">
        <v>23</v>
      </c>
      <c r="U647" s="57" t="s">
        <v>49</v>
      </c>
      <c r="V647" s="48"/>
      <c r="W647" s="225">
        <f>V647*K647</f>
        <v>0</v>
      </c>
      <c r="X647" s="225">
        <v>4.0000000000000003E-05</v>
      </c>
      <c r="Y647" s="225">
        <f>X647*K647</f>
        <v>8.0000000000000007E-05</v>
      </c>
      <c r="Z647" s="225">
        <v>0</v>
      </c>
      <c r="AA647" s="226">
        <f>Z647*K647</f>
        <v>0</v>
      </c>
      <c r="AR647" s="23" t="s">
        <v>262</v>
      </c>
      <c r="AT647" s="23" t="s">
        <v>168</v>
      </c>
      <c r="AU647" s="23" t="s">
        <v>146</v>
      </c>
      <c r="AY647" s="23" t="s">
        <v>167</v>
      </c>
      <c r="BE647" s="139">
        <f>IF(U647="základní",N647,0)</f>
        <v>0</v>
      </c>
      <c r="BF647" s="139">
        <f>IF(U647="snížená",N647,0)</f>
        <v>0</v>
      </c>
      <c r="BG647" s="139">
        <f>IF(U647="zákl. přenesená",N647,0)</f>
        <v>0</v>
      </c>
      <c r="BH647" s="139">
        <f>IF(U647="sníž. přenesená",N647,0)</f>
        <v>0</v>
      </c>
      <c r="BI647" s="139">
        <f>IF(U647="nulová",N647,0)</f>
        <v>0</v>
      </c>
      <c r="BJ647" s="23" t="s">
        <v>146</v>
      </c>
      <c r="BK647" s="139">
        <f>ROUND(L647*K647,0)</f>
        <v>0</v>
      </c>
      <c r="BL647" s="23" t="s">
        <v>262</v>
      </c>
      <c r="BM647" s="23" t="s">
        <v>866</v>
      </c>
    </row>
    <row r="648" s="1" customFormat="1" ht="16.5" customHeight="1">
      <c r="B648" s="47"/>
      <c r="C648" s="259" t="s">
        <v>867</v>
      </c>
      <c r="D648" s="259" t="s">
        <v>327</v>
      </c>
      <c r="E648" s="260" t="s">
        <v>868</v>
      </c>
      <c r="F648" s="261" t="s">
        <v>869</v>
      </c>
      <c r="G648" s="261"/>
      <c r="H648" s="261"/>
      <c r="I648" s="261"/>
      <c r="J648" s="262" t="s">
        <v>288</v>
      </c>
      <c r="K648" s="263">
        <v>2</v>
      </c>
      <c r="L648" s="264">
        <v>0</v>
      </c>
      <c r="M648" s="265"/>
      <c r="N648" s="266">
        <f>ROUND(L648*K648,0)</f>
        <v>0</v>
      </c>
      <c r="O648" s="223"/>
      <c r="P648" s="223"/>
      <c r="Q648" s="223"/>
      <c r="R648" s="49"/>
      <c r="T648" s="224" t="s">
        <v>23</v>
      </c>
      <c r="U648" s="57" t="s">
        <v>49</v>
      </c>
      <c r="V648" s="48"/>
      <c r="W648" s="225">
        <f>V648*K648</f>
        <v>0</v>
      </c>
      <c r="X648" s="225">
        <v>0.00010000000000000001</v>
      </c>
      <c r="Y648" s="225">
        <f>X648*K648</f>
        <v>0.00020000000000000001</v>
      </c>
      <c r="Z648" s="225">
        <v>0</v>
      </c>
      <c r="AA648" s="226">
        <f>Z648*K648</f>
        <v>0</v>
      </c>
      <c r="AR648" s="23" t="s">
        <v>354</v>
      </c>
      <c r="AT648" s="23" t="s">
        <v>327</v>
      </c>
      <c r="AU648" s="23" t="s">
        <v>146</v>
      </c>
      <c r="AY648" s="23" t="s">
        <v>167</v>
      </c>
      <c r="BE648" s="139">
        <f>IF(U648="základní",N648,0)</f>
        <v>0</v>
      </c>
      <c r="BF648" s="139">
        <f>IF(U648="snížená",N648,0)</f>
        <v>0</v>
      </c>
      <c r="BG648" s="139">
        <f>IF(U648="zákl. přenesená",N648,0)</f>
        <v>0</v>
      </c>
      <c r="BH648" s="139">
        <f>IF(U648="sníž. přenesená",N648,0)</f>
        <v>0</v>
      </c>
      <c r="BI648" s="139">
        <f>IF(U648="nulová",N648,0)</f>
        <v>0</v>
      </c>
      <c r="BJ648" s="23" t="s">
        <v>146</v>
      </c>
      <c r="BK648" s="139">
        <f>ROUND(L648*K648,0)</f>
        <v>0</v>
      </c>
      <c r="BL648" s="23" t="s">
        <v>262</v>
      </c>
      <c r="BM648" s="23" t="s">
        <v>870</v>
      </c>
    </row>
    <row r="649" s="1" customFormat="1" ht="25.5" customHeight="1">
      <c r="B649" s="47"/>
      <c r="C649" s="216" t="s">
        <v>871</v>
      </c>
      <c r="D649" s="216" t="s">
        <v>168</v>
      </c>
      <c r="E649" s="217" t="s">
        <v>872</v>
      </c>
      <c r="F649" s="218" t="s">
        <v>873</v>
      </c>
      <c r="G649" s="218"/>
      <c r="H649" s="218"/>
      <c r="I649" s="218"/>
      <c r="J649" s="219" t="s">
        <v>288</v>
      </c>
      <c r="K649" s="220">
        <v>2</v>
      </c>
      <c r="L649" s="221">
        <v>0</v>
      </c>
      <c r="M649" s="222"/>
      <c r="N649" s="223">
        <f>ROUND(L649*K649,0)</f>
        <v>0</v>
      </c>
      <c r="O649" s="223"/>
      <c r="P649" s="223"/>
      <c r="Q649" s="223"/>
      <c r="R649" s="49"/>
      <c r="T649" s="224" t="s">
        <v>23</v>
      </c>
      <c r="U649" s="57" t="s">
        <v>49</v>
      </c>
      <c r="V649" s="48"/>
      <c r="W649" s="225">
        <f>V649*K649</f>
        <v>0</v>
      </c>
      <c r="X649" s="225">
        <v>0</v>
      </c>
      <c r="Y649" s="225">
        <f>X649*K649</f>
        <v>0</v>
      </c>
      <c r="Z649" s="225">
        <v>0</v>
      </c>
      <c r="AA649" s="226">
        <f>Z649*K649</f>
        <v>0</v>
      </c>
      <c r="AR649" s="23" t="s">
        <v>262</v>
      </c>
      <c r="AT649" s="23" t="s">
        <v>168</v>
      </c>
      <c r="AU649" s="23" t="s">
        <v>146</v>
      </c>
      <c r="AY649" s="23" t="s">
        <v>167</v>
      </c>
      <c r="BE649" s="139">
        <f>IF(U649="základní",N649,0)</f>
        <v>0</v>
      </c>
      <c r="BF649" s="139">
        <f>IF(U649="snížená",N649,0)</f>
        <v>0</v>
      </c>
      <c r="BG649" s="139">
        <f>IF(U649="zákl. přenesená",N649,0)</f>
        <v>0</v>
      </c>
      <c r="BH649" s="139">
        <f>IF(U649="sníž. přenesená",N649,0)</f>
        <v>0</v>
      </c>
      <c r="BI649" s="139">
        <f>IF(U649="nulová",N649,0)</f>
        <v>0</v>
      </c>
      <c r="BJ649" s="23" t="s">
        <v>146</v>
      </c>
      <c r="BK649" s="139">
        <f>ROUND(L649*K649,0)</f>
        <v>0</v>
      </c>
      <c r="BL649" s="23" t="s">
        <v>262</v>
      </c>
      <c r="BM649" s="23" t="s">
        <v>874</v>
      </c>
    </row>
    <row r="650" s="1" customFormat="1" ht="38.25" customHeight="1">
      <c r="B650" s="47"/>
      <c r="C650" s="259" t="s">
        <v>875</v>
      </c>
      <c r="D650" s="259" t="s">
        <v>327</v>
      </c>
      <c r="E650" s="260" t="s">
        <v>876</v>
      </c>
      <c r="F650" s="261" t="s">
        <v>877</v>
      </c>
      <c r="G650" s="261"/>
      <c r="H650" s="261"/>
      <c r="I650" s="261"/>
      <c r="J650" s="262" t="s">
        <v>878</v>
      </c>
      <c r="K650" s="263">
        <v>2</v>
      </c>
      <c r="L650" s="264">
        <v>0</v>
      </c>
      <c r="M650" s="265"/>
      <c r="N650" s="266">
        <f>ROUND(L650*K650,0)</f>
        <v>0</v>
      </c>
      <c r="O650" s="223"/>
      <c r="P650" s="223"/>
      <c r="Q650" s="223"/>
      <c r="R650" s="49"/>
      <c r="T650" s="224" t="s">
        <v>23</v>
      </c>
      <c r="U650" s="57" t="s">
        <v>49</v>
      </c>
      <c r="V650" s="48"/>
      <c r="W650" s="225">
        <f>V650*K650</f>
        <v>0</v>
      </c>
      <c r="X650" s="225">
        <v>0.0080000000000000002</v>
      </c>
      <c r="Y650" s="225">
        <f>X650*K650</f>
        <v>0.016</v>
      </c>
      <c r="Z650" s="225">
        <v>0</v>
      </c>
      <c r="AA650" s="226">
        <f>Z650*K650</f>
        <v>0</v>
      </c>
      <c r="AR650" s="23" t="s">
        <v>354</v>
      </c>
      <c r="AT650" s="23" t="s">
        <v>327</v>
      </c>
      <c r="AU650" s="23" t="s">
        <v>146</v>
      </c>
      <c r="AY650" s="23" t="s">
        <v>167</v>
      </c>
      <c r="BE650" s="139">
        <f>IF(U650="základní",N650,0)</f>
        <v>0</v>
      </c>
      <c r="BF650" s="139">
        <f>IF(U650="snížená",N650,0)</f>
        <v>0</v>
      </c>
      <c r="BG650" s="139">
        <f>IF(U650="zákl. přenesená",N650,0)</f>
        <v>0</v>
      </c>
      <c r="BH650" s="139">
        <f>IF(U650="sníž. přenesená",N650,0)</f>
        <v>0</v>
      </c>
      <c r="BI650" s="139">
        <f>IF(U650="nulová",N650,0)</f>
        <v>0</v>
      </c>
      <c r="BJ650" s="23" t="s">
        <v>146</v>
      </c>
      <c r="BK650" s="139">
        <f>ROUND(L650*K650,0)</f>
        <v>0</v>
      </c>
      <c r="BL650" s="23" t="s">
        <v>262</v>
      </c>
      <c r="BM650" s="23" t="s">
        <v>879</v>
      </c>
    </row>
    <row r="651" s="1" customFormat="1" ht="25.5" customHeight="1">
      <c r="B651" s="47"/>
      <c r="C651" s="216" t="s">
        <v>880</v>
      </c>
      <c r="D651" s="216" t="s">
        <v>168</v>
      </c>
      <c r="E651" s="217" t="s">
        <v>881</v>
      </c>
      <c r="F651" s="218" t="s">
        <v>882</v>
      </c>
      <c r="G651" s="218"/>
      <c r="H651" s="218"/>
      <c r="I651" s="218"/>
      <c r="J651" s="219" t="s">
        <v>288</v>
      </c>
      <c r="K651" s="220">
        <v>210</v>
      </c>
      <c r="L651" s="221">
        <v>0</v>
      </c>
      <c r="M651" s="222"/>
      <c r="N651" s="223">
        <f>ROUND(L651*K651,0)</f>
        <v>0</v>
      </c>
      <c r="O651" s="223"/>
      <c r="P651" s="223"/>
      <c r="Q651" s="223"/>
      <c r="R651" s="49"/>
      <c r="T651" s="224" t="s">
        <v>23</v>
      </c>
      <c r="U651" s="57" t="s">
        <v>49</v>
      </c>
      <c r="V651" s="48"/>
      <c r="W651" s="225">
        <f>V651*K651</f>
        <v>0</v>
      </c>
      <c r="X651" s="225">
        <v>0</v>
      </c>
      <c r="Y651" s="225">
        <f>X651*K651</f>
        <v>0</v>
      </c>
      <c r="Z651" s="225">
        <v>0</v>
      </c>
      <c r="AA651" s="226">
        <f>Z651*K651</f>
        <v>0</v>
      </c>
      <c r="AR651" s="23" t="s">
        <v>262</v>
      </c>
      <c r="AT651" s="23" t="s">
        <v>168</v>
      </c>
      <c r="AU651" s="23" t="s">
        <v>146</v>
      </c>
      <c r="AY651" s="23" t="s">
        <v>167</v>
      </c>
      <c r="BE651" s="139">
        <f>IF(U651="základní",N651,0)</f>
        <v>0</v>
      </c>
      <c r="BF651" s="139">
        <f>IF(U651="snížená",N651,0)</f>
        <v>0</v>
      </c>
      <c r="BG651" s="139">
        <f>IF(U651="zákl. přenesená",N651,0)</f>
        <v>0</v>
      </c>
      <c r="BH651" s="139">
        <f>IF(U651="sníž. přenesená",N651,0)</f>
        <v>0</v>
      </c>
      <c r="BI651" s="139">
        <f>IF(U651="nulová",N651,0)</f>
        <v>0</v>
      </c>
      <c r="BJ651" s="23" t="s">
        <v>146</v>
      </c>
      <c r="BK651" s="139">
        <f>ROUND(L651*K651,0)</f>
        <v>0</v>
      </c>
      <c r="BL651" s="23" t="s">
        <v>262</v>
      </c>
      <c r="BM651" s="23" t="s">
        <v>883</v>
      </c>
    </row>
    <row r="652" s="1" customFormat="1" ht="16.5" customHeight="1">
      <c r="B652" s="47"/>
      <c r="C652" s="259" t="s">
        <v>884</v>
      </c>
      <c r="D652" s="259" t="s">
        <v>327</v>
      </c>
      <c r="E652" s="260" t="s">
        <v>885</v>
      </c>
      <c r="F652" s="261" t="s">
        <v>886</v>
      </c>
      <c r="G652" s="261"/>
      <c r="H652" s="261"/>
      <c r="I652" s="261"/>
      <c r="J652" s="262" t="s">
        <v>288</v>
      </c>
      <c r="K652" s="263">
        <v>210</v>
      </c>
      <c r="L652" s="264">
        <v>0</v>
      </c>
      <c r="M652" s="265"/>
      <c r="N652" s="266">
        <f>ROUND(L652*K652,0)</f>
        <v>0</v>
      </c>
      <c r="O652" s="223"/>
      <c r="P652" s="223"/>
      <c r="Q652" s="223"/>
      <c r="R652" s="49"/>
      <c r="T652" s="224" t="s">
        <v>23</v>
      </c>
      <c r="U652" s="57" t="s">
        <v>49</v>
      </c>
      <c r="V652" s="48"/>
      <c r="W652" s="225">
        <f>V652*K652</f>
        <v>0</v>
      </c>
      <c r="X652" s="225">
        <v>0.00020000000000000001</v>
      </c>
      <c r="Y652" s="225">
        <f>X652*K652</f>
        <v>0.042000000000000003</v>
      </c>
      <c r="Z652" s="225">
        <v>0</v>
      </c>
      <c r="AA652" s="226">
        <f>Z652*K652</f>
        <v>0</v>
      </c>
      <c r="AR652" s="23" t="s">
        <v>354</v>
      </c>
      <c r="AT652" s="23" t="s">
        <v>327</v>
      </c>
      <c r="AU652" s="23" t="s">
        <v>146</v>
      </c>
      <c r="AY652" s="23" t="s">
        <v>167</v>
      </c>
      <c r="BE652" s="139">
        <f>IF(U652="základní",N652,0)</f>
        <v>0</v>
      </c>
      <c r="BF652" s="139">
        <f>IF(U652="snížená",N652,0)</f>
        <v>0</v>
      </c>
      <c r="BG652" s="139">
        <f>IF(U652="zákl. přenesená",N652,0)</f>
        <v>0</v>
      </c>
      <c r="BH652" s="139">
        <f>IF(U652="sníž. přenesená",N652,0)</f>
        <v>0</v>
      </c>
      <c r="BI652" s="139">
        <f>IF(U652="nulová",N652,0)</f>
        <v>0</v>
      </c>
      <c r="BJ652" s="23" t="s">
        <v>146</v>
      </c>
      <c r="BK652" s="139">
        <f>ROUND(L652*K652,0)</f>
        <v>0</v>
      </c>
      <c r="BL652" s="23" t="s">
        <v>262</v>
      </c>
      <c r="BM652" s="23" t="s">
        <v>887</v>
      </c>
    </row>
    <row r="653" s="1" customFormat="1" ht="38.25" customHeight="1">
      <c r="B653" s="47"/>
      <c r="C653" s="216" t="s">
        <v>888</v>
      </c>
      <c r="D653" s="216" t="s">
        <v>168</v>
      </c>
      <c r="E653" s="217" t="s">
        <v>889</v>
      </c>
      <c r="F653" s="218" t="s">
        <v>890</v>
      </c>
      <c r="G653" s="218"/>
      <c r="H653" s="218"/>
      <c r="I653" s="218"/>
      <c r="J653" s="219" t="s">
        <v>256</v>
      </c>
      <c r="K653" s="220">
        <v>119.59999999999999</v>
      </c>
      <c r="L653" s="221">
        <v>0</v>
      </c>
      <c r="M653" s="222"/>
      <c r="N653" s="223">
        <f>ROUND(L653*K653,0)</f>
        <v>0</v>
      </c>
      <c r="O653" s="223"/>
      <c r="P653" s="223"/>
      <c r="Q653" s="223"/>
      <c r="R653" s="49"/>
      <c r="T653" s="224" t="s">
        <v>23</v>
      </c>
      <c r="U653" s="57" t="s">
        <v>49</v>
      </c>
      <c r="V653" s="48"/>
      <c r="W653" s="225">
        <f>V653*K653</f>
        <v>0</v>
      </c>
      <c r="X653" s="225">
        <v>0</v>
      </c>
      <c r="Y653" s="225">
        <f>X653*K653</f>
        <v>0</v>
      </c>
      <c r="Z653" s="225">
        <v>0</v>
      </c>
      <c r="AA653" s="226">
        <f>Z653*K653</f>
        <v>0</v>
      </c>
      <c r="AR653" s="23" t="s">
        <v>262</v>
      </c>
      <c r="AT653" s="23" t="s">
        <v>168</v>
      </c>
      <c r="AU653" s="23" t="s">
        <v>146</v>
      </c>
      <c r="AY653" s="23" t="s">
        <v>167</v>
      </c>
      <c r="BE653" s="139">
        <f>IF(U653="základní",N653,0)</f>
        <v>0</v>
      </c>
      <c r="BF653" s="139">
        <f>IF(U653="snížená",N653,0)</f>
        <v>0</v>
      </c>
      <c r="BG653" s="139">
        <f>IF(U653="zákl. přenesená",N653,0)</f>
        <v>0</v>
      </c>
      <c r="BH653" s="139">
        <f>IF(U653="sníž. přenesená",N653,0)</f>
        <v>0</v>
      </c>
      <c r="BI653" s="139">
        <f>IF(U653="nulová",N653,0)</f>
        <v>0</v>
      </c>
      <c r="BJ653" s="23" t="s">
        <v>146</v>
      </c>
      <c r="BK653" s="139">
        <f>ROUND(L653*K653,0)</f>
        <v>0</v>
      </c>
      <c r="BL653" s="23" t="s">
        <v>262</v>
      </c>
      <c r="BM653" s="23" t="s">
        <v>891</v>
      </c>
    </row>
    <row r="654" s="11" customFormat="1" ht="16.5" customHeight="1">
      <c r="B654" s="236"/>
      <c r="C654" s="237"/>
      <c r="D654" s="237"/>
      <c r="E654" s="238" t="s">
        <v>23</v>
      </c>
      <c r="F654" s="254" t="s">
        <v>751</v>
      </c>
      <c r="G654" s="255"/>
      <c r="H654" s="255"/>
      <c r="I654" s="255"/>
      <c r="J654" s="237"/>
      <c r="K654" s="240">
        <v>119.59999999999999</v>
      </c>
      <c r="L654" s="237"/>
      <c r="M654" s="237"/>
      <c r="N654" s="237"/>
      <c r="O654" s="237"/>
      <c r="P654" s="237"/>
      <c r="Q654" s="237"/>
      <c r="R654" s="241"/>
      <c r="T654" s="242"/>
      <c r="U654" s="237"/>
      <c r="V654" s="237"/>
      <c r="W654" s="237"/>
      <c r="X654" s="237"/>
      <c r="Y654" s="237"/>
      <c r="Z654" s="237"/>
      <c r="AA654" s="243"/>
      <c r="AT654" s="244" t="s">
        <v>175</v>
      </c>
      <c r="AU654" s="244" t="s">
        <v>146</v>
      </c>
      <c r="AV654" s="11" t="s">
        <v>146</v>
      </c>
      <c r="AW654" s="11" t="s">
        <v>38</v>
      </c>
      <c r="AX654" s="11" t="s">
        <v>82</v>
      </c>
      <c r="AY654" s="244" t="s">
        <v>167</v>
      </c>
    </row>
    <row r="655" s="12" customFormat="1" ht="16.5" customHeight="1">
      <c r="B655" s="245"/>
      <c r="C655" s="246"/>
      <c r="D655" s="246"/>
      <c r="E655" s="247" t="s">
        <v>23</v>
      </c>
      <c r="F655" s="248" t="s">
        <v>177</v>
      </c>
      <c r="G655" s="246"/>
      <c r="H655" s="246"/>
      <c r="I655" s="246"/>
      <c r="J655" s="246"/>
      <c r="K655" s="249">
        <v>119.59999999999999</v>
      </c>
      <c r="L655" s="246"/>
      <c r="M655" s="246"/>
      <c r="N655" s="246"/>
      <c r="O655" s="246"/>
      <c r="P655" s="246"/>
      <c r="Q655" s="246"/>
      <c r="R655" s="250"/>
      <c r="T655" s="251"/>
      <c r="U655" s="246"/>
      <c r="V655" s="246"/>
      <c r="W655" s="246"/>
      <c r="X655" s="246"/>
      <c r="Y655" s="246"/>
      <c r="Z655" s="246"/>
      <c r="AA655" s="252"/>
      <c r="AT655" s="253" t="s">
        <v>175</v>
      </c>
      <c r="AU655" s="253" t="s">
        <v>146</v>
      </c>
      <c r="AV655" s="12" t="s">
        <v>172</v>
      </c>
      <c r="AW655" s="12" t="s">
        <v>38</v>
      </c>
      <c r="AX655" s="12" t="s">
        <v>11</v>
      </c>
      <c r="AY655" s="253" t="s">
        <v>167</v>
      </c>
    </row>
    <row r="656" s="1" customFormat="1" ht="38.25" customHeight="1">
      <c r="B656" s="47"/>
      <c r="C656" s="259" t="s">
        <v>892</v>
      </c>
      <c r="D656" s="259" t="s">
        <v>327</v>
      </c>
      <c r="E656" s="260" t="s">
        <v>893</v>
      </c>
      <c r="F656" s="261" t="s">
        <v>894</v>
      </c>
      <c r="G656" s="261"/>
      <c r="H656" s="261"/>
      <c r="I656" s="261"/>
      <c r="J656" s="262" t="s">
        <v>256</v>
      </c>
      <c r="K656" s="263">
        <v>131.56</v>
      </c>
      <c r="L656" s="264">
        <v>0</v>
      </c>
      <c r="M656" s="265"/>
      <c r="N656" s="266">
        <f>ROUND(L656*K656,0)</f>
        <v>0</v>
      </c>
      <c r="O656" s="223"/>
      <c r="P656" s="223"/>
      <c r="Q656" s="223"/>
      <c r="R656" s="49"/>
      <c r="T656" s="224" t="s">
        <v>23</v>
      </c>
      <c r="U656" s="57" t="s">
        <v>49</v>
      </c>
      <c r="V656" s="48"/>
      <c r="W656" s="225">
        <f>V656*K656</f>
        <v>0</v>
      </c>
      <c r="X656" s="225">
        <v>0.00012999999999999999</v>
      </c>
      <c r="Y656" s="225">
        <f>X656*K656</f>
        <v>0.017102799999999998</v>
      </c>
      <c r="Z656" s="225">
        <v>0</v>
      </c>
      <c r="AA656" s="226">
        <f>Z656*K656</f>
        <v>0</v>
      </c>
      <c r="AR656" s="23" t="s">
        <v>354</v>
      </c>
      <c r="AT656" s="23" t="s">
        <v>327</v>
      </c>
      <c r="AU656" s="23" t="s">
        <v>146</v>
      </c>
      <c r="AY656" s="23" t="s">
        <v>167</v>
      </c>
      <c r="BE656" s="139">
        <f>IF(U656="základní",N656,0)</f>
        <v>0</v>
      </c>
      <c r="BF656" s="139">
        <f>IF(U656="snížená",N656,0)</f>
        <v>0</v>
      </c>
      <c r="BG656" s="139">
        <f>IF(U656="zákl. přenesená",N656,0)</f>
        <v>0</v>
      </c>
      <c r="BH656" s="139">
        <f>IF(U656="sníž. přenesená",N656,0)</f>
        <v>0</v>
      </c>
      <c r="BI656" s="139">
        <f>IF(U656="nulová",N656,0)</f>
        <v>0</v>
      </c>
      <c r="BJ656" s="23" t="s">
        <v>146</v>
      </c>
      <c r="BK656" s="139">
        <f>ROUND(L656*K656,0)</f>
        <v>0</v>
      </c>
      <c r="BL656" s="23" t="s">
        <v>262</v>
      </c>
      <c r="BM656" s="23" t="s">
        <v>895</v>
      </c>
    </row>
    <row r="657" s="1" customFormat="1" ht="25.5" customHeight="1">
      <c r="B657" s="47"/>
      <c r="C657" s="216" t="s">
        <v>896</v>
      </c>
      <c r="D657" s="216" t="s">
        <v>168</v>
      </c>
      <c r="E657" s="217" t="s">
        <v>897</v>
      </c>
      <c r="F657" s="218" t="s">
        <v>898</v>
      </c>
      <c r="G657" s="218"/>
      <c r="H657" s="218"/>
      <c r="I657" s="218"/>
      <c r="J657" s="219" t="s">
        <v>466</v>
      </c>
      <c r="K657" s="220">
        <v>145.59999999999999</v>
      </c>
      <c r="L657" s="221">
        <v>0</v>
      </c>
      <c r="M657" s="222"/>
      <c r="N657" s="223">
        <f>ROUND(L657*K657,0)</f>
        <v>0</v>
      </c>
      <c r="O657" s="223"/>
      <c r="P657" s="223"/>
      <c r="Q657" s="223"/>
      <c r="R657" s="49"/>
      <c r="T657" s="224" t="s">
        <v>23</v>
      </c>
      <c r="U657" s="57" t="s">
        <v>49</v>
      </c>
      <c r="V657" s="48"/>
      <c r="W657" s="225">
        <f>V657*K657</f>
        <v>0</v>
      </c>
      <c r="X657" s="225">
        <v>0</v>
      </c>
      <c r="Y657" s="225">
        <f>X657*K657</f>
        <v>0</v>
      </c>
      <c r="Z657" s="225">
        <v>0</v>
      </c>
      <c r="AA657" s="226">
        <f>Z657*K657</f>
        <v>0</v>
      </c>
      <c r="AR657" s="23" t="s">
        <v>262</v>
      </c>
      <c r="AT657" s="23" t="s">
        <v>168</v>
      </c>
      <c r="AU657" s="23" t="s">
        <v>146</v>
      </c>
      <c r="AY657" s="23" t="s">
        <v>167</v>
      </c>
      <c r="BE657" s="139">
        <f>IF(U657="základní",N657,0)</f>
        <v>0</v>
      </c>
      <c r="BF657" s="139">
        <f>IF(U657="snížená",N657,0)</f>
        <v>0</v>
      </c>
      <c r="BG657" s="139">
        <f>IF(U657="zákl. přenesená",N657,0)</f>
        <v>0</v>
      </c>
      <c r="BH657" s="139">
        <f>IF(U657="sníž. přenesená",N657,0)</f>
        <v>0</v>
      </c>
      <c r="BI657" s="139">
        <f>IF(U657="nulová",N657,0)</f>
        <v>0</v>
      </c>
      <c r="BJ657" s="23" t="s">
        <v>146</v>
      </c>
      <c r="BK657" s="139">
        <f>ROUND(L657*K657,0)</f>
        <v>0</v>
      </c>
      <c r="BL657" s="23" t="s">
        <v>262</v>
      </c>
      <c r="BM657" s="23" t="s">
        <v>899</v>
      </c>
    </row>
    <row r="658" s="1" customFormat="1" ht="25.5" customHeight="1">
      <c r="B658" s="47"/>
      <c r="C658" s="259" t="s">
        <v>900</v>
      </c>
      <c r="D658" s="259" t="s">
        <v>327</v>
      </c>
      <c r="E658" s="260" t="s">
        <v>901</v>
      </c>
      <c r="F658" s="261" t="s">
        <v>902</v>
      </c>
      <c r="G658" s="261"/>
      <c r="H658" s="261"/>
      <c r="I658" s="261"/>
      <c r="J658" s="262" t="s">
        <v>466</v>
      </c>
      <c r="K658" s="263">
        <v>160.16</v>
      </c>
      <c r="L658" s="264">
        <v>0</v>
      </c>
      <c r="M658" s="265"/>
      <c r="N658" s="266">
        <f>ROUND(L658*K658,0)</f>
        <v>0</v>
      </c>
      <c r="O658" s="223"/>
      <c r="P658" s="223"/>
      <c r="Q658" s="223"/>
      <c r="R658" s="49"/>
      <c r="T658" s="224" t="s">
        <v>23</v>
      </c>
      <c r="U658" s="57" t="s">
        <v>49</v>
      </c>
      <c r="V658" s="48"/>
      <c r="W658" s="225">
        <f>V658*K658</f>
        <v>0</v>
      </c>
      <c r="X658" s="225">
        <v>1.0000000000000001E-05</v>
      </c>
      <c r="Y658" s="225">
        <f>X658*K658</f>
        <v>0.0016016000000000001</v>
      </c>
      <c r="Z658" s="225">
        <v>0</v>
      </c>
      <c r="AA658" s="226">
        <f>Z658*K658</f>
        <v>0</v>
      </c>
      <c r="AR658" s="23" t="s">
        <v>354</v>
      </c>
      <c r="AT658" s="23" t="s">
        <v>327</v>
      </c>
      <c r="AU658" s="23" t="s">
        <v>146</v>
      </c>
      <c r="AY658" s="23" t="s">
        <v>167</v>
      </c>
      <c r="BE658" s="139">
        <f>IF(U658="základní",N658,0)</f>
        <v>0</v>
      </c>
      <c r="BF658" s="139">
        <f>IF(U658="snížená",N658,0)</f>
        <v>0</v>
      </c>
      <c r="BG658" s="139">
        <f>IF(U658="zákl. přenesená",N658,0)</f>
        <v>0</v>
      </c>
      <c r="BH658" s="139">
        <f>IF(U658="sníž. přenesená",N658,0)</f>
        <v>0</v>
      </c>
      <c r="BI658" s="139">
        <f>IF(U658="nulová",N658,0)</f>
        <v>0</v>
      </c>
      <c r="BJ658" s="23" t="s">
        <v>146</v>
      </c>
      <c r="BK658" s="139">
        <f>ROUND(L658*K658,0)</f>
        <v>0</v>
      </c>
      <c r="BL658" s="23" t="s">
        <v>262</v>
      </c>
      <c r="BM658" s="23" t="s">
        <v>903</v>
      </c>
    </row>
    <row r="659" s="1" customFormat="1" ht="25.5" customHeight="1">
      <c r="B659" s="47"/>
      <c r="C659" s="216" t="s">
        <v>904</v>
      </c>
      <c r="D659" s="216" t="s">
        <v>168</v>
      </c>
      <c r="E659" s="217" t="s">
        <v>905</v>
      </c>
      <c r="F659" s="218" t="s">
        <v>906</v>
      </c>
      <c r="G659" s="218"/>
      <c r="H659" s="218"/>
      <c r="I659" s="218"/>
      <c r="J659" s="219" t="s">
        <v>661</v>
      </c>
      <c r="K659" s="269">
        <v>0</v>
      </c>
      <c r="L659" s="221">
        <v>0</v>
      </c>
      <c r="M659" s="222"/>
      <c r="N659" s="223">
        <f>ROUND(L659*K659,0)</f>
        <v>0</v>
      </c>
      <c r="O659" s="223"/>
      <c r="P659" s="223"/>
      <c r="Q659" s="223"/>
      <c r="R659" s="49"/>
      <c r="T659" s="224" t="s">
        <v>23</v>
      </c>
      <c r="U659" s="57" t="s">
        <v>49</v>
      </c>
      <c r="V659" s="48"/>
      <c r="W659" s="225">
        <f>V659*K659</f>
        <v>0</v>
      </c>
      <c r="X659" s="225">
        <v>0</v>
      </c>
      <c r="Y659" s="225">
        <f>X659*K659</f>
        <v>0</v>
      </c>
      <c r="Z659" s="225">
        <v>0</v>
      </c>
      <c r="AA659" s="226">
        <f>Z659*K659</f>
        <v>0</v>
      </c>
      <c r="AR659" s="23" t="s">
        <v>262</v>
      </c>
      <c r="AT659" s="23" t="s">
        <v>168</v>
      </c>
      <c r="AU659" s="23" t="s">
        <v>146</v>
      </c>
      <c r="AY659" s="23" t="s">
        <v>167</v>
      </c>
      <c r="BE659" s="139">
        <f>IF(U659="základní",N659,0)</f>
        <v>0</v>
      </c>
      <c r="BF659" s="139">
        <f>IF(U659="snížená",N659,0)</f>
        <v>0</v>
      </c>
      <c r="BG659" s="139">
        <f>IF(U659="zákl. přenesená",N659,0)</f>
        <v>0</v>
      </c>
      <c r="BH659" s="139">
        <f>IF(U659="sníž. přenesená",N659,0)</f>
        <v>0</v>
      </c>
      <c r="BI659" s="139">
        <f>IF(U659="nulová",N659,0)</f>
        <v>0</v>
      </c>
      <c r="BJ659" s="23" t="s">
        <v>146</v>
      </c>
      <c r="BK659" s="139">
        <f>ROUND(L659*K659,0)</f>
        <v>0</v>
      </c>
      <c r="BL659" s="23" t="s">
        <v>262</v>
      </c>
      <c r="BM659" s="23" t="s">
        <v>907</v>
      </c>
    </row>
    <row r="660" s="9" customFormat="1" ht="29.88" customHeight="1">
      <c r="B660" s="203"/>
      <c r="C660" s="204"/>
      <c r="D660" s="213" t="s">
        <v>135</v>
      </c>
      <c r="E660" s="213"/>
      <c r="F660" s="213"/>
      <c r="G660" s="213"/>
      <c r="H660" s="213"/>
      <c r="I660" s="213"/>
      <c r="J660" s="213"/>
      <c r="K660" s="213"/>
      <c r="L660" s="213"/>
      <c r="M660" s="213"/>
      <c r="N660" s="257">
        <f>BK660</f>
        <v>0</v>
      </c>
      <c r="O660" s="258"/>
      <c r="P660" s="258"/>
      <c r="Q660" s="258"/>
      <c r="R660" s="206"/>
      <c r="T660" s="207"/>
      <c r="U660" s="204"/>
      <c r="V660" s="204"/>
      <c r="W660" s="208">
        <f>SUM(W661:W676)</f>
        <v>0</v>
      </c>
      <c r="X660" s="204"/>
      <c r="Y660" s="208">
        <f>SUM(Y661:Y676)</f>
        <v>0.56606329999999994</v>
      </c>
      <c r="Z660" s="204"/>
      <c r="AA660" s="209">
        <f>SUM(AA661:AA676)</f>
        <v>0</v>
      </c>
      <c r="AR660" s="210" t="s">
        <v>146</v>
      </c>
      <c r="AT660" s="211" t="s">
        <v>81</v>
      </c>
      <c r="AU660" s="211" t="s">
        <v>11</v>
      </c>
      <c r="AY660" s="210" t="s">
        <v>167</v>
      </c>
      <c r="BK660" s="212">
        <f>SUM(BK661:BK676)</f>
        <v>0</v>
      </c>
    </row>
    <row r="661" s="1" customFormat="1" ht="16.5" customHeight="1">
      <c r="B661" s="47"/>
      <c r="C661" s="216" t="s">
        <v>908</v>
      </c>
      <c r="D661" s="216" t="s">
        <v>168</v>
      </c>
      <c r="E661" s="217" t="s">
        <v>909</v>
      </c>
      <c r="F661" s="218" t="s">
        <v>910</v>
      </c>
      <c r="G661" s="218"/>
      <c r="H661" s="218"/>
      <c r="I661" s="218"/>
      <c r="J661" s="219" t="s">
        <v>288</v>
      </c>
      <c r="K661" s="220">
        <v>1</v>
      </c>
      <c r="L661" s="221">
        <v>0</v>
      </c>
      <c r="M661" s="222"/>
      <c r="N661" s="223">
        <f>ROUND(L661*K661,0)</f>
        <v>0</v>
      </c>
      <c r="O661" s="223"/>
      <c r="P661" s="223"/>
      <c r="Q661" s="223"/>
      <c r="R661" s="49"/>
      <c r="T661" s="224" t="s">
        <v>23</v>
      </c>
      <c r="U661" s="57" t="s">
        <v>49</v>
      </c>
      <c r="V661" s="48"/>
      <c r="W661" s="225">
        <f>V661*K661</f>
        <v>0</v>
      </c>
      <c r="X661" s="225">
        <v>0.00044000000000000002</v>
      </c>
      <c r="Y661" s="225">
        <f>X661*K661</f>
        <v>0.00044000000000000002</v>
      </c>
      <c r="Z661" s="225">
        <v>0</v>
      </c>
      <c r="AA661" s="226">
        <f>Z661*K661</f>
        <v>0</v>
      </c>
      <c r="AR661" s="23" t="s">
        <v>262</v>
      </c>
      <c r="AT661" s="23" t="s">
        <v>168</v>
      </c>
      <c r="AU661" s="23" t="s">
        <v>146</v>
      </c>
      <c r="AY661" s="23" t="s">
        <v>167</v>
      </c>
      <c r="BE661" s="139">
        <f>IF(U661="základní",N661,0)</f>
        <v>0</v>
      </c>
      <c r="BF661" s="139">
        <f>IF(U661="snížená",N661,0)</f>
        <v>0</v>
      </c>
      <c r="BG661" s="139">
        <f>IF(U661="zákl. přenesená",N661,0)</f>
        <v>0</v>
      </c>
      <c r="BH661" s="139">
        <f>IF(U661="sníž. přenesená",N661,0)</f>
        <v>0</v>
      </c>
      <c r="BI661" s="139">
        <f>IF(U661="nulová",N661,0)</f>
        <v>0</v>
      </c>
      <c r="BJ661" s="23" t="s">
        <v>146</v>
      </c>
      <c r="BK661" s="139">
        <f>ROUND(L661*K661,0)</f>
        <v>0</v>
      </c>
      <c r="BL661" s="23" t="s">
        <v>262</v>
      </c>
      <c r="BM661" s="23" t="s">
        <v>911</v>
      </c>
    </row>
    <row r="662" s="1" customFormat="1" ht="38.25" customHeight="1">
      <c r="B662" s="47"/>
      <c r="C662" s="259" t="s">
        <v>912</v>
      </c>
      <c r="D662" s="259" t="s">
        <v>327</v>
      </c>
      <c r="E662" s="260" t="s">
        <v>913</v>
      </c>
      <c r="F662" s="261" t="s">
        <v>914</v>
      </c>
      <c r="G662" s="261"/>
      <c r="H662" s="261"/>
      <c r="I662" s="261"/>
      <c r="J662" s="262" t="s">
        <v>288</v>
      </c>
      <c r="K662" s="263">
        <v>1</v>
      </c>
      <c r="L662" s="264">
        <v>0</v>
      </c>
      <c r="M662" s="265"/>
      <c r="N662" s="266">
        <f>ROUND(L662*K662,0)</f>
        <v>0</v>
      </c>
      <c r="O662" s="223"/>
      <c r="P662" s="223"/>
      <c r="Q662" s="223"/>
      <c r="R662" s="49"/>
      <c r="T662" s="224" t="s">
        <v>23</v>
      </c>
      <c r="U662" s="57" t="s">
        <v>49</v>
      </c>
      <c r="V662" s="48"/>
      <c r="W662" s="225">
        <f>V662*K662</f>
        <v>0</v>
      </c>
      <c r="X662" s="225">
        <v>0.047</v>
      </c>
      <c r="Y662" s="225">
        <f>X662*K662</f>
        <v>0.047</v>
      </c>
      <c r="Z662" s="225">
        <v>0</v>
      </c>
      <c r="AA662" s="226">
        <f>Z662*K662</f>
        <v>0</v>
      </c>
      <c r="AR662" s="23" t="s">
        <v>354</v>
      </c>
      <c r="AT662" s="23" t="s">
        <v>327</v>
      </c>
      <c r="AU662" s="23" t="s">
        <v>146</v>
      </c>
      <c r="AY662" s="23" t="s">
        <v>167</v>
      </c>
      <c r="BE662" s="139">
        <f>IF(U662="základní",N662,0)</f>
        <v>0</v>
      </c>
      <c r="BF662" s="139">
        <f>IF(U662="snížená",N662,0)</f>
        <v>0</v>
      </c>
      <c r="BG662" s="139">
        <f>IF(U662="zákl. přenesená",N662,0)</f>
        <v>0</v>
      </c>
      <c r="BH662" s="139">
        <f>IF(U662="sníž. přenesená",N662,0)</f>
        <v>0</v>
      </c>
      <c r="BI662" s="139">
        <f>IF(U662="nulová",N662,0)</f>
        <v>0</v>
      </c>
      <c r="BJ662" s="23" t="s">
        <v>146</v>
      </c>
      <c r="BK662" s="139">
        <f>ROUND(L662*K662,0)</f>
        <v>0</v>
      </c>
      <c r="BL662" s="23" t="s">
        <v>262</v>
      </c>
      <c r="BM662" s="23" t="s">
        <v>915</v>
      </c>
    </row>
    <row r="663" s="1" customFormat="1" ht="25.5" customHeight="1">
      <c r="B663" s="47"/>
      <c r="C663" s="216" t="s">
        <v>916</v>
      </c>
      <c r="D663" s="216" t="s">
        <v>168</v>
      </c>
      <c r="E663" s="217" t="s">
        <v>917</v>
      </c>
      <c r="F663" s="218" t="s">
        <v>918</v>
      </c>
      <c r="G663" s="218"/>
      <c r="H663" s="218"/>
      <c r="I663" s="218"/>
      <c r="J663" s="219" t="s">
        <v>256</v>
      </c>
      <c r="K663" s="220">
        <v>28.98</v>
      </c>
      <c r="L663" s="221">
        <v>0</v>
      </c>
      <c r="M663" s="222"/>
      <c r="N663" s="223">
        <f>ROUND(L663*K663,0)</f>
        <v>0</v>
      </c>
      <c r="O663" s="223"/>
      <c r="P663" s="223"/>
      <c r="Q663" s="223"/>
      <c r="R663" s="49"/>
      <c r="T663" s="224" t="s">
        <v>23</v>
      </c>
      <c r="U663" s="57" t="s">
        <v>49</v>
      </c>
      <c r="V663" s="48"/>
      <c r="W663" s="225">
        <f>V663*K663</f>
        <v>0</v>
      </c>
      <c r="X663" s="225">
        <v>0</v>
      </c>
      <c r="Y663" s="225">
        <f>X663*K663</f>
        <v>0</v>
      </c>
      <c r="Z663" s="225">
        <v>0</v>
      </c>
      <c r="AA663" s="226">
        <f>Z663*K663</f>
        <v>0</v>
      </c>
      <c r="AR663" s="23" t="s">
        <v>262</v>
      </c>
      <c r="AT663" s="23" t="s">
        <v>168</v>
      </c>
      <c r="AU663" s="23" t="s">
        <v>146</v>
      </c>
      <c r="AY663" s="23" t="s">
        <v>167</v>
      </c>
      <c r="BE663" s="139">
        <f>IF(U663="základní",N663,0)</f>
        <v>0</v>
      </c>
      <c r="BF663" s="139">
        <f>IF(U663="snížená",N663,0)</f>
        <v>0</v>
      </c>
      <c r="BG663" s="139">
        <f>IF(U663="zákl. přenesená",N663,0)</f>
        <v>0</v>
      </c>
      <c r="BH663" s="139">
        <f>IF(U663="sníž. přenesená",N663,0)</f>
        <v>0</v>
      </c>
      <c r="BI663" s="139">
        <f>IF(U663="nulová",N663,0)</f>
        <v>0</v>
      </c>
      <c r="BJ663" s="23" t="s">
        <v>146</v>
      </c>
      <c r="BK663" s="139">
        <f>ROUND(L663*K663,0)</f>
        <v>0</v>
      </c>
      <c r="BL663" s="23" t="s">
        <v>262</v>
      </c>
      <c r="BM663" s="23" t="s">
        <v>919</v>
      </c>
    </row>
    <row r="664" s="10" customFormat="1" ht="16.5" customHeight="1">
      <c r="B664" s="227"/>
      <c r="C664" s="228"/>
      <c r="D664" s="228"/>
      <c r="E664" s="229" t="s">
        <v>23</v>
      </c>
      <c r="F664" s="230" t="s">
        <v>920</v>
      </c>
      <c r="G664" s="231"/>
      <c r="H664" s="231"/>
      <c r="I664" s="231"/>
      <c r="J664" s="228"/>
      <c r="K664" s="229" t="s">
        <v>23</v>
      </c>
      <c r="L664" s="228"/>
      <c r="M664" s="228"/>
      <c r="N664" s="228"/>
      <c r="O664" s="228"/>
      <c r="P664" s="228"/>
      <c r="Q664" s="228"/>
      <c r="R664" s="232"/>
      <c r="T664" s="233"/>
      <c r="U664" s="228"/>
      <c r="V664" s="228"/>
      <c r="W664" s="228"/>
      <c r="X664" s="228"/>
      <c r="Y664" s="228"/>
      <c r="Z664" s="228"/>
      <c r="AA664" s="234"/>
      <c r="AT664" s="235" t="s">
        <v>175</v>
      </c>
      <c r="AU664" s="235" t="s">
        <v>146</v>
      </c>
      <c r="AV664" s="10" t="s">
        <v>11</v>
      </c>
      <c r="AW664" s="10" t="s">
        <v>38</v>
      </c>
      <c r="AX664" s="10" t="s">
        <v>82</v>
      </c>
      <c r="AY664" s="235" t="s">
        <v>167</v>
      </c>
    </row>
    <row r="665" s="11" customFormat="1" ht="25.5" customHeight="1">
      <c r="B665" s="236"/>
      <c r="C665" s="237"/>
      <c r="D665" s="237"/>
      <c r="E665" s="238" t="s">
        <v>23</v>
      </c>
      <c r="F665" s="239" t="s">
        <v>921</v>
      </c>
      <c r="G665" s="237"/>
      <c r="H665" s="237"/>
      <c r="I665" s="237"/>
      <c r="J665" s="237"/>
      <c r="K665" s="240">
        <v>28.98</v>
      </c>
      <c r="L665" s="237"/>
      <c r="M665" s="237"/>
      <c r="N665" s="237"/>
      <c r="O665" s="237"/>
      <c r="P665" s="237"/>
      <c r="Q665" s="237"/>
      <c r="R665" s="241"/>
      <c r="T665" s="242"/>
      <c r="U665" s="237"/>
      <c r="V665" s="237"/>
      <c r="W665" s="237"/>
      <c r="X665" s="237"/>
      <c r="Y665" s="237"/>
      <c r="Z665" s="237"/>
      <c r="AA665" s="243"/>
      <c r="AT665" s="244" t="s">
        <v>175</v>
      </c>
      <c r="AU665" s="244" t="s">
        <v>146</v>
      </c>
      <c r="AV665" s="11" t="s">
        <v>146</v>
      </c>
      <c r="AW665" s="11" t="s">
        <v>38</v>
      </c>
      <c r="AX665" s="11" t="s">
        <v>82</v>
      </c>
      <c r="AY665" s="244" t="s">
        <v>167</v>
      </c>
    </row>
    <row r="666" s="12" customFormat="1" ht="16.5" customHeight="1">
      <c r="B666" s="245"/>
      <c r="C666" s="246"/>
      <c r="D666" s="246"/>
      <c r="E666" s="247" t="s">
        <v>23</v>
      </c>
      <c r="F666" s="248" t="s">
        <v>177</v>
      </c>
      <c r="G666" s="246"/>
      <c r="H666" s="246"/>
      <c r="I666" s="246"/>
      <c r="J666" s="246"/>
      <c r="K666" s="249">
        <v>28.98</v>
      </c>
      <c r="L666" s="246"/>
      <c r="M666" s="246"/>
      <c r="N666" s="246"/>
      <c r="O666" s="246"/>
      <c r="P666" s="246"/>
      <c r="Q666" s="246"/>
      <c r="R666" s="250"/>
      <c r="T666" s="251"/>
      <c r="U666" s="246"/>
      <c r="V666" s="246"/>
      <c r="W666" s="246"/>
      <c r="X666" s="246"/>
      <c r="Y666" s="246"/>
      <c r="Z666" s="246"/>
      <c r="AA666" s="252"/>
      <c r="AT666" s="253" t="s">
        <v>175</v>
      </c>
      <c r="AU666" s="253" t="s">
        <v>146</v>
      </c>
      <c r="AV666" s="12" t="s">
        <v>172</v>
      </c>
      <c r="AW666" s="12" t="s">
        <v>38</v>
      </c>
      <c r="AX666" s="12" t="s">
        <v>11</v>
      </c>
      <c r="AY666" s="253" t="s">
        <v>167</v>
      </c>
    </row>
    <row r="667" s="1" customFormat="1" ht="25.5" customHeight="1">
      <c r="B667" s="47"/>
      <c r="C667" s="259" t="s">
        <v>922</v>
      </c>
      <c r="D667" s="259" t="s">
        <v>327</v>
      </c>
      <c r="E667" s="260" t="s">
        <v>923</v>
      </c>
      <c r="F667" s="261" t="s">
        <v>924</v>
      </c>
      <c r="G667" s="261"/>
      <c r="H667" s="261"/>
      <c r="I667" s="261"/>
      <c r="J667" s="262" t="s">
        <v>256</v>
      </c>
      <c r="K667" s="263">
        <v>31.878</v>
      </c>
      <c r="L667" s="264">
        <v>0</v>
      </c>
      <c r="M667" s="265"/>
      <c r="N667" s="266">
        <f>ROUND(L667*K667,0)</f>
        <v>0</v>
      </c>
      <c r="O667" s="223"/>
      <c r="P667" s="223"/>
      <c r="Q667" s="223"/>
      <c r="R667" s="49"/>
      <c r="T667" s="224" t="s">
        <v>23</v>
      </c>
      <c r="U667" s="57" t="s">
        <v>49</v>
      </c>
      <c r="V667" s="48"/>
      <c r="W667" s="225">
        <f>V667*K667</f>
        <v>0</v>
      </c>
      <c r="X667" s="225">
        <v>0.0073499999999999998</v>
      </c>
      <c r="Y667" s="225">
        <f>X667*K667</f>
        <v>0.23430329999999999</v>
      </c>
      <c r="Z667" s="225">
        <v>0</v>
      </c>
      <c r="AA667" s="226">
        <f>Z667*K667</f>
        <v>0</v>
      </c>
      <c r="AR667" s="23" t="s">
        <v>354</v>
      </c>
      <c r="AT667" s="23" t="s">
        <v>327</v>
      </c>
      <c r="AU667" s="23" t="s">
        <v>146</v>
      </c>
      <c r="AY667" s="23" t="s">
        <v>167</v>
      </c>
      <c r="BE667" s="139">
        <f>IF(U667="základní",N667,0)</f>
        <v>0</v>
      </c>
      <c r="BF667" s="139">
        <f>IF(U667="snížená",N667,0)</f>
        <v>0</v>
      </c>
      <c r="BG667" s="139">
        <f>IF(U667="zákl. přenesená",N667,0)</f>
        <v>0</v>
      </c>
      <c r="BH667" s="139">
        <f>IF(U667="sníž. přenesená",N667,0)</f>
        <v>0</v>
      </c>
      <c r="BI667" s="139">
        <f>IF(U667="nulová",N667,0)</f>
        <v>0</v>
      </c>
      <c r="BJ667" s="23" t="s">
        <v>146</v>
      </c>
      <c r="BK667" s="139">
        <f>ROUND(L667*K667,0)</f>
        <v>0</v>
      </c>
      <c r="BL667" s="23" t="s">
        <v>262</v>
      </c>
      <c r="BM667" s="23" t="s">
        <v>925</v>
      </c>
    </row>
    <row r="668" s="1" customFormat="1" ht="25.5" customHeight="1">
      <c r="B668" s="47"/>
      <c r="C668" s="259" t="s">
        <v>926</v>
      </c>
      <c r="D668" s="259" t="s">
        <v>327</v>
      </c>
      <c r="E668" s="260" t="s">
        <v>762</v>
      </c>
      <c r="F668" s="261" t="s">
        <v>763</v>
      </c>
      <c r="G668" s="261"/>
      <c r="H668" s="261"/>
      <c r="I668" s="261"/>
      <c r="J668" s="262" t="s">
        <v>171</v>
      </c>
      <c r="K668" s="263">
        <v>0.5</v>
      </c>
      <c r="L668" s="264">
        <v>0</v>
      </c>
      <c r="M668" s="265"/>
      <c r="N668" s="266">
        <f>ROUND(L668*K668,0)</f>
        <v>0</v>
      </c>
      <c r="O668" s="223"/>
      <c r="P668" s="223"/>
      <c r="Q668" s="223"/>
      <c r="R668" s="49"/>
      <c r="T668" s="224" t="s">
        <v>23</v>
      </c>
      <c r="U668" s="57" t="s">
        <v>49</v>
      </c>
      <c r="V668" s="48"/>
      <c r="W668" s="225">
        <f>V668*K668</f>
        <v>0</v>
      </c>
      <c r="X668" s="225">
        <v>0.55000000000000004</v>
      </c>
      <c r="Y668" s="225">
        <f>X668*K668</f>
        <v>0.27500000000000002</v>
      </c>
      <c r="Z668" s="225">
        <v>0</v>
      </c>
      <c r="AA668" s="226">
        <f>Z668*K668</f>
        <v>0</v>
      </c>
      <c r="AR668" s="23" t="s">
        <v>354</v>
      </c>
      <c r="AT668" s="23" t="s">
        <v>327</v>
      </c>
      <c r="AU668" s="23" t="s">
        <v>146</v>
      </c>
      <c r="AY668" s="23" t="s">
        <v>167</v>
      </c>
      <c r="BE668" s="139">
        <f>IF(U668="základní",N668,0)</f>
        <v>0</v>
      </c>
      <c r="BF668" s="139">
        <f>IF(U668="snížená",N668,0)</f>
        <v>0</v>
      </c>
      <c r="BG668" s="139">
        <f>IF(U668="zákl. přenesená",N668,0)</f>
        <v>0</v>
      </c>
      <c r="BH668" s="139">
        <f>IF(U668="sníž. přenesená",N668,0)</f>
        <v>0</v>
      </c>
      <c r="BI668" s="139">
        <f>IF(U668="nulová",N668,0)</f>
        <v>0</v>
      </c>
      <c r="BJ668" s="23" t="s">
        <v>146</v>
      </c>
      <c r="BK668" s="139">
        <f>ROUND(L668*K668,0)</f>
        <v>0</v>
      </c>
      <c r="BL668" s="23" t="s">
        <v>262</v>
      </c>
      <c r="BM668" s="23" t="s">
        <v>927</v>
      </c>
    </row>
    <row r="669" s="11" customFormat="1" ht="16.5" customHeight="1">
      <c r="B669" s="236"/>
      <c r="C669" s="237"/>
      <c r="D669" s="237"/>
      <c r="E669" s="238" t="s">
        <v>23</v>
      </c>
      <c r="F669" s="254" t="s">
        <v>928</v>
      </c>
      <c r="G669" s="255"/>
      <c r="H669" s="255"/>
      <c r="I669" s="255"/>
      <c r="J669" s="237"/>
      <c r="K669" s="240">
        <v>0.5</v>
      </c>
      <c r="L669" s="237"/>
      <c r="M669" s="237"/>
      <c r="N669" s="237"/>
      <c r="O669" s="237"/>
      <c r="P669" s="237"/>
      <c r="Q669" s="237"/>
      <c r="R669" s="241"/>
      <c r="T669" s="242"/>
      <c r="U669" s="237"/>
      <c r="V669" s="237"/>
      <c r="W669" s="237"/>
      <c r="X669" s="237"/>
      <c r="Y669" s="237"/>
      <c r="Z669" s="237"/>
      <c r="AA669" s="243"/>
      <c r="AT669" s="244" t="s">
        <v>175</v>
      </c>
      <c r="AU669" s="244" t="s">
        <v>146</v>
      </c>
      <c r="AV669" s="11" t="s">
        <v>146</v>
      </c>
      <c r="AW669" s="11" t="s">
        <v>38</v>
      </c>
      <c r="AX669" s="11" t="s">
        <v>82</v>
      </c>
      <c r="AY669" s="244" t="s">
        <v>167</v>
      </c>
    </row>
    <row r="670" s="12" customFormat="1" ht="16.5" customHeight="1">
      <c r="B670" s="245"/>
      <c r="C670" s="246"/>
      <c r="D670" s="246"/>
      <c r="E670" s="247" t="s">
        <v>23</v>
      </c>
      <c r="F670" s="248" t="s">
        <v>177</v>
      </c>
      <c r="G670" s="246"/>
      <c r="H670" s="246"/>
      <c r="I670" s="246"/>
      <c r="J670" s="246"/>
      <c r="K670" s="249">
        <v>0.5</v>
      </c>
      <c r="L670" s="246"/>
      <c r="M670" s="246"/>
      <c r="N670" s="246"/>
      <c r="O670" s="246"/>
      <c r="P670" s="246"/>
      <c r="Q670" s="246"/>
      <c r="R670" s="250"/>
      <c r="T670" s="251"/>
      <c r="U670" s="246"/>
      <c r="V670" s="246"/>
      <c r="W670" s="246"/>
      <c r="X670" s="246"/>
      <c r="Y670" s="246"/>
      <c r="Z670" s="246"/>
      <c r="AA670" s="252"/>
      <c r="AT670" s="253" t="s">
        <v>175</v>
      </c>
      <c r="AU670" s="253" t="s">
        <v>146</v>
      </c>
      <c r="AV670" s="12" t="s">
        <v>172</v>
      </c>
      <c r="AW670" s="12" t="s">
        <v>38</v>
      </c>
      <c r="AX670" s="12" t="s">
        <v>11</v>
      </c>
      <c r="AY670" s="253" t="s">
        <v>167</v>
      </c>
    </row>
    <row r="671" s="1" customFormat="1" ht="16.5" customHeight="1">
      <c r="B671" s="47"/>
      <c r="C671" s="259" t="s">
        <v>929</v>
      </c>
      <c r="D671" s="259" t="s">
        <v>327</v>
      </c>
      <c r="E671" s="260" t="s">
        <v>930</v>
      </c>
      <c r="F671" s="261" t="s">
        <v>931</v>
      </c>
      <c r="G671" s="261"/>
      <c r="H671" s="261"/>
      <c r="I671" s="261"/>
      <c r="J671" s="262" t="s">
        <v>466</v>
      </c>
      <c r="K671" s="263">
        <v>46.600000000000001</v>
      </c>
      <c r="L671" s="264">
        <v>0</v>
      </c>
      <c r="M671" s="265"/>
      <c r="N671" s="266">
        <f>ROUND(L671*K671,0)</f>
        <v>0</v>
      </c>
      <c r="O671" s="223"/>
      <c r="P671" s="223"/>
      <c r="Q671" s="223"/>
      <c r="R671" s="49"/>
      <c r="T671" s="224" t="s">
        <v>23</v>
      </c>
      <c r="U671" s="57" t="s">
        <v>49</v>
      </c>
      <c r="V671" s="48"/>
      <c r="W671" s="225">
        <f>V671*K671</f>
        <v>0</v>
      </c>
      <c r="X671" s="225">
        <v>0.00020000000000000001</v>
      </c>
      <c r="Y671" s="225">
        <f>X671*K671</f>
        <v>0.0093200000000000002</v>
      </c>
      <c r="Z671" s="225">
        <v>0</v>
      </c>
      <c r="AA671" s="226">
        <f>Z671*K671</f>
        <v>0</v>
      </c>
      <c r="AR671" s="23" t="s">
        <v>354</v>
      </c>
      <c r="AT671" s="23" t="s">
        <v>327</v>
      </c>
      <c r="AU671" s="23" t="s">
        <v>146</v>
      </c>
      <c r="AY671" s="23" t="s">
        <v>167</v>
      </c>
      <c r="BE671" s="139">
        <f>IF(U671="základní",N671,0)</f>
        <v>0</v>
      </c>
      <c r="BF671" s="139">
        <f>IF(U671="snížená",N671,0)</f>
        <v>0</v>
      </c>
      <c r="BG671" s="139">
        <f>IF(U671="zákl. přenesená",N671,0)</f>
        <v>0</v>
      </c>
      <c r="BH671" s="139">
        <f>IF(U671="sníž. přenesená",N671,0)</f>
        <v>0</v>
      </c>
      <c r="BI671" s="139">
        <f>IF(U671="nulová",N671,0)</f>
        <v>0</v>
      </c>
      <c r="BJ671" s="23" t="s">
        <v>146</v>
      </c>
      <c r="BK671" s="139">
        <f>ROUND(L671*K671,0)</f>
        <v>0</v>
      </c>
      <c r="BL671" s="23" t="s">
        <v>262</v>
      </c>
      <c r="BM671" s="23" t="s">
        <v>932</v>
      </c>
    </row>
    <row r="672" s="11" customFormat="1" ht="16.5" customHeight="1">
      <c r="B672" s="236"/>
      <c r="C672" s="237"/>
      <c r="D672" s="237"/>
      <c r="E672" s="238" t="s">
        <v>23</v>
      </c>
      <c r="F672" s="254" t="s">
        <v>933</v>
      </c>
      <c r="G672" s="255"/>
      <c r="H672" s="255"/>
      <c r="I672" s="255"/>
      <c r="J672" s="237"/>
      <c r="K672" s="240">
        <v>46.600000000000001</v>
      </c>
      <c r="L672" s="237"/>
      <c r="M672" s="237"/>
      <c r="N672" s="237"/>
      <c r="O672" s="237"/>
      <c r="P672" s="237"/>
      <c r="Q672" s="237"/>
      <c r="R672" s="241"/>
      <c r="T672" s="242"/>
      <c r="U672" s="237"/>
      <c r="V672" s="237"/>
      <c r="W672" s="237"/>
      <c r="X672" s="237"/>
      <c r="Y672" s="237"/>
      <c r="Z672" s="237"/>
      <c r="AA672" s="243"/>
      <c r="AT672" s="244" t="s">
        <v>175</v>
      </c>
      <c r="AU672" s="244" t="s">
        <v>146</v>
      </c>
      <c r="AV672" s="11" t="s">
        <v>146</v>
      </c>
      <c r="AW672" s="11" t="s">
        <v>38</v>
      </c>
      <c r="AX672" s="11" t="s">
        <v>82</v>
      </c>
      <c r="AY672" s="244" t="s">
        <v>167</v>
      </c>
    </row>
    <row r="673" s="12" customFormat="1" ht="16.5" customHeight="1">
      <c r="B673" s="245"/>
      <c r="C673" s="246"/>
      <c r="D673" s="246"/>
      <c r="E673" s="247" t="s">
        <v>23</v>
      </c>
      <c r="F673" s="248" t="s">
        <v>177</v>
      </c>
      <c r="G673" s="246"/>
      <c r="H673" s="246"/>
      <c r="I673" s="246"/>
      <c r="J673" s="246"/>
      <c r="K673" s="249">
        <v>46.600000000000001</v>
      </c>
      <c r="L673" s="246"/>
      <c r="M673" s="246"/>
      <c r="N673" s="246"/>
      <c r="O673" s="246"/>
      <c r="P673" s="246"/>
      <c r="Q673" s="246"/>
      <c r="R673" s="250"/>
      <c r="T673" s="251"/>
      <c r="U673" s="246"/>
      <c r="V673" s="246"/>
      <c r="W673" s="246"/>
      <c r="X673" s="246"/>
      <c r="Y673" s="246"/>
      <c r="Z673" s="246"/>
      <c r="AA673" s="252"/>
      <c r="AT673" s="253" t="s">
        <v>175</v>
      </c>
      <c r="AU673" s="253" t="s">
        <v>146</v>
      </c>
      <c r="AV673" s="12" t="s">
        <v>172</v>
      </c>
      <c r="AW673" s="12" t="s">
        <v>38</v>
      </c>
      <c r="AX673" s="12" t="s">
        <v>11</v>
      </c>
      <c r="AY673" s="253" t="s">
        <v>167</v>
      </c>
    </row>
    <row r="674" s="1" customFormat="1" ht="38.25" customHeight="1">
      <c r="B674" s="47"/>
      <c r="C674" s="216" t="s">
        <v>934</v>
      </c>
      <c r="D674" s="216" t="s">
        <v>168</v>
      </c>
      <c r="E674" s="217" t="s">
        <v>935</v>
      </c>
      <c r="F674" s="218" t="s">
        <v>936</v>
      </c>
      <c r="G674" s="218"/>
      <c r="H674" s="218"/>
      <c r="I674" s="218"/>
      <c r="J674" s="219" t="s">
        <v>288</v>
      </c>
      <c r="K674" s="220">
        <v>8</v>
      </c>
      <c r="L674" s="221">
        <v>0</v>
      </c>
      <c r="M674" s="222"/>
      <c r="N674" s="223">
        <f>ROUND(L674*K674,0)</f>
        <v>0</v>
      </c>
      <c r="O674" s="223"/>
      <c r="P674" s="223"/>
      <c r="Q674" s="223"/>
      <c r="R674" s="49"/>
      <c r="T674" s="224" t="s">
        <v>23</v>
      </c>
      <c r="U674" s="57" t="s">
        <v>49</v>
      </c>
      <c r="V674" s="48"/>
      <c r="W674" s="225">
        <f>V674*K674</f>
        <v>0</v>
      </c>
      <c r="X674" s="225">
        <v>0</v>
      </c>
      <c r="Y674" s="225">
        <f>X674*K674</f>
        <v>0</v>
      </c>
      <c r="Z674" s="225">
        <v>0</v>
      </c>
      <c r="AA674" s="226">
        <f>Z674*K674</f>
        <v>0</v>
      </c>
      <c r="AR674" s="23" t="s">
        <v>262</v>
      </c>
      <c r="AT674" s="23" t="s">
        <v>168</v>
      </c>
      <c r="AU674" s="23" t="s">
        <v>146</v>
      </c>
      <c r="AY674" s="23" t="s">
        <v>167</v>
      </c>
      <c r="BE674" s="139">
        <f>IF(U674="základní",N674,0)</f>
        <v>0</v>
      </c>
      <c r="BF674" s="139">
        <f>IF(U674="snížená",N674,0)</f>
        <v>0</v>
      </c>
      <c r="BG674" s="139">
        <f>IF(U674="zákl. přenesená",N674,0)</f>
        <v>0</v>
      </c>
      <c r="BH674" s="139">
        <f>IF(U674="sníž. přenesená",N674,0)</f>
        <v>0</v>
      </c>
      <c r="BI674" s="139">
        <f>IF(U674="nulová",N674,0)</f>
        <v>0</v>
      </c>
      <c r="BJ674" s="23" t="s">
        <v>146</v>
      </c>
      <c r="BK674" s="139">
        <f>ROUND(L674*K674,0)</f>
        <v>0</v>
      </c>
      <c r="BL674" s="23" t="s">
        <v>262</v>
      </c>
      <c r="BM674" s="23" t="s">
        <v>937</v>
      </c>
    </row>
    <row r="675" s="1" customFormat="1" ht="38.25" customHeight="1">
      <c r="B675" s="47"/>
      <c r="C675" s="216" t="s">
        <v>938</v>
      </c>
      <c r="D675" s="216" t="s">
        <v>168</v>
      </c>
      <c r="E675" s="217" t="s">
        <v>939</v>
      </c>
      <c r="F675" s="218" t="s">
        <v>940</v>
      </c>
      <c r="G675" s="218"/>
      <c r="H675" s="218"/>
      <c r="I675" s="218"/>
      <c r="J675" s="219" t="s">
        <v>288</v>
      </c>
      <c r="K675" s="220">
        <v>2</v>
      </c>
      <c r="L675" s="221">
        <v>0</v>
      </c>
      <c r="M675" s="222"/>
      <c r="N675" s="223">
        <f>ROUND(L675*K675,0)</f>
        <v>0</v>
      </c>
      <c r="O675" s="223"/>
      <c r="P675" s="223"/>
      <c r="Q675" s="223"/>
      <c r="R675" s="49"/>
      <c r="T675" s="224" t="s">
        <v>23</v>
      </c>
      <c r="U675" s="57" t="s">
        <v>49</v>
      </c>
      <c r="V675" s="48"/>
      <c r="W675" s="225">
        <f>V675*K675</f>
        <v>0</v>
      </c>
      <c r="X675" s="225">
        <v>0</v>
      </c>
      <c r="Y675" s="225">
        <f>X675*K675</f>
        <v>0</v>
      </c>
      <c r="Z675" s="225">
        <v>0</v>
      </c>
      <c r="AA675" s="226">
        <f>Z675*K675</f>
        <v>0</v>
      </c>
      <c r="AR675" s="23" t="s">
        <v>262</v>
      </c>
      <c r="AT675" s="23" t="s">
        <v>168</v>
      </c>
      <c r="AU675" s="23" t="s">
        <v>146</v>
      </c>
      <c r="AY675" s="23" t="s">
        <v>167</v>
      </c>
      <c r="BE675" s="139">
        <f>IF(U675="základní",N675,0)</f>
        <v>0</v>
      </c>
      <c r="BF675" s="139">
        <f>IF(U675="snížená",N675,0)</f>
        <v>0</v>
      </c>
      <c r="BG675" s="139">
        <f>IF(U675="zákl. přenesená",N675,0)</f>
        <v>0</v>
      </c>
      <c r="BH675" s="139">
        <f>IF(U675="sníž. přenesená",N675,0)</f>
        <v>0</v>
      </c>
      <c r="BI675" s="139">
        <f>IF(U675="nulová",N675,0)</f>
        <v>0</v>
      </c>
      <c r="BJ675" s="23" t="s">
        <v>146</v>
      </c>
      <c r="BK675" s="139">
        <f>ROUND(L675*K675,0)</f>
        <v>0</v>
      </c>
      <c r="BL675" s="23" t="s">
        <v>262</v>
      </c>
      <c r="BM675" s="23" t="s">
        <v>941</v>
      </c>
    </row>
    <row r="676" s="1" customFormat="1" ht="25.5" customHeight="1">
      <c r="B676" s="47"/>
      <c r="C676" s="216" t="s">
        <v>942</v>
      </c>
      <c r="D676" s="216" t="s">
        <v>168</v>
      </c>
      <c r="E676" s="217" t="s">
        <v>943</v>
      </c>
      <c r="F676" s="218" t="s">
        <v>944</v>
      </c>
      <c r="G676" s="218"/>
      <c r="H676" s="218"/>
      <c r="I676" s="218"/>
      <c r="J676" s="219" t="s">
        <v>661</v>
      </c>
      <c r="K676" s="269">
        <v>0</v>
      </c>
      <c r="L676" s="221">
        <v>0</v>
      </c>
      <c r="M676" s="222"/>
      <c r="N676" s="223">
        <f>ROUND(L676*K676,0)</f>
        <v>0</v>
      </c>
      <c r="O676" s="223"/>
      <c r="P676" s="223"/>
      <c r="Q676" s="223"/>
      <c r="R676" s="49"/>
      <c r="T676" s="224" t="s">
        <v>23</v>
      </c>
      <c r="U676" s="57" t="s">
        <v>49</v>
      </c>
      <c r="V676" s="48"/>
      <c r="W676" s="225">
        <f>V676*K676</f>
        <v>0</v>
      </c>
      <c r="X676" s="225">
        <v>0</v>
      </c>
      <c r="Y676" s="225">
        <f>X676*K676</f>
        <v>0</v>
      </c>
      <c r="Z676" s="225">
        <v>0</v>
      </c>
      <c r="AA676" s="226">
        <f>Z676*K676</f>
        <v>0</v>
      </c>
      <c r="AR676" s="23" t="s">
        <v>262</v>
      </c>
      <c r="AT676" s="23" t="s">
        <v>168</v>
      </c>
      <c r="AU676" s="23" t="s">
        <v>146</v>
      </c>
      <c r="AY676" s="23" t="s">
        <v>167</v>
      </c>
      <c r="BE676" s="139">
        <f>IF(U676="základní",N676,0)</f>
        <v>0</v>
      </c>
      <c r="BF676" s="139">
        <f>IF(U676="snížená",N676,0)</f>
        <v>0</v>
      </c>
      <c r="BG676" s="139">
        <f>IF(U676="zákl. přenesená",N676,0)</f>
        <v>0</v>
      </c>
      <c r="BH676" s="139">
        <f>IF(U676="sníž. přenesená",N676,0)</f>
        <v>0</v>
      </c>
      <c r="BI676" s="139">
        <f>IF(U676="nulová",N676,0)</f>
        <v>0</v>
      </c>
      <c r="BJ676" s="23" t="s">
        <v>146</v>
      </c>
      <c r="BK676" s="139">
        <f>ROUND(L676*K676,0)</f>
        <v>0</v>
      </c>
      <c r="BL676" s="23" t="s">
        <v>262</v>
      </c>
      <c r="BM676" s="23" t="s">
        <v>945</v>
      </c>
    </row>
    <row r="677" s="9" customFormat="1" ht="29.88" customHeight="1">
      <c r="B677" s="203"/>
      <c r="C677" s="204"/>
      <c r="D677" s="213" t="s">
        <v>136</v>
      </c>
      <c r="E677" s="213"/>
      <c r="F677" s="213"/>
      <c r="G677" s="213"/>
      <c r="H677" s="213"/>
      <c r="I677" s="213"/>
      <c r="J677" s="213"/>
      <c r="K677" s="213"/>
      <c r="L677" s="213"/>
      <c r="M677" s="213"/>
      <c r="N677" s="257">
        <f>BK677</f>
        <v>0</v>
      </c>
      <c r="O677" s="258"/>
      <c r="P677" s="258"/>
      <c r="Q677" s="258"/>
      <c r="R677" s="206"/>
      <c r="T677" s="207"/>
      <c r="U677" s="204"/>
      <c r="V677" s="204"/>
      <c r="W677" s="208">
        <f>SUM(W678:W690)</f>
        <v>0</v>
      </c>
      <c r="X677" s="204"/>
      <c r="Y677" s="208">
        <f>SUM(Y678:Y690)</f>
        <v>0</v>
      </c>
      <c r="Z677" s="204"/>
      <c r="AA677" s="209">
        <f>SUM(AA678:AA690)</f>
        <v>0</v>
      </c>
      <c r="AR677" s="210" t="s">
        <v>146</v>
      </c>
      <c r="AT677" s="211" t="s">
        <v>81</v>
      </c>
      <c r="AU677" s="211" t="s">
        <v>11</v>
      </c>
      <c r="AY677" s="210" t="s">
        <v>167</v>
      </c>
      <c r="BK677" s="212">
        <f>SUM(BK678:BK690)</f>
        <v>0</v>
      </c>
    </row>
    <row r="678" s="1" customFormat="1" ht="38.25" customHeight="1">
      <c r="B678" s="47"/>
      <c r="C678" s="216" t="s">
        <v>946</v>
      </c>
      <c r="D678" s="216" t="s">
        <v>168</v>
      </c>
      <c r="E678" s="217" t="s">
        <v>947</v>
      </c>
      <c r="F678" s="218" t="s">
        <v>948</v>
      </c>
      <c r="G678" s="218"/>
      <c r="H678" s="218"/>
      <c r="I678" s="218"/>
      <c r="J678" s="219" t="s">
        <v>288</v>
      </c>
      <c r="K678" s="220">
        <v>1</v>
      </c>
      <c r="L678" s="221">
        <v>0</v>
      </c>
      <c r="M678" s="222"/>
      <c r="N678" s="223">
        <f>ROUND(L678*K678,0)</f>
        <v>0</v>
      </c>
      <c r="O678" s="223"/>
      <c r="P678" s="223"/>
      <c r="Q678" s="223"/>
      <c r="R678" s="49"/>
      <c r="T678" s="224" t="s">
        <v>23</v>
      </c>
      <c r="U678" s="57" t="s">
        <v>49</v>
      </c>
      <c r="V678" s="48"/>
      <c r="W678" s="225">
        <f>V678*K678</f>
        <v>0</v>
      </c>
      <c r="X678" s="225">
        <v>0</v>
      </c>
      <c r="Y678" s="225">
        <f>X678*K678</f>
        <v>0</v>
      </c>
      <c r="Z678" s="225">
        <v>0</v>
      </c>
      <c r="AA678" s="226">
        <f>Z678*K678</f>
        <v>0</v>
      </c>
      <c r="AR678" s="23" t="s">
        <v>262</v>
      </c>
      <c r="AT678" s="23" t="s">
        <v>168</v>
      </c>
      <c r="AU678" s="23" t="s">
        <v>146</v>
      </c>
      <c r="AY678" s="23" t="s">
        <v>167</v>
      </c>
      <c r="BE678" s="139">
        <f>IF(U678="základní",N678,0)</f>
        <v>0</v>
      </c>
      <c r="BF678" s="139">
        <f>IF(U678="snížená",N678,0)</f>
        <v>0</v>
      </c>
      <c r="BG678" s="139">
        <f>IF(U678="zákl. přenesená",N678,0)</f>
        <v>0</v>
      </c>
      <c r="BH678" s="139">
        <f>IF(U678="sníž. přenesená",N678,0)</f>
        <v>0</v>
      </c>
      <c r="BI678" s="139">
        <f>IF(U678="nulová",N678,0)</f>
        <v>0</v>
      </c>
      <c r="BJ678" s="23" t="s">
        <v>146</v>
      </c>
      <c r="BK678" s="139">
        <f>ROUND(L678*K678,0)</f>
        <v>0</v>
      </c>
      <c r="BL678" s="23" t="s">
        <v>262</v>
      </c>
      <c r="BM678" s="23" t="s">
        <v>949</v>
      </c>
    </row>
    <row r="679" s="1" customFormat="1" ht="25.5" customHeight="1">
      <c r="B679" s="47"/>
      <c r="C679" s="216" t="s">
        <v>950</v>
      </c>
      <c r="D679" s="216" t="s">
        <v>168</v>
      </c>
      <c r="E679" s="217" t="s">
        <v>951</v>
      </c>
      <c r="F679" s="218" t="s">
        <v>952</v>
      </c>
      <c r="G679" s="218"/>
      <c r="H679" s="218"/>
      <c r="I679" s="218"/>
      <c r="J679" s="219" t="s">
        <v>288</v>
      </c>
      <c r="K679" s="220">
        <v>2</v>
      </c>
      <c r="L679" s="221">
        <v>0</v>
      </c>
      <c r="M679" s="222"/>
      <c r="N679" s="223">
        <f>ROUND(L679*K679,0)</f>
        <v>0</v>
      </c>
      <c r="O679" s="223"/>
      <c r="P679" s="223"/>
      <c r="Q679" s="223"/>
      <c r="R679" s="49"/>
      <c r="T679" s="224" t="s">
        <v>23</v>
      </c>
      <c r="U679" s="57" t="s">
        <v>49</v>
      </c>
      <c r="V679" s="48"/>
      <c r="W679" s="225">
        <f>V679*K679</f>
        <v>0</v>
      </c>
      <c r="X679" s="225">
        <v>0</v>
      </c>
      <c r="Y679" s="225">
        <f>X679*K679</f>
        <v>0</v>
      </c>
      <c r="Z679" s="225">
        <v>0</v>
      </c>
      <c r="AA679" s="226">
        <f>Z679*K679</f>
        <v>0</v>
      </c>
      <c r="AR679" s="23" t="s">
        <v>262</v>
      </c>
      <c r="AT679" s="23" t="s">
        <v>168</v>
      </c>
      <c r="AU679" s="23" t="s">
        <v>146</v>
      </c>
      <c r="AY679" s="23" t="s">
        <v>167</v>
      </c>
      <c r="BE679" s="139">
        <f>IF(U679="základní",N679,0)</f>
        <v>0</v>
      </c>
      <c r="BF679" s="139">
        <f>IF(U679="snížená",N679,0)</f>
        <v>0</v>
      </c>
      <c r="BG679" s="139">
        <f>IF(U679="zákl. přenesená",N679,0)</f>
        <v>0</v>
      </c>
      <c r="BH679" s="139">
        <f>IF(U679="sníž. přenesená",N679,0)</f>
        <v>0</v>
      </c>
      <c r="BI679" s="139">
        <f>IF(U679="nulová",N679,0)</f>
        <v>0</v>
      </c>
      <c r="BJ679" s="23" t="s">
        <v>146</v>
      </c>
      <c r="BK679" s="139">
        <f>ROUND(L679*K679,0)</f>
        <v>0</v>
      </c>
      <c r="BL679" s="23" t="s">
        <v>262</v>
      </c>
      <c r="BM679" s="23" t="s">
        <v>953</v>
      </c>
    </row>
    <row r="680" s="1" customFormat="1" ht="38.25" customHeight="1">
      <c r="B680" s="47"/>
      <c r="C680" s="216" t="s">
        <v>954</v>
      </c>
      <c r="D680" s="216" t="s">
        <v>168</v>
      </c>
      <c r="E680" s="217" t="s">
        <v>955</v>
      </c>
      <c r="F680" s="218" t="s">
        <v>956</v>
      </c>
      <c r="G680" s="218"/>
      <c r="H680" s="218"/>
      <c r="I680" s="218"/>
      <c r="J680" s="219" t="s">
        <v>288</v>
      </c>
      <c r="K680" s="220">
        <v>1</v>
      </c>
      <c r="L680" s="221">
        <v>0</v>
      </c>
      <c r="M680" s="222"/>
      <c r="N680" s="223">
        <f>ROUND(L680*K680,0)</f>
        <v>0</v>
      </c>
      <c r="O680" s="223"/>
      <c r="P680" s="223"/>
      <c r="Q680" s="223"/>
      <c r="R680" s="49"/>
      <c r="T680" s="224" t="s">
        <v>23</v>
      </c>
      <c r="U680" s="57" t="s">
        <v>49</v>
      </c>
      <c r="V680" s="48"/>
      <c r="W680" s="225">
        <f>V680*K680</f>
        <v>0</v>
      </c>
      <c r="X680" s="225">
        <v>0</v>
      </c>
      <c r="Y680" s="225">
        <f>X680*K680</f>
        <v>0</v>
      </c>
      <c r="Z680" s="225">
        <v>0</v>
      </c>
      <c r="AA680" s="226">
        <f>Z680*K680</f>
        <v>0</v>
      </c>
      <c r="AR680" s="23" t="s">
        <v>262</v>
      </c>
      <c r="AT680" s="23" t="s">
        <v>168</v>
      </c>
      <c r="AU680" s="23" t="s">
        <v>146</v>
      </c>
      <c r="AY680" s="23" t="s">
        <v>167</v>
      </c>
      <c r="BE680" s="139">
        <f>IF(U680="základní",N680,0)</f>
        <v>0</v>
      </c>
      <c r="BF680" s="139">
        <f>IF(U680="snížená",N680,0)</f>
        <v>0</v>
      </c>
      <c r="BG680" s="139">
        <f>IF(U680="zákl. přenesená",N680,0)</f>
        <v>0</v>
      </c>
      <c r="BH680" s="139">
        <f>IF(U680="sníž. přenesená",N680,0)</f>
        <v>0</v>
      </c>
      <c r="BI680" s="139">
        <f>IF(U680="nulová",N680,0)</f>
        <v>0</v>
      </c>
      <c r="BJ680" s="23" t="s">
        <v>146</v>
      </c>
      <c r="BK680" s="139">
        <f>ROUND(L680*K680,0)</f>
        <v>0</v>
      </c>
      <c r="BL680" s="23" t="s">
        <v>262</v>
      </c>
      <c r="BM680" s="23" t="s">
        <v>957</v>
      </c>
    </row>
    <row r="681" s="1" customFormat="1" ht="38.25" customHeight="1">
      <c r="B681" s="47"/>
      <c r="C681" s="216" t="s">
        <v>958</v>
      </c>
      <c r="D681" s="216" t="s">
        <v>168</v>
      </c>
      <c r="E681" s="217" t="s">
        <v>959</v>
      </c>
      <c r="F681" s="218" t="s">
        <v>960</v>
      </c>
      <c r="G681" s="218"/>
      <c r="H681" s="218"/>
      <c r="I681" s="218"/>
      <c r="J681" s="219" t="s">
        <v>288</v>
      </c>
      <c r="K681" s="220">
        <v>1</v>
      </c>
      <c r="L681" s="221">
        <v>0</v>
      </c>
      <c r="M681" s="222"/>
      <c r="N681" s="223">
        <f>ROUND(L681*K681,0)</f>
        <v>0</v>
      </c>
      <c r="O681" s="223"/>
      <c r="P681" s="223"/>
      <c r="Q681" s="223"/>
      <c r="R681" s="49"/>
      <c r="T681" s="224" t="s">
        <v>23</v>
      </c>
      <c r="U681" s="57" t="s">
        <v>49</v>
      </c>
      <c r="V681" s="48"/>
      <c r="W681" s="225">
        <f>V681*K681</f>
        <v>0</v>
      </c>
      <c r="X681" s="225">
        <v>0</v>
      </c>
      <c r="Y681" s="225">
        <f>X681*K681</f>
        <v>0</v>
      </c>
      <c r="Z681" s="225">
        <v>0</v>
      </c>
      <c r="AA681" s="226">
        <f>Z681*K681</f>
        <v>0</v>
      </c>
      <c r="AR681" s="23" t="s">
        <v>262</v>
      </c>
      <c r="AT681" s="23" t="s">
        <v>168</v>
      </c>
      <c r="AU681" s="23" t="s">
        <v>146</v>
      </c>
      <c r="AY681" s="23" t="s">
        <v>167</v>
      </c>
      <c r="BE681" s="139">
        <f>IF(U681="základní",N681,0)</f>
        <v>0</v>
      </c>
      <c r="BF681" s="139">
        <f>IF(U681="snížená",N681,0)</f>
        <v>0</v>
      </c>
      <c r="BG681" s="139">
        <f>IF(U681="zákl. přenesená",N681,0)</f>
        <v>0</v>
      </c>
      <c r="BH681" s="139">
        <f>IF(U681="sníž. přenesená",N681,0)</f>
        <v>0</v>
      </c>
      <c r="BI681" s="139">
        <f>IF(U681="nulová",N681,0)</f>
        <v>0</v>
      </c>
      <c r="BJ681" s="23" t="s">
        <v>146</v>
      </c>
      <c r="BK681" s="139">
        <f>ROUND(L681*K681,0)</f>
        <v>0</v>
      </c>
      <c r="BL681" s="23" t="s">
        <v>262</v>
      </c>
      <c r="BM681" s="23" t="s">
        <v>961</v>
      </c>
    </row>
    <row r="682" s="1" customFormat="1" ht="25.5" customHeight="1">
      <c r="B682" s="47"/>
      <c r="C682" s="216" t="s">
        <v>962</v>
      </c>
      <c r="D682" s="216" t="s">
        <v>168</v>
      </c>
      <c r="E682" s="217" t="s">
        <v>963</v>
      </c>
      <c r="F682" s="218" t="s">
        <v>964</v>
      </c>
      <c r="G682" s="218"/>
      <c r="H682" s="218"/>
      <c r="I682" s="218"/>
      <c r="J682" s="219" t="s">
        <v>288</v>
      </c>
      <c r="K682" s="220">
        <v>2</v>
      </c>
      <c r="L682" s="221">
        <v>0</v>
      </c>
      <c r="M682" s="222"/>
      <c r="N682" s="223">
        <f>ROUND(L682*K682,0)</f>
        <v>0</v>
      </c>
      <c r="O682" s="223"/>
      <c r="P682" s="223"/>
      <c r="Q682" s="223"/>
      <c r="R682" s="49"/>
      <c r="T682" s="224" t="s">
        <v>23</v>
      </c>
      <c r="U682" s="57" t="s">
        <v>49</v>
      </c>
      <c r="V682" s="48"/>
      <c r="W682" s="225">
        <f>V682*K682</f>
        <v>0</v>
      </c>
      <c r="X682" s="225">
        <v>0</v>
      </c>
      <c r="Y682" s="225">
        <f>X682*K682</f>
        <v>0</v>
      </c>
      <c r="Z682" s="225">
        <v>0</v>
      </c>
      <c r="AA682" s="226">
        <f>Z682*K682</f>
        <v>0</v>
      </c>
      <c r="AR682" s="23" t="s">
        <v>262</v>
      </c>
      <c r="AT682" s="23" t="s">
        <v>168</v>
      </c>
      <c r="AU682" s="23" t="s">
        <v>146</v>
      </c>
      <c r="AY682" s="23" t="s">
        <v>167</v>
      </c>
      <c r="BE682" s="139">
        <f>IF(U682="základní",N682,0)</f>
        <v>0</v>
      </c>
      <c r="BF682" s="139">
        <f>IF(U682="snížená",N682,0)</f>
        <v>0</v>
      </c>
      <c r="BG682" s="139">
        <f>IF(U682="zákl. přenesená",N682,0)</f>
        <v>0</v>
      </c>
      <c r="BH682" s="139">
        <f>IF(U682="sníž. přenesená",N682,0)</f>
        <v>0</v>
      </c>
      <c r="BI682" s="139">
        <f>IF(U682="nulová",N682,0)</f>
        <v>0</v>
      </c>
      <c r="BJ682" s="23" t="s">
        <v>146</v>
      </c>
      <c r="BK682" s="139">
        <f>ROUND(L682*K682,0)</f>
        <v>0</v>
      </c>
      <c r="BL682" s="23" t="s">
        <v>262</v>
      </c>
      <c r="BM682" s="23" t="s">
        <v>965</v>
      </c>
    </row>
    <row r="683" s="1" customFormat="1" ht="25.5" customHeight="1">
      <c r="B683" s="47"/>
      <c r="C683" s="216" t="s">
        <v>966</v>
      </c>
      <c r="D683" s="216" t="s">
        <v>168</v>
      </c>
      <c r="E683" s="217" t="s">
        <v>967</v>
      </c>
      <c r="F683" s="218" t="s">
        <v>968</v>
      </c>
      <c r="G683" s="218"/>
      <c r="H683" s="218"/>
      <c r="I683" s="218"/>
      <c r="J683" s="219" t="s">
        <v>288</v>
      </c>
      <c r="K683" s="220">
        <v>4</v>
      </c>
      <c r="L683" s="221">
        <v>0</v>
      </c>
      <c r="M683" s="222"/>
      <c r="N683" s="223">
        <f>ROUND(L683*K683,0)</f>
        <v>0</v>
      </c>
      <c r="O683" s="223"/>
      <c r="P683" s="223"/>
      <c r="Q683" s="223"/>
      <c r="R683" s="49"/>
      <c r="T683" s="224" t="s">
        <v>23</v>
      </c>
      <c r="U683" s="57" t="s">
        <v>49</v>
      </c>
      <c r="V683" s="48"/>
      <c r="W683" s="225">
        <f>V683*K683</f>
        <v>0</v>
      </c>
      <c r="X683" s="225">
        <v>0</v>
      </c>
      <c r="Y683" s="225">
        <f>X683*K683</f>
        <v>0</v>
      </c>
      <c r="Z683" s="225">
        <v>0</v>
      </c>
      <c r="AA683" s="226">
        <f>Z683*K683</f>
        <v>0</v>
      </c>
      <c r="AR683" s="23" t="s">
        <v>262</v>
      </c>
      <c r="AT683" s="23" t="s">
        <v>168</v>
      </c>
      <c r="AU683" s="23" t="s">
        <v>146</v>
      </c>
      <c r="AY683" s="23" t="s">
        <v>167</v>
      </c>
      <c r="BE683" s="139">
        <f>IF(U683="základní",N683,0)</f>
        <v>0</v>
      </c>
      <c r="BF683" s="139">
        <f>IF(U683="snížená",N683,0)</f>
        <v>0</v>
      </c>
      <c r="BG683" s="139">
        <f>IF(U683="zákl. přenesená",N683,0)</f>
        <v>0</v>
      </c>
      <c r="BH683" s="139">
        <f>IF(U683="sníž. přenesená",N683,0)</f>
        <v>0</v>
      </c>
      <c r="BI683" s="139">
        <f>IF(U683="nulová",N683,0)</f>
        <v>0</v>
      </c>
      <c r="BJ683" s="23" t="s">
        <v>146</v>
      </c>
      <c r="BK683" s="139">
        <f>ROUND(L683*K683,0)</f>
        <v>0</v>
      </c>
      <c r="BL683" s="23" t="s">
        <v>262</v>
      </c>
      <c r="BM683" s="23" t="s">
        <v>969</v>
      </c>
    </row>
    <row r="684" s="1" customFormat="1" ht="25.5" customHeight="1">
      <c r="B684" s="47"/>
      <c r="C684" s="216" t="s">
        <v>970</v>
      </c>
      <c r="D684" s="216" t="s">
        <v>168</v>
      </c>
      <c r="E684" s="217" t="s">
        <v>971</v>
      </c>
      <c r="F684" s="218" t="s">
        <v>972</v>
      </c>
      <c r="G684" s="218"/>
      <c r="H684" s="218"/>
      <c r="I684" s="218"/>
      <c r="J684" s="219" t="s">
        <v>288</v>
      </c>
      <c r="K684" s="220">
        <v>1</v>
      </c>
      <c r="L684" s="221">
        <v>0</v>
      </c>
      <c r="M684" s="222"/>
      <c r="N684" s="223">
        <f>ROUND(L684*K684,0)</f>
        <v>0</v>
      </c>
      <c r="O684" s="223"/>
      <c r="P684" s="223"/>
      <c r="Q684" s="223"/>
      <c r="R684" s="49"/>
      <c r="T684" s="224" t="s">
        <v>23</v>
      </c>
      <c r="U684" s="57" t="s">
        <v>49</v>
      </c>
      <c r="V684" s="48"/>
      <c r="W684" s="225">
        <f>V684*K684</f>
        <v>0</v>
      </c>
      <c r="X684" s="225">
        <v>0</v>
      </c>
      <c r="Y684" s="225">
        <f>X684*K684</f>
        <v>0</v>
      </c>
      <c r="Z684" s="225">
        <v>0</v>
      </c>
      <c r="AA684" s="226">
        <f>Z684*K684</f>
        <v>0</v>
      </c>
      <c r="AR684" s="23" t="s">
        <v>262</v>
      </c>
      <c r="AT684" s="23" t="s">
        <v>168</v>
      </c>
      <c r="AU684" s="23" t="s">
        <v>146</v>
      </c>
      <c r="AY684" s="23" t="s">
        <v>167</v>
      </c>
      <c r="BE684" s="139">
        <f>IF(U684="základní",N684,0)</f>
        <v>0</v>
      </c>
      <c r="BF684" s="139">
        <f>IF(U684="snížená",N684,0)</f>
        <v>0</v>
      </c>
      <c r="BG684" s="139">
        <f>IF(U684="zákl. přenesená",N684,0)</f>
        <v>0</v>
      </c>
      <c r="BH684" s="139">
        <f>IF(U684="sníž. přenesená",N684,0)</f>
        <v>0</v>
      </c>
      <c r="BI684" s="139">
        <f>IF(U684="nulová",N684,0)</f>
        <v>0</v>
      </c>
      <c r="BJ684" s="23" t="s">
        <v>146</v>
      </c>
      <c r="BK684" s="139">
        <f>ROUND(L684*K684,0)</f>
        <v>0</v>
      </c>
      <c r="BL684" s="23" t="s">
        <v>262</v>
      </c>
      <c r="BM684" s="23" t="s">
        <v>973</v>
      </c>
    </row>
    <row r="685" s="1" customFormat="1" ht="25.5" customHeight="1">
      <c r="B685" s="47"/>
      <c r="C685" s="216" t="s">
        <v>974</v>
      </c>
      <c r="D685" s="216" t="s">
        <v>168</v>
      </c>
      <c r="E685" s="217" t="s">
        <v>975</v>
      </c>
      <c r="F685" s="218" t="s">
        <v>976</v>
      </c>
      <c r="G685" s="218"/>
      <c r="H685" s="218"/>
      <c r="I685" s="218"/>
      <c r="J685" s="219" t="s">
        <v>288</v>
      </c>
      <c r="K685" s="220">
        <v>2</v>
      </c>
      <c r="L685" s="221">
        <v>0</v>
      </c>
      <c r="M685" s="222"/>
      <c r="N685" s="223">
        <f>ROUND(L685*K685,0)</f>
        <v>0</v>
      </c>
      <c r="O685" s="223"/>
      <c r="P685" s="223"/>
      <c r="Q685" s="223"/>
      <c r="R685" s="49"/>
      <c r="T685" s="224" t="s">
        <v>23</v>
      </c>
      <c r="U685" s="57" t="s">
        <v>49</v>
      </c>
      <c r="V685" s="48"/>
      <c r="W685" s="225">
        <f>V685*K685</f>
        <v>0</v>
      </c>
      <c r="X685" s="225">
        <v>0</v>
      </c>
      <c r="Y685" s="225">
        <f>X685*K685</f>
        <v>0</v>
      </c>
      <c r="Z685" s="225">
        <v>0</v>
      </c>
      <c r="AA685" s="226">
        <f>Z685*K685</f>
        <v>0</v>
      </c>
      <c r="AR685" s="23" t="s">
        <v>262</v>
      </c>
      <c r="AT685" s="23" t="s">
        <v>168</v>
      </c>
      <c r="AU685" s="23" t="s">
        <v>146</v>
      </c>
      <c r="AY685" s="23" t="s">
        <v>167</v>
      </c>
      <c r="BE685" s="139">
        <f>IF(U685="základní",N685,0)</f>
        <v>0</v>
      </c>
      <c r="BF685" s="139">
        <f>IF(U685="snížená",N685,0)</f>
        <v>0</v>
      </c>
      <c r="BG685" s="139">
        <f>IF(U685="zákl. přenesená",N685,0)</f>
        <v>0</v>
      </c>
      <c r="BH685" s="139">
        <f>IF(U685="sníž. přenesená",N685,0)</f>
        <v>0</v>
      </c>
      <c r="BI685" s="139">
        <f>IF(U685="nulová",N685,0)</f>
        <v>0</v>
      </c>
      <c r="BJ685" s="23" t="s">
        <v>146</v>
      </c>
      <c r="BK685" s="139">
        <f>ROUND(L685*K685,0)</f>
        <v>0</v>
      </c>
      <c r="BL685" s="23" t="s">
        <v>262</v>
      </c>
      <c r="BM685" s="23" t="s">
        <v>977</v>
      </c>
    </row>
    <row r="686" s="1" customFormat="1" ht="25.5" customHeight="1">
      <c r="B686" s="47"/>
      <c r="C686" s="216" t="s">
        <v>978</v>
      </c>
      <c r="D686" s="216" t="s">
        <v>168</v>
      </c>
      <c r="E686" s="217" t="s">
        <v>979</v>
      </c>
      <c r="F686" s="218" t="s">
        <v>980</v>
      </c>
      <c r="G686" s="218"/>
      <c r="H686" s="218"/>
      <c r="I686" s="218"/>
      <c r="J686" s="219" t="s">
        <v>288</v>
      </c>
      <c r="K686" s="220">
        <v>1</v>
      </c>
      <c r="L686" s="221">
        <v>0</v>
      </c>
      <c r="M686" s="222"/>
      <c r="N686" s="223">
        <f>ROUND(L686*K686,0)</f>
        <v>0</v>
      </c>
      <c r="O686" s="223"/>
      <c r="P686" s="223"/>
      <c r="Q686" s="223"/>
      <c r="R686" s="49"/>
      <c r="T686" s="224" t="s">
        <v>23</v>
      </c>
      <c r="U686" s="57" t="s">
        <v>49</v>
      </c>
      <c r="V686" s="48"/>
      <c r="W686" s="225">
        <f>V686*K686</f>
        <v>0</v>
      </c>
      <c r="X686" s="225">
        <v>0</v>
      </c>
      <c r="Y686" s="225">
        <f>X686*K686</f>
        <v>0</v>
      </c>
      <c r="Z686" s="225">
        <v>0</v>
      </c>
      <c r="AA686" s="226">
        <f>Z686*K686</f>
        <v>0</v>
      </c>
      <c r="AR686" s="23" t="s">
        <v>262</v>
      </c>
      <c r="AT686" s="23" t="s">
        <v>168</v>
      </c>
      <c r="AU686" s="23" t="s">
        <v>146</v>
      </c>
      <c r="AY686" s="23" t="s">
        <v>167</v>
      </c>
      <c r="BE686" s="139">
        <f>IF(U686="základní",N686,0)</f>
        <v>0</v>
      </c>
      <c r="BF686" s="139">
        <f>IF(U686="snížená",N686,0)</f>
        <v>0</v>
      </c>
      <c r="BG686" s="139">
        <f>IF(U686="zákl. přenesená",N686,0)</f>
        <v>0</v>
      </c>
      <c r="BH686" s="139">
        <f>IF(U686="sníž. přenesená",N686,0)</f>
        <v>0</v>
      </c>
      <c r="BI686" s="139">
        <f>IF(U686="nulová",N686,0)</f>
        <v>0</v>
      </c>
      <c r="BJ686" s="23" t="s">
        <v>146</v>
      </c>
      <c r="BK686" s="139">
        <f>ROUND(L686*K686,0)</f>
        <v>0</v>
      </c>
      <c r="BL686" s="23" t="s">
        <v>262</v>
      </c>
      <c r="BM686" s="23" t="s">
        <v>981</v>
      </c>
    </row>
    <row r="687" s="1" customFormat="1" ht="25.5" customHeight="1">
      <c r="B687" s="47"/>
      <c r="C687" s="216" t="s">
        <v>982</v>
      </c>
      <c r="D687" s="216" t="s">
        <v>168</v>
      </c>
      <c r="E687" s="217" t="s">
        <v>983</v>
      </c>
      <c r="F687" s="218" t="s">
        <v>984</v>
      </c>
      <c r="G687" s="218"/>
      <c r="H687" s="218"/>
      <c r="I687" s="218"/>
      <c r="J687" s="219" t="s">
        <v>288</v>
      </c>
      <c r="K687" s="220">
        <v>1</v>
      </c>
      <c r="L687" s="221">
        <v>0</v>
      </c>
      <c r="M687" s="222"/>
      <c r="N687" s="223">
        <f>ROUND(L687*K687,0)</f>
        <v>0</v>
      </c>
      <c r="O687" s="223"/>
      <c r="P687" s="223"/>
      <c r="Q687" s="223"/>
      <c r="R687" s="49"/>
      <c r="T687" s="224" t="s">
        <v>23</v>
      </c>
      <c r="U687" s="57" t="s">
        <v>49</v>
      </c>
      <c r="V687" s="48"/>
      <c r="W687" s="225">
        <f>V687*K687</f>
        <v>0</v>
      </c>
      <c r="X687" s="225">
        <v>0</v>
      </c>
      <c r="Y687" s="225">
        <f>X687*K687</f>
        <v>0</v>
      </c>
      <c r="Z687" s="225">
        <v>0</v>
      </c>
      <c r="AA687" s="226">
        <f>Z687*K687</f>
        <v>0</v>
      </c>
      <c r="AR687" s="23" t="s">
        <v>262</v>
      </c>
      <c r="AT687" s="23" t="s">
        <v>168</v>
      </c>
      <c r="AU687" s="23" t="s">
        <v>146</v>
      </c>
      <c r="AY687" s="23" t="s">
        <v>167</v>
      </c>
      <c r="BE687" s="139">
        <f>IF(U687="základní",N687,0)</f>
        <v>0</v>
      </c>
      <c r="BF687" s="139">
        <f>IF(U687="snížená",N687,0)</f>
        <v>0</v>
      </c>
      <c r="BG687" s="139">
        <f>IF(U687="zákl. přenesená",N687,0)</f>
        <v>0</v>
      </c>
      <c r="BH687" s="139">
        <f>IF(U687="sníž. přenesená",N687,0)</f>
        <v>0</v>
      </c>
      <c r="BI687" s="139">
        <f>IF(U687="nulová",N687,0)</f>
        <v>0</v>
      </c>
      <c r="BJ687" s="23" t="s">
        <v>146</v>
      </c>
      <c r="BK687" s="139">
        <f>ROUND(L687*K687,0)</f>
        <v>0</v>
      </c>
      <c r="BL687" s="23" t="s">
        <v>262</v>
      </c>
      <c r="BM687" s="23" t="s">
        <v>985</v>
      </c>
    </row>
    <row r="688" s="1" customFormat="1" ht="25.5" customHeight="1">
      <c r="B688" s="47"/>
      <c r="C688" s="216" t="s">
        <v>986</v>
      </c>
      <c r="D688" s="216" t="s">
        <v>168</v>
      </c>
      <c r="E688" s="217" t="s">
        <v>987</v>
      </c>
      <c r="F688" s="218" t="s">
        <v>988</v>
      </c>
      <c r="G688" s="218"/>
      <c r="H688" s="218"/>
      <c r="I688" s="218"/>
      <c r="J688" s="219" t="s">
        <v>466</v>
      </c>
      <c r="K688" s="220">
        <v>17.75</v>
      </c>
      <c r="L688" s="221">
        <v>0</v>
      </c>
      <c r="M688" s="222"/>
      <c r="N688" s="223">
        <f>ROUND(L688*K688,0)</f>
        <v>0</v>
      </c>
      <c r="O688" s="223"/>
      <c r="P688" s="223"/>
      <c r="Q688" s="223"/>
      <c r="R688" s="49"/>
      <c r="T688" s="224" t="s">
        <v>23</v>
      </c>
      <c r="U688" s="57" t="s">
        <v>49</v>
      </c>
      <c r="V688" s="48"/>
      <c r="W688" s="225">
        <f>V688*K688</f>
        <v>0</v>
      </c>
      <c r="X688" s="225">
        <v>0</v>
      </c>
      <c r="Y688" s="225">
        <f>X688*K688</f>
        <v>0</v>
      </c>
      <c r="Z688" s="225">
        <v>0</v>
      </c>
      <c r="AA688" s="226">
        <f>Z688*K688</f>
        <v>0</v>
      </c>
      <c r="AR688" s="23" t="s">
        <v>262</v>
      </c>
      <c r="AT688" s="23" t="s">
        <v>168</v>
      </c>
      <c r="AU688" s="23" t="s">
        <v>146</v>
      </c>
      <c r="AY688" s="23" t="s">
        <v>167</v>
      </c>
      <c r="BE688" s="139">
        <f>IF(U688="základní",N688,0)</f>
        <v>0</v>
      </c>
      <c r="BF688" s="139">
        <f>IF(U688="snížená",N688,0)</f>
        <v>0</v>
      </c>
      <c r="BG688" s="139">
        <f>IF(U688="zákl. přenesená",N688,0)</f>
        <v>0</v>
      </c>
      <c r="BH688" s="139">
        <f>IF(U688="sníž. přenesená",N688,0)</f>
        <v>0</v>
      </c>
      <c r="BI688" s="139">
        <f>IF(U688="nulová",N688,0)</f>
        <v>0</v>
      </c>
      <c r="BJ688" s="23" t="s">
        <v>146</v>
      </c>
      <c r="BK688" s="139">
        <f>ROUND(L688*K688,0)</f>
        <v>0</v>
      </c>
      <c r="BL688" s="23" t="s">
        <v>262</v>
      </c>
      <c r="BM688" s="23" t="s">
        <v>989</v>
      </c>
    </row>
    <row r="689" s="11" customFormat="1" ht="25.5" customHeight="1">
      <c r="B689" s="236"/>
      <c r="C689" s="237"/>
      <c r="D689" s="237"/>
      <c r="E689" s="238" t="s">
        <v>23</v>
      </c>
      <c r="F689" s="254" t="s">
        <v>990</v>
      </c>
      <c r="G689" s="255"/>
      <c r="H689" s="255"/>
      <c r="I689" s="255"/>
      <c r="J689" s="237"/>
      <c r="K689" s="240">
        <v>17.75</v>
      </c>
      <c r="L689" s="237"/>
      <c r="M689" s="237"/>
      <c r="N689" s="237"/>
      <c r="O689" s="237"/>
      <c r="P689" s="237"/>
      <c r="Q689" s="237"/>
      <c r="R689" s="241"/>
      <c r="T689" s="242"/>
      <c r="U689" s="237"/>
      <c r="V689" s="237"/>
      <c r="W689" s="237"/>
      <c r="X689" s="237"/>
      <c r="Y689" s="237"/>
      <c r="Z689" s="237"/>
      <c r="AA689" s="243"/>
      <c r="AT689" s="244" t="s">
        <v>175</v>
      </c>
      <c r="AU689" s="244" t="s">
        <v>146</v>
      </c>
      <c r="AV689" s="11" t="s">
        <v>146</v>
      </c>
      <c r="AW689" s="11" t="s">
        <v>38</v>
      </c>
      <c r="AX689" s="11" t="s">
        <v>82</v>
      </c>
      <c r="AY689" s="244" t="s">
        <v>167</v>
      </c>
    </row>
    <row r="690" s="12" customFormat="1" ht="16.5" customHeight="1">
      <c r="B690" s="245"/>
      <c r="C690" s="246"/>
      <c r="D690" s="246"/>
      <c r="E690" s="247" t="s">
        <v>23</v>
      </c>
      <c r="F690" s="248" t="s">
        <v>177</v>
      </c>
      <c r="G690" s="246"/>
      <c r="H690" s="246"/>
      <c r="I690" s="246"/>
      <c r="J690" s="246"/>
      <c r="K690" s="249">
        <v>17.75</v>
      </c>
      <c r="L690" s="246"/>
      <c r="M690" s="246"/>
      <c r="N690" s="246"/>
      <c r="O690" s="246"/>
      <c r="P690" s="246"/>
      <c r="Q690" s="246"/>
      <c r="R690" s="250"/>
      <c r="T690" s="251"/>
      <c r="U690" s="246"/>
      <c r="V690" s="246"/>
      <c r="W690" s="246"/>
      <c r="X690" s="246"/>
      <c r="Y690" s="246"/>
      <c r="Z690" s="246"/>
      <c r="AA690" s="252"/>
      <c r="AT690" s="253" t="s">
        <v>175</v>
      </c>
      <c r="AU690" s="253" t="s">
        <v>146</v>
      </c>
      <c r="AV690" s="12" t="s">
        <v>172</v>
      </c>
      <c r="AW690" s="12" t="s">
        <v>38</v>
      </c>
      <c r="AX690" s="12" t="s">
        <v>11</v>
      </c>
      <c r="AY690" s="253" t="s">
        <v>167</v>
      </c>
    </row>
    <row r="691" s="9" customFormat="1" ht="29.88" customHeight="1">
      <c r="B691" s="203"/>
      <c r="C691" s="204"/>
      <c r="D691" s="213" t="s">
        <v>137</v>
      </c>
      <c r="E691" s="213"/>
      <c r="F691" s="213"/>
      <c r="G691" s="213"/>
      <c r="H691" s="213"/>
      <c r="I691" s="213"/>
      <c r="J691" s="213"/>
      <c r="K691" s="213"/>
      <c r="L691" s="213"/>
      <c r="M691" s="213"/>
      <c r="N691" s="214">
        <f>BK691</f>
        <v>0</v>
      </c>
      <c r="O691" s="215"/>
      <c r="P691" s="215"/>
      <c r="Q691" s="215"/>
      <c r="R691" s="206"/>
      <c r="T691" s="207"/>
      <c r="U691" s="204"/>
      <c r="V691" s="204"/>
      <c r="W691" s="208">
        <f>SUM(W692:W716)</f>
        <v>0</v>
      </c>
      <c r="X691" s="204"/>
      <c r="Y691" s="208">
        <f>SUM(Y692:Y716)</f>
        <v>0.55225835000000001</v>
      </c>
      <c r="Z691" s="204"/>
      <c r="AA691" s="209">
        <f>SUM(AA692:AA716)</f>
        <v>0</v>
      </c>
      <c r="AR691" s="210" t="s">
        <v>146</v>
      </c>
      <c r="AT691" s="211" t="s">
        <v>81</v>
      </c>
      <c r="AU691" s="211" t="s">
        <v>11</v>
      </c>
      <c r="AY691" s="210" t="s">
        <v>167</v>
      </c>
      <c r="BK691" s="212">
        <f>SUM(BK692:BK716)</f>
        <v>0</v>
      </c>
    </row>
    <row r="692" s="1" customFormat="1" ht="25.5" customHeight="1">
      <c r="B692" s="47"/>
      <c r="C692" s="216" t="s">
        <v>991</v>
      </c>
      <c r="D692" s="216" t="s">
        <v>168</v>
      </c>
      <c r="E692" s="217" t="s">
        <v>992</v>
      </c>
      <c r="F692" s="218" t="s">
        <v>993</v>
      </c>
      <c r="G692" s="218"/>
      <c r="H692" s="218"/>
      <c r="I692" s="218"/>
      <c r="J692" s="219" t="s">
        <v>466</v>
      </c>
      <c r="K692" s="220">
        <v>14.35</v>
      </c>
      <c r="L692" s="221">
        <v>0</v>
      </c>
      <c r="M692" s="222"/>
      <c r="N692" s="223">
        <f>ROUND(L692*K692,0)</f>
        <v>0</v>
      </c>
      <c r="O692" s="223"/>
      <c r="P692" s="223"/>
      <c r="Q692" s="223"/>
      <c r="R692" s="49"/>
      <c r="T692" s="224" t="s">
        <v>23</v>
      </c>
      <c r="U692" s="57" t="s">
        <v>49</v>
      </c>
      <c r="V692" s="48"/>
      <c r="W692" s="225">
        <f>V692*K692</f>
        <v>0</v>
      </c>
      <c r="X692" s="225">
        <v>0.00062</v>
      </c>
      <c r="Y692" s="225">
        <f>X692*K692</f>
        <v>0.0088970000000000004</v>
      </c>
      <c r="Z692" s="225">
        <v>0</v>
      </c>
      <c r="AA692" s="226">
        <f>Z692*K692</f>
        <v>0</v>
      </c>
      <c r="AR692" s="23" t="s">
        <v>262</v>
      </c>
      <c r="AT692" s="23" t="s">
        <v>168</v>
      </c>
      <c r="AU692" s="23" t="s">
        <v>146</v>
      </c>
      <c r="AY692" s="23" t="s">
        <v>167</v>
      </c>
      <c r="BE692" s="139">
        <f>IF(U692="základní",N692,0)</f>
        <v>0</v>
      </c>
      <c r="BF692" s="139">
        <f>IF(U692="snížená",N692,0)</f>
        <v>0</v>
      </c>
      <c r="BG692" s="139">
        <f>IF(U692="zákl. přenesená",N692,0)</f>
        <v>0</v>
      </c>
      <c r="BH692" s="139">
        <f>IF(U692="sníž. přenesená",N692,0)</f>
        <v>0</v>
      </c>
      <c r="BI692" s="139">
        <f>IF(U692="nulová",N692,0)</f>
        <v>0</v>
      </c>
      <c r="BJ692" s="23" t="s">
        <v>146</v>
      </c>
      <c r="BK692" s="139">
        <f>ROUND(L692*K692,0)</f>
        <v>0</v>
      </c>
      <c r="BL692" s="23" t="s">
        <v>262</v>
      </c>
      <c r="BM692" s="23" t="s">
        <v>994</v>
      </c>
    </row>
    <row r="693" s="10" customFormat="1" ht="16.5" customHeight="1">
      <c r="B693" s="227"/>
      <c r="C693" s="228"/>
      <c r="D693" s="228"/>
      <c r="E693" s="229" t="s">
        <v>23</v>
      </c>
      <c r="F693" s="230" t="s">
        <v>294</v>
      </c>
      <c r="G693" s="231"/>
      <c r="H693" s="231"/>
      <c r="I693" s="231"/>
      <c r="J693" s="228"/>
      <c r="K693" s="229" t="s">
        <v>23</v>
      </c>
      <c r="L693" s="228"/>
      <c r="M693" s="228"/>
      <c r="N693" s="228"/>
      <c r="O693" s="228"/>
      <c r="P693" s="228"/>
      <c r="Q693" s="228"/>
      <c r="R693" s="232"/>
      <c r="T693" s="233"/>
      <c r="U693" s="228"/>
      <c r="V693" s="228"/>
      <c r="W693" s="228"/>
      <c r="X693" s="228"/>
      <c r="Y693" s="228"/>
      <c r="Z693" s="228"/>
      <c r="AA693" s="234"/>
      <c r="AT693" s="235" t="s">
        <v>175</v>
      </c>
      <c r="AU693" s="235" t="s">
        <v>146</v>
      </c>
      <c r="AV693" s="10" t="s">
        <v>11</v>
      </c>
      <c r="AW693" s="10" t="s">
        <v>38</v>
      </c>
      <c r="AX693" s="10" t="s">
        <v>82</v>
      </c>
      <c r="AY693" s="235" t="s">
        <v>167</v>
      </c>
    </row>
    <row r="694" s="11" customFormat="1" ht="16.5" customHeight="1">
      <c r="B694" s="236"/>
      <c r="C694" s="237"/>
      <c r="D694" s="237"/>
      <c r="E694" s="238" t="s">
        <v>23</v>
      </c>
      <c r="F694" s="239" t="s">
        <v>995</v>
      </c>
      <c r="G694" s="237"/>
      <c r="H694" s="237"/>
      <c r="I694" s="237"/>
      <c r="J694" s="237"/>
      <c r="K694" s="240">
        <v>6.6500000000000004</v>
      </c>
      <c r="L694" s="237"/>
      <c r="M694" s="237"/>
      <c r="N694" s="237"/>
      <c r="O694" s="237"/>
      <c r="P694" s="237"/>
      <c r="Q694" s="237"/>
      <c r="R694" s="241"/>
      <c r="T694" s="242"/>
      <c r="U694" s="237"/>
      <c r="V694" s="237"/>
      <c r="W694" s="237"/>
      <c r="X694" s="237"/>
      <c r="Y694" s="237"/>
      <c r="Z694" s="237"/>
      <c r="AA694" s="243"/>
      <c r="AT694" s="244" t="s">
        <v>175</v>
      </c>
      <c r="AU694" s="244" t="s">
        <v>146</v>
      </c>
      <c r="AV694" s="11" t="s">
        <v>146</v>
      </c>
      <c r="AW694" s="11" t="s">
        <v>38</v>
      </c>
      <c r="AX694" s="11" t="s">
        <v>82</v>
      </c>
      <c r="AY694" s="244" t="s">
        <v>167</v>
      </c>
    </row>
    <row r="695" s="11" customFormat="1" ht="16.5" customHeight="1">
      <c r="B695" s="236"/>
      <c r="C695" s="237"/>
      <c r="D695" s="237"/>
      <c r="E695" s="238" t="s">
        <v>23</v>
      </c>
      <c r="F695" s="239" t="s">
        <v>996</v>
      </c>
      <c r="G695" s="237"/>
      <c r="H695" s="237"/>
      <c r="I695" s="237"/>
      <c r="J695" s="237"/>
      <c r="K695" s="240">
        <v>7.7000000000000002</v>
      </c>
      <c r="L695" s="237"/>
      <c r="M695" s="237"/>
      <c r="N695" s="237"/>
      <c r="O695" s="237"/>
      <c r="P695" s="237"/>
      <c r="Q695" s="237"/>
      <c r="R695" s="241"/>
      <c r="T695" s="242"/>
      <c r="U695" s="237"/>
      <c r="V695" s="237"/>
      <c r="W695" s="237"/>
      <c r="X695" s="237"/>
      <c r="Y695" s="237"/>
      <c r="Z695" s="237"/>
      <c r="AA695" s="243"/>
      <c r="AT695" s="244" t="s">
        <v>175</v>
      </c>
      <c r="AU695" s="244" t="s">
        <v>146</v>
      </c>
      <c r="AV695" s="11" t="s">
        <v>146</v>
      </c>
      <c r="AW695" s="11" t="s">
        <v>38</v>
      </c>
      <c r="AX695" s="11" t="s">
        <v>82</v>
      </c>
      <c r="AY695" s="244" t="s">
        <v>167</v>
      </c>
    </row>
    <row r="696" s="12" customFormat="1" ht="16.5" customHeight="1">
      <c r="B696" s="245"/>
      <c r="C696" s="246"/>
      <c r="D696" s="246"/>
      <c r="E696" s="247" t="s">
        <v>23</v>
      </c>
      <c r="F696" s="248" t="s">
        <v>177</v>
      </c>
      <c r="G696" s="246"/>
      <c r="H696" s="246"/>
      <c r="I696" s="246"/>
      <c r="J696" s="246"/>
      <c r="K696" s="249">
        <v>14.35</v>
      </c>
      <c r="L696" s="246"/>
      <c r="M696" s="246"/>
      <c r="N696" s="246"/>
      <c r="O696" s="246"/>
      <c r="P696" s="246"/>
      <c r="Q696" s="246"/>
      <c r="R696" s="250"/>
      <c r="T696" s="251"/>
      <c r="U696" s="246"/>
      <c r="V696" s="246"/>
      <c r="W696" s="246"/>
      <c r="X696" s="246"/>
      <c r="Y696" s="246"/>
      <c r="Z696" s="246"/>
      <c r="AA696" s="252"/>
      <c r="AT696" s="253" t="s">
        <v>175</v>
      </c>
      <c r="AU696" s="253" t="s">
        <v>146</v>
      </c>
      <c r="AV696" s="12" t="s">
        <v>172</v>
      </c>
      <c r="AW696" s="12" t="s">
        <v>38</v>
      </c>
      <c r="AX696" s="12" t="s">
        <v>11</v>
      </c>
      <c r="AY696" s="253" t="s">
        <v>167</v>
      </c>
    </row>
    <row r="697" s="1" customFormat="1" ht="25.5" customHeight="1">
      <c r="B697" s="47"/>
      <c r="C697" s="259" t="s">
        <v>997</v>
      </c>
      <c r="D697" s="259" t="s">
        <v>327</v>
      </c>
      <c r="E697" s="260" t="s">
        <v>998</v>
      </c>
      <c r="F697" s="261" t="s">
        <v>999</v>
      </c>
      <c r="G697" s="261"/>
      <c r="H697" s="261"/>
      <c r="I697" s="261"/>
      <c r="J697" s="262" t="s">
        <v>256</v>
      </c>
      <c r="K697" s="263">
        <v>2.5830000000000002</v>
      </c>
      <c r="L697" s="264">
        <v>0</v>
      </c>
      <c r="M697" s="265"/>
      <c r="N697" s="266">
        <f>ROUND(L697*K697,0)</f>
        <v>0</v>
      </c>
      <c r="O697" s="223"/>
      <c r="P697" s="223"/>
      <c r="Q697" s="223"/>
      <c r="R697" s="49"/>
      <c r="T697" s="224" t="s">
        <v>23</v>
      </c>
      <c r="U697" s="57" t="s">
        <v>49</v>
      </c>
      <c r="V697" s="48"/>
      <c r="W697" s="225">
        <f>V697*K697</f>
        <v>0</v>
      </c>
      <c r="X697" s="225">
        <v>0.019199999999999998</v>
      </c>
      <c r="Y697" s="225">
        <f>X697*K697</f>
        <v>0.049593600000000002</v>
      </c>
      <c r="Z697" s="225">
        <v>0</v>
      </c>
      <c r="AA697" s="226">
        <f>Z697*K697</f>
        <v>0</v>
      </c>
      <c r="AR697" s="23" t="s">
        <v>354</v>
      </c>
      <c r="AT697" s="23" t="s">
        <v>327</v>
      </c>
      <c r="AU697" s="23" t="s">
        <v>146</v>
      </c>
      <c r="AY697" s="23" t="s">
        <v>167</v>
      </c>
      <c r="BE697" s="139">
        <f>IF(U697="základní",N697,0)</f>
        <v>0</v>
      </c>
      <c r="BF697" s="139">
        <f>IF(U697="snížená",N697,0)</f>
        <v>0</v>
      </c>
      <c r="BG697" s="139">
        <f>IF(U697="zákl. přenesená",N697,0)</f>
        <v>0</v>
      </c>
      <c r="BH697" s="139">
        <f>IF(U697="sníž. přenesená",N697,0)</f>
        <v>0</v>
      </c>
      <c r="BI697" s="139">
        <f>IF(U697="nulová",N697,0)</f>
        <v>0</v>
      </c>
      <c r="BJ697" s="23" t="s">
        <v>146</v>
      </c>
      <c r="BK697" s="139">
        <f>ROUND(L697*K697,0)</f>
        <v>0</v>
      </c>
      <c r="BL697" s="23" t="s">
        <v>262</v>
      </c>
      <c r="BM697" s="23" t="s">
        <v>1000</v>
      </c>
    </row>
    <row r="698" s="1" customFormat="1" ht="38.25" customHeight="1">
      <c r="B698" s="47"/>
      <c r="C698" s="216" t="s">
        <v>1001</v>
      </c>
      <c r="D698" s="216" t="s">
        <v>168</v>
      </c>
      <c r="E698" s="217" t="s">
        <v>1002</v>
      </c>
      <c r="F698" s="218" t="s">
        <v>1003</v>
      </c>
      <c r="G698" s="218"/>
      <c r="H698" s="218"/>
      <c r="I698" s="218"/>
      <c r="J698" s="219" t="s">
        <v>256</v>
      </c>
      <c r="K698" s="220">
        <v>19.635000000000002</v>
      </c>
      <c r="L698" s="221">
        <v>0</v>
      </c>
      <c r="M698" s="222"/>
      <c r="N698" s="223">
        <f>ROUND(L698*K698,0)</f>
        <v>0</v>
      </c>
      <c r="O698" s="223"/>
      <c r="P698" s="223"/>
      <c r="Q698" s="223"/>
      <c r="R698" s="49"/>
      <c r="T698" s="224" t="s">
        <v>23</v>
      </c>
      <c r="U698" s="57" t="s">
        <v>49</v>
      </c>
      <c r="V698" s="48"/>
      <c r="W698" s="225">
        <f>V698*K698</f>
        <v>0</v>
      </c>
      <c r="X698" s="225">
        <v>0.0036700000000000001</v>
      </c>
      <c r="Y698" s="225">
        <f>X698*K698</f>
        <v>0.072060450000000012</v>
      </c>
      <c r="Z698" s="225">
        <v>0</v>
      </c>
      <c r="AA698" s="226">
        <f>Z698*K698</f>
        <v>0</v>
      </c>
      <c r="AR698" s="23" t="s">
        <v>262</v>
      </c>
      <c r="AT698" s="23" t="s">
        <v>168</v>
      </c>
      <c r="AU698" s="23" t="s">
        <v>146</v>
      </c>
      <c r="AY698" s="23" t="s">
        <v>167</v>
      </c>
      <c r="BE698" s="139">
        <f>IF(U698="základní",N698,0)</f>
        <v>0</v>
      </c>
      <c r="BF698" s="139">
        <f>IF(U698="snížená",N698,0)</f>
        <v>0</v>
      </c>
      <c r="BG698" s="139">
        <f>IF(U698="zákl. přenesená",N698,0)</f>
        <v>0</v>
      </c>
      <c r="BH698" s="139">
        <f>IF(U698="sníž. přenesená",N698,0)</f>
        <v>0</v>
      </c>
      <c r="BI698" s="139">
        <f>IF(U698="nulová",N698,0)</f>
        <v>0</v>
      </c>
      <c r="BJ698" s="23" t="s">
        <v>146</v>
      </c>
      <c r="BK698" s="139">
        <f>ROUND(L698*K698,0)</f>
        <v>0</v>
      </c>
      <c r="BL698" s="23" t="s">
        <v>262</v>
      </c>
      <c r="BM698" s="23" t="s">
        <v>1004</v>
      </c>
    </row>
    <row r="699" s="10" customFormat="1" ht="16.5" customHeight="1">
      <c r="B699" s="227"/>
      <c r="C699" s="228"/>
      <c r="D699" s="228"/>
      <c r="E699" s="229" t="s">
        <v>23</v>
      </c>
      <c r="F699" s="230" t="s">
        <v>294</v>
      </c>
      <c r="G699" s="231"/>
      <c r="H699" s="231"/>
      <c r="I699" s="231"/>
      <c r="J699" s="228"/>
      <c r="K699" s="229" t="s">
        <v>23</v>
      </c>
      <c r="L699" s="228"/>
      <c r="M699" s="228"/>
      <c r="N699" s="228"/>
      <c r="O699" s="228"/>
      <c r="P699" s="228"/>
      <c r="Q699" s="228"/>
      <c r="R699" s="232"/>
      <c r="T699" s="233"/>
      <c r="U699" s="228"/>
      <c r="V699" s="228"/>
      <c r="W699" s="228"/>
      <c r="X699" s="228"/>
      <c r="Y699" s="228"/>
      <c r="Z699" s="228"/>
      <c r="AA699" s="234"/>
      <c r="AT699" s="235" t="s">
        <v>175</v>
      </c>
      <c r="AU699" s="235" t="s">
        <v>146</v>
      </c>
      <c r="AV699" s="10" t="s">
        <v>11</v>
      </c>
      <c r="AW699" s="10" t="s">
        <v>38</v>
      </c>
      <c r="AX699" s="10" t="s">
        <v>82</v>
      </c>
      <c r="AY699" s="235" t="s">
        <v>167</v>
      </c>
    </row>
    <row r="700" s="11" customFormat="1" ht="16.5" customHeight="1">
      <c r="B700" s="236"/>
      <c r="C700" s="237"/>
      <c r="D700" s="237"/>
      <c r="E700" s="238" t="s">
        <v>23</v>
      </c>
      <c r="F700" s="239" t="s">
        <v>565</v>
      </c>
      <c r="G700" s="237"/>
      <c r="H700" s="237"/>
      <c r="I700" s="237"/>
      <c r="J700" s="237"/>
      <c r="K700" s="240">
        <v>5.6600000000000001</v>
      </c>
      <c r="L700" s="237"/>
      <c r="M700" s="237"/>
      <c r="N700" s="237"/>
      <c r="O700" s="237"/>
      <c r="P700" s="237"/>
      <c r="Q700" s="237"/>
      <c r="R700" s="241"/>
      <c r="T700" s="242"/>
      <c r="U700" s="237"/>
      <c r="V700" s="237"/>
      <c r="W700" s="237"/>
      <c r="X700" s="237"/>
      <c r="Y700" s="237"/>
      <c r="Z700" s="237"/>
      <c r="AA700" s="243"/>
      <c r="AT700" s="244" t="s">
        <v>175</v>
      </c>
      <c r="AU700" s="244" t="s">
        <v>146</v>
      </c>
      <c r="AV700" s="11" t="s">
        <v>146</v>
      </c>
      <c r="AW700" s="11" t="s">
        <v>38</v>
      </c>
      <c r="AX700" s="11" t="s">
        <v>82</v>
      </c>
      <c r="AY700" s="244" t="s">
        <v>167</v>
      </c>
    </row>
    <row r="701" s="11" customFormat="1" ht="16.5" customHeight="1">
      <c r="B701" s="236"/>
      <c r="C701" s="237"/>
      <c r="D701" s="237"/>
      <c r="E701" s="238" t="s">
        <v>23</v>
      </c>
      <c r="F701" s="239" t="s">
        <v>566</v>
      </c>
      <c r="G701" s="237"/>
      <c r="H701" s="237"/>
      <c r="I701" s="237"/>
      <c r="J701" s="237"/>
      <c r="K701" s="240">
        <v>4.3499999999999996</v>
      </c>
      <c r="L701" s="237"/>
      <c r="M701" s="237"/>
      <c r="N701" s="237"/>
      <c r="O701" s="237"/>
      <c r="P701" s="237"/>
      <c r="Q701" s="237"/>
      <c r="R701" s="241"/>
      <c r="T701" s="242"/>
      <c r="U701" s="237"/>
      <c r="V701" s="237"/>
      <c r="W701" s="237"/>
      <c r="X701" s="237"/>
      <c r="Y701" s="237"/>
      <c r="Z701" s="237"/>
      <c r="AA701" s="243"/>
      <c r="AT701" s="244" t="s">
        <v>175</v>
      </c>
      <c r="AU701" s="244" t="s">
        <v>146</v>
      </c>
      <c r="AV701" s="11" t="s">
        <v>146</v>
      </c>
      <c r="AW701" s="11" t="s">
        <v>38</v>
      </c>
      <c r="AX701" s="11" t="s">
        <v>82</v>
      </c>
      <c r="AY701" s="244" t="s">
        <v>167</v>
      </c>
    </row>
    <row r="702" s="11" customFormat="1" ht="16.5" customHeight="1">
      <c r="B702" s="236"/>
      <c r="C702" s="237"/>
      <c r="D702" s="237"/>
      <c r="E702" s="238" t="s">
        <v>23</v>
      </c>
      <c r="F702" s="239" t="s">
        <v>567</v>
      </c>
      <c r="G702" s="237"/>
      <c r="H702" s="237"/>
      <c r="I702" s="237"/>
      <c r="J702" s="237"/>
      <c r="K702" s="240">
        <v>4.0099999999999998</v>
      </c>
      <c r="L702" s="237"/>
      <c r="M702" s="237"/>
      <c r="N702" s="237"/>
      <c r="O702" s="237"/>
      <c r="P702" s="237"/>
      <c r="Q702" s="237"/>
      <c r="R702" s="241"/>
      <c r="T702" s="242"/>
      <c r="U702" s="237"/>
      <c r="V702" s="237"/>
      <c r="W702" s="237"/>
      <c r="X702" s="237"/>
      <c r="Y702" s="237"/>
      <c r="Z702" s="237"/>
      <c r="AA702" s="243"/>
      <c r="AT702" s="244" t="s">
        <v>175</v>
      </c>
      <c r="AU702" s="244" t="s">
        <v>146</v>
      </c>
      <c r="AV702" s="11" t="s">
        <v>146</v>
      </c>
      <c r="AW702" s="11" t="s">
        <v>38</v>
      </c>
      <c r="AX702" s="11" t="s">
        <v>82</v>
      </c>
      <c r="AY702" s="244" t="s">
        <v>167</v>
      </c>
    </row>
    <row r="703" s="10" customFormat="1" ht="16.5" customHeight="1">
      <c r="B703" s="227"/>
      <c r="C703" s="228"/>
      <c r="D703" s="228"/>
      <c r="E703" s="229" t="s">
        <v>23</v>
      </c>
      <c r="F703" s="256" t="s">
        <v>314</v>
      </c>
      <c r="G703" s="228"/>
      <c r="H703" s="228"/>
      <c r="I703" s="228"/>
      <c r="J703" s="228"/>
      <c r="K703" s="229" t="s">
        <v>23</v>
      </c>
      <c r="L703" s="228"/>
      <c r="M703" s="228"/>
      <c r="N703" s="228"/>
      <c r="O703" s="228"/>
      <c r="P703" s="228"/>
      <c r="Q703" s="228"/>
      <c r="R703" s="232"/>
      <c r="T703" s="233"/>
      <c r="U703" s="228"/>
      <c r="V703" s="228"/>
      <c r="W703" s="228"/>
      <c r="X703" s="228"/>
      <c r="Y703" s="228"/>
      <c r="Z703" s="228"/>
      <c r="AA703" s="234"/>
      <c r="AT703" s="235" t="s">
        <v>175</v>
      </c>
      <c r="AU703" s="235" t="s">
        <v>146</v>
      </c>
      <c r="AV703" s="10" t="s">
        <v>11</v>
      </c>
      <c r="AW703" s="10" t="s">
        <v>38</v>
      </c>
      <c r="AX703" s="10" t="s">
        <v>82</v>
      </c>
      <c r="AY703" s="235" t="s">
        <v>167</v>
      </c>
    </row>
    <row r="704" s="11" customFormat="1" ht="16.5" customHeight="1">
      <c r="B704" s="236"/>
      <c r="C704" s="237"/>
      <c r="D704" s="237"/>
      <c r="E704" s="238" t="s">
        <v>23</v>
      </c>
      <c r="F704" s="239" t="s">
        <v>576</v>
      </c>
      <c r="G704" s="237"/>
      <c r="H704" s="237"/>
      <c r="I704" s="237"/>
      <c r="J704" s="237"/>
      <c r="K704" s="240">
        <v>5.6150000000000002</v>
      </c>
      <c r="L704" s="237"/>
      <c r="M704" s="237"/>
      <c r="N704" s="237"/>
      <c r="O704" s="237"/>
      <c r="P704" s="237"/>
      <c r="Q704" s="237"/>
      <c r="R704" s="241"/>
      <c r="T704" s="242"/>
      <c r="U704" s="237"/>
      <c r="V704" s="237"/>
      <c r="W704" s="237"/>
      <c r="X704" s="237"/>
      <c r="Y704" s="237"/>
      <c r="Z704" s="237"/>
      <c r="AA704" s="243"/>
      <c r="AT704" s="244" t="s">
        <v>175</v>
      </c>
      <c r="AU704" s="244" t="s">
        <v>146</v>
      </c>
      <c r="AV704" s="11" t="s">
        <v>146</v>
      </c>
      <c r="AW704" s="11" t="s">
        <v>38</v>
      </c>
      <c r="AX704" s="11" t="s">
        <v>82</v>
      </c>
      <c r="AY704" s="244" t="s">
        <v>167</v>
      </c>
    </row>
    <row r="705" s="12" customFormat="1" ht="16.5" customHeight="1">
      <c r="B705" s="245"/>
      <c r="C705" s="246"/>
      <c r="D705" s="246"/>
      <c r="E705" s="247" t="s">
        <v>23</v>
      </c>
      <c r="F705" s="248" t="s">
        <v>177</v>
      </c>
      <c r="G705" s="246"/>
      <c r="H705" s="246"/>
      <c r="I705" s="246"/>
      <c r="J705" s="246"/>
      <c r="K705" s="249">
        <v>19.635000000000002</v>
      </c>
      <c r="L705" s="246"/>
      <c r="M705" s="246"/>
      <c r="N705" s="246"/>
      <c r="O705" s="246"/>
      <c r="P705" s="246"/>
      <c r="Q705" s="246"/>
      <c r="R705" s="250"/>
      <c r="T705" s="251"/>
      <c r="U705" s="246"/>
      <c r="V705" s="246"/>
      <c r="W705" s="246"/>
      <c r="X705" s="246"/>
      <c r="Y705" s="246"/>
      <c r="Z705" s="246"/>
      <c r="AA705" s="252"/>
      <c r="AT705" s="253" t="s">
        <v>175</v>
      </c>
      <c r="AU705" s="253" t="s">
        <v>146</v>
      </c>
      <c r="AV705" s="12" t="s">
        <v>172</v>
      </c>
      <c r="AW705" s="12" t="s">
        <v>38</v>
      </c>
      <c r="AX705" s="12" t="s">
        <v>11</v>
      </c>
      <c r="AY705" s="253" t="s">
        <v>167</v>
      </c>
    </row>
    <row r="706" s="1" customFormat="1" ht="25.5" customHeight="1">
      <c r="B706" s="47"/>
      <c r="C706" s="259" t="s">
        <v>1005</v>
      </c>
      <c r="D706" s="259" t="s">
        <v>327</v>
      </c>
      <c r="E706" s="260" t="s">
        <v>998</v>
      </c>
      <c r="F706" s="261" t="s">
        <v>999</v>
      </c>
      <c r="G706" s="261"/>
      <c r="H706" s="261"/>
      <c r="I706" s="261"/>
      <c r="J706" s="262" t="s">
        <v>256</v>
      </c>
      <c r="K706" s="263">
        <v>21.599</v>
      </c>
      <c r="L706" s="264">
        <v>0</v>
      </c>
      <c r="M706" s="265"/>
      <c r="N706" s="266">
        <f>ROUND(L706*K706,0)</f>
        <v>0</v>
      </c>
      <c r="O706" s="223"/>
      <c r="P706" s="223"/>
      <c r="Q706" s="223"/>
      <c r="R706" s="49"/>
      <c r="T706" s="224" t="s">
        <v>23</v>
      </c>
      <c r="U706" s="57" t="s">
        <v>49</v>
      </c>
      <c r="V706" s="48"/>
      <c r="W706" s="225">
        <f>V706*K706</f>
        <v>0</v>
      </c>
      <c r="X706" s="225">
        <v>0.019199999999999998</v>
      </c>
      <c r="Y706" s="225">
        <f>X706*K706</f>
        <v>0.41470079999999998</v>
      </c>
      <c r="Z706" s="225">
        <v>0</v>
      </c>
      <c r="AA706" s="226">
        <f>Z706*K706</f>
        <v>0</v>
      </c>
      <c r="AR706" s="23" t="s">
        <v>354</v>
      </c>
      <c r="AT706" s="23" t="s">
        <v>327</v>
      </c>
      <c r="AU706" s="23" t="s">
        <v>146</v>
      </c>
      <c r="AY706" s="23" t="s">
        <v>167</v>
      </c>
      <c r="BE706" s="139">
        <f>IF(U706="základní",N706,0)</f>
        <v>0</v>
      </c>
      <c r="BF706" s="139">
        <f>IF(U706="snížená",N706,0)</f>
        <v>0</v>
      </c>
      <c r="BG706" s="139">
        <f>IF(U706="zákl. přenesená",N706,0)</f>
        <v>0</v>
      </c>
      <c r="BH706" s="139">
        <f>IF(U706="sníž. přenesená",N706,0)</f>
        <v>0</v>
      </c>
      <c r="BI706" s="139">
        <f>IF(U706="nulová",N706,0)</f>
        <v>0</v>
      </c>
      <c r="BJ706" s="23" t="s">
        <v>146</v>
      </c>
      <c r="BK706" s="139">
        <f>ROUND(L706*K706,0)</f>
        <v>0</v>
      </c>
      <c r="BL706" s="23" t="s">
        <v>262</v>
      </c>
      <c r="BM706" s="23" t="s">
        <v>1006</v>
      </c>
    </row>
    <row r="707" s="1" customFormat="1" ht="16.5" customHeight="1">
      <c r="B707" s="47"/>
      <c r="C707" s="216" t="s">
        <v>1007</v>
      </c>
      <c r="D707" s="216" t="s">
        <v>168</v>
      </c>
      <c r="E707" s="217" t="s">
        <v>1008</v>
      </c>
      <c r="F707" s="218" t="s">
        <v>1009</v>
      </c>
      <c r="G707" s="218"/>
      <c r="H707" s="218"/>
      <c r="I707" s="218"/>
      <c r="J707" s="219" t="s">
        <v>256</v>
      </c>
      <c r="K707" s="220">
        <v>19.635000000000002</v>
      </c>
      <c r="L707" s="221">
        <v>0</v>
      </c>
      <c r="M707" s="222"/>
      <c r="N707" s="223">
        <f>ROUND(L707*K707,0)</f>
        <v>0</v>
      </c>
      <c r="O707" s="223"/>
      <c r="P707" s="223"/>
      <c r="Q707" s="223"/>
      <c r="R707" s="49"/>
      <c r="T707" s="224" t="s">
        <v>23</v>
      </c>
      <c r="U707" s="57" t="s">
        <v>49</v>
      </c>
      <c r="V707" s="48"/>
      <c r="W707" s="225">
        <f>V707*K707</f>
        <v>0</v>
      </c>
      <c r="X707" s="225">
        <v>0.00029999999999999997</v>
      </c>
      <c r="Y707" s="225">
        <f>X707*K707</f>
        <v>0.0058904999999999999</v>
      </c>
      <c r="Z707" s="225">
        <v>0</v>
      </c>
      <c r="AA707" s="226">
        <f>Z707*K707</f>
        <v>0</v>
      </c>
      <c r="AR707" s="23" t="s">
        <v>262</v>
      </c>
      <c r="AT707" s="23" t="s">
        <v>168</v>
      </c>
      <c r="AU707" s="23" t="s">
        <v>146</v>
      </c>
      <c r="AY707" s="23" t="s">
        <v>167</v>
      </c>
      <c r="BE707" s="139">
        <f>IF(U707="základní",N707,0)</f>
        <v>0</v>
      </c>
      <c r="BF707" s="139">
        <f>IF(U707="snížená",N707,0)</f>
        <v>0</v>
      </c>
      <c r="BG707" s="139">
        <f>IF(U707="zákl. přenesená",N707,0)</f>
        <v>0</v>
      </c>
      <c r="BH707" s="139">
        <f>IF(U707="sníž. přenesená",N707,0)</f>
        <v>0</v>
      </c>
      <c r="BI707" s="139">
        <f>IF(U707="nulová",N707,0)</f>
        <v>0</v>
      </c>
      <c r="BJ707" s="23" t="s">
        <v>146</v>
      </c>
      <c r="BK707" s="139">
        <f>ROUND(L707*K707,0)</f>
        <v>0</v>
      </c>
      <c r="BL707" s="23" t="s">
        <v>262</v>
      </c>
      <c r="BM707" s="23" t="s">
        <v>1010</v>
      </c>
    </row>
    <row r="708" s="1" customFormat="1" ht="16.5" customHeight="1">
      <c r="B708" s="47"/>
      <c r="C708" s="216" t="s">
        <v>1011</v>
      </c>
      <c r="D708" s="216" t="s">
        <v>168</v>
      </c>
      <c r="E708" s="217" t="s">
        <v>1012</v>
      </c>
      <c r="F708" s="218" t="s">
        <v>1013</v>
      </c>
      <c r="G708" s="218"/>
      <c r="H708" s="218"/>
      <c r="I708" s="218"/>
      <c r="J708" s="219" t="s">
        <v>466</v>
      </c>
      <c r="K708" s="220">
        <v>37.200000000000003</v>
      </c>
      <c r="L708" s="221">
        <v>0</v>
      </c>
      <c r="M708" s="222"/>
      <c r="N708" s="223">
        <f>ROUND(L708*K708,0)</f>
        <v>0</v>
      </c>
      <c r="O708" s="223"/>
      <c r="P708" s="223"/>
      <c r="Q708" s="223"/>
      <c r="R708" s="49"/>
      <c r="T708" s="224" t="s">
        <v>23</v>
      </c>
      <c r="U708" s="57" t="s">
        <v>49</v>
      </c>
      <c r="V708" s="48"/>
      <c r="W708" s="225">
        <f>V708*K708</f>
        <v>0</v>
      </c>
      <c r="X708" s="225">
        <v>3.0000000000000001E-05</v>
      </c>
      <c r="Y708" s="225">
        <f>X708*K708</f>
        <v>0.001116</v>
      </c>
      <c r="Z708" s="225">
        <v>0</v>
      </c>
      <c r="AA708" s="226">
        <f>Z708*K708</f>
        <v>0</v>
      </c>
      <c r="AR708" s="23" t="s">
        <v>262</v>
      </c>
      <c r="AT708" s="23" t="s">
        <v>168</v>
      </c>
      <c r="AU708" s="23" t="s">
        <v>146</v>
      </c>
      <c r="AY708" s="23" t="s">
        <v>167</v>
      </c>
      <c r="BE708" s="139">
        <f>IF(U708="základní",N708,0)</f>
        <v>0</v>
      </c>
      <c r="BF708" s="139">
        <f>IF(U708="snížená",N708,0)</f>
        <v>0</v>
      </c>
      <c r="BG708" s="139">
        <f>IF(U708="zákl. přenesená",N708,0)</f>
        <v>0</v>
      </c>
      <c r="BH708" s="139">
        <f>IF(U708="sníž. přenesená",N708,0)</f>
        <v>0</v>
      </c>
      <c r="BI708" s="139">
        <f>IF(U708="nulová",N708,0)</f>
        <v>0</v>
      </c>
      <c r="BJ708" s="23" t="s">
        <v>146</v>
      </c>
      <c r="BK708" s="139">
        <f>ROUND(L708*K708,0)</f>
        <v>0</v>
      </c>
      <c r="BL708" s="23" t="s">
        <v>262</v>
      </c>
      <c r="BM708" s="23" t="s">
        <v>1014</v>
      </c>
    </row>
    <row r="709" s="10" customFormat="1" ht="16.5" customHeight="1">
      <c r="B709" s="227"/>
      <c r="C709" s="228"/>
      <c r="D709" s="228"/>
      <c r="E709" s="229" t="s">
        <v>23</v>
      </c>
      <c r="F709" s="230" t="s">
        <v>294</v>
      </c>
      <c r="G709" s="231"/>
      <c r="H709" s="231"/>
      <c r="I709" s="231"/>
      <c r="J709" s="228"/>
      <c r="K709" s="229" t="s">
        <v>23</v>
      </c>
      <c r="L709" s="228"/>
      <c r="M709" s="228"/>
      <c r="N709" s="228"/>
      <c r="O709" s="228"/>
      <c r="P709" s="228"/>
      <c r="Q709" s="228"/>
      <c r="R709" s="232"/>
      <c r="T709" s="233"/>
      <c r="U709" s="228"/>
      <c r="V709" s="228"/>
      <c r="W709" s="228"/>
      <c r="X709" s="228"/>
      <c r="Y709" s="228"/>
      <c r="Z709" s="228"/>
      <c r="AA709" s="234"/>
      <c r="AT709" s="235" t="s">
        <v>175</v>
      </c>
      <c r="AU709" s="235" t="s">
        <v>146</v>
      </c>
      <c r="AV709" s="10" t="s">
        <v>11</v>
      </c>
      <c r="AW709" s="10" t="s">
        <v>38</v>
      </c>
      <c r="AX709" s="10" t="s">
        <v>82</v>
      </c>
      <c r="AY709" s="235" t="s">
        <v>167</v>
      </c>
    </row>
    <row r="710" s="11" customFormat="1" ht="16.5" customHeight="1">
      <c r="B710" s="236"/>
      <c r="C710" s="237"/>
      <c r="D710" s="237"/>
      <c r="E710" s="238" t="s">
        <v>23</v>
      </c>
      <c r="F710" s="239" t="s">
        <v>686</v>
      </c>
      <c r="G710" s="237"/>
      <c r="H710" s="237"/>
      <c r="I710" s="237"/>
      <c r="J710" s="237"/>
      <c r="K710" s="240">
        <v>8.8000000000000007</v>
      </c>
      <c r="L710" s="237"/>
      <c r="M710" s="237"/>
      <c r="N710" s="237"/>
      <c r="O710" s="237"/>
      <c r="P710" s="237"/>
      <c r="Q710" s="237"/>
      <c r="R710" s="241"/>
      <c r="T710" s="242"/>
      <c r="U710" s="237"/>
      <c r="V710" s="237"/>
      <c r="W710" s="237"/>
      <c r="X710" s="237"/>
      <c r="Y710" s="237"/>
      <c r="Z710" s="237"/>
      <c r="AA710" s="243"/>
      <c r="AT710" s="244" t="s">
        <v>175</v>
      </c>
      <c r="AU710" s="244" t="s">
        <v>146</v>
      </c>
      <c r="AV710" s="11" t="s">
        <v>146</v>
      </c>
      <c r="AW710" s="11" t="s">
        <v>38</v>
      </c>
      <c r="AX710" s="11" t="s">
        <v>82</v>
      </c>
      <c r="AY710" s="244" t="s">
        <v>167</v>
      </c>
    </row>
    <row r="711" s="11" customFormat="1" ht="16.5" customHeight="1">
      <c r="B711" s="236"/>
      <c r="C711" s="237"/>
      <c r="D711" s="237"/>
      <c r="E711" s="238" t="s">
        <v>23</v>
      </c>
      <c r="F711" s="239" t="s">
        <v>687</v>
      </c>
      <c r="G711" s="237"/>
      <c r="H711" s="237"/>
      <c r="I711" s="237"/>
      <c r="J711" s="237"/>
      <c r="K711" s="240">
        <v>8.4000000000000004</v>
      </c>
      <c r="L711" s="237"/>
      <c r="M711" s="237"/>
      <c r="N711" s="237"/>
      <c r="O711" s="237"/>
      <c r="P711" s="237"/>
      <c r="Q711" s="237"/>
      <c r="R711" s="241"/>
      <c r="T711" s="242"/>
      <c r="U711" s="237"/>
      <c r="V711" s="237"/>
      <c r="W711" s="237"/>
      <c r="X711" s="237"/>
      <c r="Y711" s="237"/>
      <c r="Z711" s="237"/>
      <c r="AA711" s="243"/>
      <c r="AT711" s="244" t="s">
        <v>175</v>
      </c>
      <c r="AU711" s="244" t="s">
        <v>146</v>
      </c>
      <c r="AV711" s="11" t="s">
        <v>146</v>
      </c>
      <c r="AW711" s="11" t="s">
        <v>38</v>
      </c>
      <c r="AX711" s="11" t="s">
        <v>82</v>
      </c>
      <c r="AY711" s="244" t="s">
        <v>167</v>
      </c>
    </row>
    <row r="712" s="11" customFormat="1" ht="16.5" customHeight="1">
      <c r="B712" s="236"/>
      <c r="C712" s="237"/>
      <c r="D712" s="237"/>
      <c r="E712" s="238" t="s">
        <v>23</v>
      </c>
      <c r="F712" s="239" t="s">
        <v>688</v>
      </c>
      <c r="G712" s="237"/>
      <c r="H712" s="237"/>
      <c r="I712" s="237"/>
      <c r="J712" s="237"/>
      <c r="K712" s="240">
        <v>10.199999999999999</v>
      </c>
      <c r="L712" s="237"/>
      <c r="M712" s="237"/>
      <c r="N712" s="237"/>
      <c r="O712" s="237"/>
      <c r="P712" s="237"/>
      <c r="Q712" s="237"/>
      <c r="R712" s="241"/>
      <c r="T712" s="242"/>
      <c r="U712" s="237"/>
      <c r="V712" s="237"/>
      <c r="W712" s="237"/>
      <c r="X712" s="237"/>
      <c r="Y712" s="237"/>
      <c r="Z712" s="237"/>
      <c r="AA712" s="243"/>
      <c r="AT712" s="244" t="s">
        <v>175</v>
      </c>
      <c r="AU712" s="244" t="s">
        <v>146</v>
      </c>
      <c r="AV712" s="11" t="s">
        <v>146</v>
      </c>
      <c r="AW712" s="11" t="s">
        <v>38</v>
      </c>
      <c r="AX712" s="11" t="s">
        <v>82</v>
      </c>
      <c r="AY712" s="244" t="s">
        <v>167</v>
      </c>
    </row>
    <row r="713" s="10" customFormat="1" ht="16.5" customHeight="1">
      <c r="B713" s="227"/>
      <c r="C713" s="228"/>
      <c r="D713" s="228"/>
      <c r="E713" s="229" t="s">
        <v>23</v>
      </c>
      <c r="F713" s="256" t="s">
        <v>314</v>
      </c>
      <c r="G713" s="228"/>
      <c r="H713" s="228"/>
      <c r="I713" s="228"/>
      <c r="J713" s="228"/>
      <c r="K713" s="229" t="s">
        <v>23</v>
      </c>
      <c r="L713" s="228"/>
      <c r="M713" s="228"/>
      <c r="N713" s="228"/>
      <c r="O713" s="228"/>
      <c r="P713" s="228"/>
      <c r="Q713" s="228"/>
      <c r="R713" s="232"/>
      <c r="T713" s="233"/>
      <c r="U713" s="228"/>
      <c r="V713" s="228"/>
      <c r="W713" s="228"/>
      <c r="X713" s="228"/>
      <c r="Y713" s="228"/>
      <c r="Z713" s="228"/>
      <c r="AA713" s="234"/>
      <c r="AT713" s="235" t="s">
        <v>175</v>
      </c>
      <c r="AU713" s="235" t="s">
        <v>146</v>
      </c>
      <c r="AV713" s="10" t="s">
        <v>11</v>
      </c>
      <c r="AW713" s="10" t="s">
        <v>38</v>
      </c>
      <c r="AX713" s="10" t="s">
        <v>82</v>
      </c>
      <c r="AY713" s="235" t="s">
        <v>167</v>
      </c>
    </row>
    <row r="714" s="11" customFormat="1" ht="16.5" customHeight="1">
      <c r="B714" s="236"/>
      <c r="C714" s="237"/>
      <c r="D714" s="237"/>
      <c r="E714" s="238" t="s">
        <v>23</v>
      </c>
      <c r="F714" s="239" t="s">
        <v>697</v>
      </c>
      <c r="G714" s="237"/>
      <c r="H714" s="237"/>
      <c r="I714" s="237"/>
      <c r="J714" s="237"/>
      <c r="K714" s="240">
        <v>9.8000000000000007</v>
      </c>
      <c r="L714" s="237"/>
      <c r="M714" s="237"/>
      <c r="N714" s="237"/>
      <c r="O714" s="237"/>
      <c r="P714" s="237"/>
      <c r="Q714" s="237"/>
      <c r="R714" s="241"/>
      <c r="T714" s="242"/>
      <c r="U714" s="237"/>
      <c r="V714" s="237"/>
      <c r="W714" s="237"/>
      <c r="X714" s="237"/>
      <c r="Y714" s="237"/>
      <c r="Z714" s="237"/>
      <c r="AA714" s="243"/>
      <c r="AT714" s="244" t="s">
        <v>175</v>
      </c>
      <c r="AU714" s="244" t="s">
        <v>146</v>
      </c>
      <c r="AV714" s="11" t="s">
        <v>146</v>
      </c>
      <c r="AW714" s="11" t="s">
        <v>38</v>
      </c>
      <c r="AX714" s="11" t="s">
        <v>82</v>
      </c>
      <c r="AY714" s="244" t="s">
        <v>167</v>
      </c>
    </row>
    <row r="715" s="12" customFormat="1" ht="16.5" customHeight="1">
      <c r="B715" s="245"/>
      <c r="C715" s="246"/>
      <c r="D715" s="246"/>
      <c r="E715" s="247" t="s">
        <v>23</v>
      </c>
      <c r="F715" s="248" t="s">
        <v>177</v>
      </c>
      <c r="G715" s="246"/>
      <c r="H715" s="246"/>
      <c r="I715" s="246"/>
      <c r="J715" s="246"/>
      <c r="K715" s="249">
        <v>37.200000000000003</v>
      </c>
      <c r="L715" s="246"/>
      <c r="M715" s="246"/>
      <c r="N715" s="246"/>
      <c r="O715" s="246"/>
      <c r="P715" s="246"/>
      <c r="Q715" s="246"/>
      <c r="R715" s="250"/>
      <c r="T715" s="251"/>
      <c r="U715" s="246"/>
      <c r="V715" s="246"/>
      <c r="W715" s="246"/>
      <c r="X715" s="246"/>
      <c r="Y715" s="246"/>
      <c r="Z715" s="246"/>
      <c r="AA715" s="252"/>
      <c r="AT715" s="253" t="s">
        <v>175</v>
      </c>
      <c r="AU715" s="253" t="s">
        <v>146</v>
      </c>
      <c r="AV715" s="12" t="s">
        <v>172</v>
      </c>
      <c r="AW715" s="12" t="s">
        <v>38</v>
      </c>
      <c r="AX715" s="12" t="s">
        <v>11</v>
      </c>
      <c r="AY715" s="253" t="s">
        <v>167</v>
      </c>
    </row>
    <row r="716" s="1" customFormat="1" ht="25.5" customHeight="1">
      <c r="B716" s="47"/>
      <c r="C716" s="216" t="s">
        <v>1015</v>
      </c>
      <c r="D716" s="216" t="s">
        <v>168</v>
      </c>
      <c r="E716" s="217" t="s">
        <v>1016</v>
      </c>
      <c r="F716" s="218" t="s">
        <v>1017</v>
      </c>
      <c r="G716" s="218"/>
      <c r="H716" s="218"/>
      <c r="I716" s="218"/>
      <c r="J716" s="219" t="s">
        <v>661</v>
      </c>
      <c r="K716" s="269">
        <v>0</v>
      </c>
      <c r="L716" s="221">
        <v>0</v>
      </c>
      <c r="M716" s="222"/>
      <c r="N716" s="223">
        <f>ROUND(L716*K716,0)</f>
        <v>0</v>
      </c>
      <c r="O716" s="223"/>
      <c r="P716" s="223"/>
      <c r="Q716" s="223"/>
      <c r="R716" s="49"/>
      <c r="T716" s="224" t="s">
        <v>23</v>
      </c>
      <c r="U716" s="57" t="s">
        <v>49</v>
      </c>
      <c r="V716" s="48"/>
      <c r="W716" s="225">
        <f>V716*K716</f>
        <v>0</v>
      </c>
      <c r="X716" s="225">
        <v>0</v>
      </c>
      <c r="Y716" s="225">
        <f>X716*K716</f>
        <v>0</v>
      </c>
      <c r="Z716" s="225">
        <v>0</v>
      </c>
      <c r="AA716" s="226">
        <f>Z716*K716</f>
        <v>0</v>
      </c>
      <c r="AR716" s="23" t="s">
        <v>262</v>
      </c>
      <c r="AT716" s="23" t="s">
        <v>168</v>
      </c>
      <c r="AU716" s="23" t="s">
        <v>146</v>
      </c>
      <c r="AY716" s="23" t="s">
        <v>167</v>
      </c>
      <c r="BE716" s="139">
        <f>IF(U716="základní",N716,0)</f>
        <v>0</v>
      </c>
      <c r="BF716" s="139">
        <f>IF(U716="snížená",N716,0)</f>
        <v>0</v>
      </c>
      <c r="BG716" s="139">
        <f>IF(U716="zákl. přenesená",N716,0)</f>
        <v>0</v>
      </c>
      <c r="BH716" s="139">
        <f>IF(U716="sníž. přenesená",N716,0)</f>
        <v>0</v>
      </c>
      <c r="BI716" s="139">
        <f>IF(U716="nulová",N716,0)</f>
        <v>0</v>
      </c>
      <c r="BJ716" s="23" t="s">
        <v>146</v>
      </c>
      <c r="BK716" s="139">
        <f>ROUND(L716*K716,0)</f>
        <v>0</v>
      </c>
      <c r="BL716" s="23" t="s">
        <v>262</v>
      </c>
      <c r="BM716" s="23" t="s">
        <v>1018</v>
      </c>
    </row>
    <row r="717" s="9" customFormat="1" ht="29.88" customHeight="1">
      <c r="B717" s="203"/>
      <c r="C717" s="204"/>
      <c r="D717" s="213" t="s">
        <v>138</v>
      </c>
      <c r="E717" s="213"/>
      <c r="F717" s="213"/>
      <c r="G717" s="213"/>
      <c r="H717" s="213"/>
      <c r="I717" s="213"/>
      <c r="J717" s="213"/>
      <c r="K717" s="213"/>
      <c r="L717" s="213"/>
      <c r="M717" s="213"/>
      <c r="N717" s="257">
        <f>BK717</f>
        <v>0</v>
      </c>
      <c r="O717" s="258"/>
      <c r="P717" s="258"/>
      <c r="Q717" s="258"/>
      <c r="R717" s="206"/>
      <c r="T717" s="207"/>
      <c r="U717" s="204"/>
      <c r="V717" s="204"/>
      <c r="W717" s="208">
        <f>SUM(W718:W766)</f>
        <v>0</v>
      </c>
      <c r="X717" s="204"/>
      <c r="Y717" s="208">
        <f>SUM(Y718:Y766)</f>
        <v>1.3594496600000001</v>
      </c>
      <c r="Z717" s="204"/>
      <c r="AA717" s="209">
        <f>SUM(AA718:AA766)</f>
        <v>0</v>
      </c>
      <c r="AR717" s="210" t="s">
        <v>146</v>
      </c>
      <c r="AT717" s="211" t="s">
        <v>81</v>
      </c>
      <c r="AU717" s="211" t="s">
        <v>11</v>
      </c>
      <c r="AY717" s="210" t="s">
        <v>167</v>
      </c>
      <c r="BK717" s="212">
        <f>SUM(BK718:BK766)</f>
        <v>0</v>
      </c>
    </row>
    <row r="718" s="1" customFormat="1" ht="25.5" customHeight="1">
      <c r="B718" s="47"/>
      <c r="C718" s="216" t="s">
        <v>1019</v>
      </c>
      <c r="D718" s="216" t="s">
        <v>168</v>
      </c>
      <c r="E718" s="217" t="s">
        <v>1020</v>
      </c>
      <c r="F718" s="218" t="s">
        <v>1021</v>
      </c>
      <c r="G718" s="218"/>
      <c r="H718" s="218"/>
      <c r="I718" s="218"/>
      <c r="J718" s="219" t="s">
        <v>466</v>
      </c>
      <c r="K718" s="220">
        <v>131.19200000000001</v>
      </c>
      <c r="L718" s="221">
        <v>0</v>
      </c>
      <c r="M718" s="222"/>
      <c r="N718" s="223">
        <f>ROUND(L718*K718,0)</f>
        <v>0</v>
      </c>
      <c r="O718" s="223"/>
      <c r="P718" s="223"/>
      <c r="Q718" s="223"/>
      <c r="R718" s="49"/>
      <c r="T718" s="224" t="s">
        <v>23</v>
      </c>
      <c r="U718" s="57" t="s">
        <v>49</v>
      </c>
      <c r="V718" s="48"/>
      <c r="W718" s="225">
        <f>V718*K718</f>
        <v>0</v>
      </c>
      <c r="X718" s="225">
        <v>3.0000000000000001E-05</v>
      </c>
      <c r="Y718" s="225">
        <f>X718*K718</f>
        <v>0.00393576</v>
      </c>
      <c r="Z718" s="225">
        <v>0</v>
      </c>
      <c r="AA718" s="226">
        <f>Z718*K718</f>
        <v>0</v>
      </c>
      <c r="AR718" s="23" t="s">
        <v>262</v>
      </c>
      <c r="AT718" s="23" t="s">
        <v>168</v>
      </c>
      <c r="AU718" s="23" t="s">
        <v>146</v>
      </c>
      <c r="AY718" s="23" t="s">
        <v>167</v>
      </c>
      <c r="BE718" s="139">
        <f>IF(U718="základní",N718,0)</f>
        <v>0</v>
      </c>
      <c r="BF718" s="139">
        <f>IF(U718="snížená",N718,0)</f>
        <v>0</v>
      </c>
      <c r="BG718" s="139">
        <f>IF(U718="zákl. přenesená",N718,0)</f>
        <v>0</v>
      </c>
      <c r="BH718" s="139">
        <f>IF(U718="sníž. přenesená",N718,0)</f>
        <v>0</v>
      </c>
      <c r="BI718" s="139">
        <f>IF(U718="nulová",N718,0)</f>
        <v>0</v>
      </c>
      <c r="BJ718" s="23" t="s">
        <v>146</v>
      </c>
      <c r="BK718" s="139">
        <f>ROUND(L718*K718,0)</f>
        <v>0</v>
      </c>
      <c r="BL718" s="23" t="s">
        <v>262</v>
      </c>
      <c r="BM718" s="23" t="s">
        <v>1022</v>
      </c>
    </row>
    <row r="719" s="10" customFormat="1" ht="16.5" customHeight="1">
      <c r="B719" s="227"/>
      <c r="C719" s="228"/>
      <c r="D719" s="228"/>
      <c r="E719" s="229" t="s">
        <v>23</v>
      </c>
      <c r="F719" s="230" t="s">
        <v>294</v>
      </c>
      <c r="G719" s="231"/>
      <c r="H719" s="231"/>
      <c r="I719" s="231"/>
      <c r="J719" s="228"/>
      <c r="K719" s="229" t="s">
        <v>23</v>
      </c>
      <c r="L719" s="228"/>
      <c r="M719" s="228"/>
      <c r="N719" s="228"/>
      <c r="O719" s="228"/>
      <c r="P719" s="228"/>
      <c r="Q719" s="228"/>
      <c r="R719" s="232"/>
      <c r="T719" s="233"/>
      <c r="U719" s="228"/>
      <c r="V719" s="228"/>
      <c r="W719" s="228"/>
      <c r="X719" s="228"/>
      <c r="Y719" s="228"/>
      <c r="Z719" s="228"/>
      <c r="AA719" s="234"/>
      <c r="AT719" s="235" t="s">
        <v>175</v>
      </c>
      <c r="AU719" s="235" t="s">
        <v>146</v>
      </c>
      <c r="AV719" s="10" t="s">
        <v>11</v>
      </c>
      <c r="AW719" s="10" t="s">
        <v>38</v>
      </c>
      <c r="AX719" s="10" t="s">
        <v>82</v>
      </c>
      <c r="AY719" s="235" t="s">
        <v>167</v>
      </c>
    </row>
    <row r="720" s="11" customFormat="1" ht="16.5" customHeight="1">
      <c r="B720" s="236"/>
      <c r="C720" s="237"/>
      <c r="D720" s="237"/>
      <c r="E720" s="238" t="s">
        <v>23</v>
      </c>
      <c r="F720" s="239" t="s">
        <v>1023</v>
      </c>
      <c r="G720" s="237"/>
      <c r="H720" s="237"/>
      <c r="I720" s="237"/>
      <c r="J720" s="237"/>
      <c r="K720" s="240">
        <v>12.1</v>
      </c>
      <c r="L720" s="237"/>
      <c r="M720" s="237"/>
      <c r="N720" s="237"/>
      <c r="O720" s="237"/>
      <c r="P720" s="237"/>
      <c r="Q720" s="237"/>
      <c r="R720" s="241"/>
      <c r="T720" s="242"/>
      <c r="U720" s="237"/>
      <c r="V720" s="237"/>
      <c r="W720" s="237"/>
      <c r="X720" s="237"/>
      <c r="Y720" s="237"/>
      <c r="Z720" s="237"/>
      <c r="AA720" s="243"/>
      <c r="AT720" s="244" t="s">
        <v>175</v>
      </c>
      <c r="AU720" s="244" t="s">
        <v>146</v>
      </c>
      <c r="AV720" s="11" t="s">
        <v>146</v>
      </c>
      <c r="AW720" s="11" t="s">
        <v>38</v>
      </c>
      <c r="AX720" s="11" t="s">
        <v>82</v>
      </c>
      <c r="AY720" s="244" t="s">
        <v>167</v>
      </c>
    </row>
    <row r="721" s="11" customFormat="1" ht="16.5" customHeight="1">
      <c r="B721" s="236"/>
      <c r="C721" s="237"/>
      <c r="D721" s="237"/>
      <c r="E721" s="238" t="s">
        <v>23</v>
      </c>
      <c r="F721" s="239" t="s">
        <v>1024</v>
      </c>
      <c r="G721" s="237"/>
      <c r="H721" s="237"/>
      <c r="I721" s="237"/>
      <c r="J721" s="237"/>
      <c r="K721" s="240">
        <v>13.6</v>
      </c>
      <c r="L721" s="237"/>
      <c r="M721" s="237"/>
      <c r="N721" s="237"/>
      <c r="O721" s="237"/>
      <c r="P721" s="237"/>
      <c r="Q721" s="237"/>
      <c r="R721" s="241"/>
      <c r="T721" s="242"/>
      <c r="U721" s="237"/>
      <c r="V721" s="237"/>
      <c r="W721" s="237"/>
      <c r="X721" s="237"/>
      <c r="Y721" s="237"/>
      <c r="Z721" s="237"/>
      <c r="AA721" s="243"/>
      <c r="AT721" s="244" t="s">
        <v>175</v>
      </c>
      <c r="AU721" s="244" t="s">
        <v>146</v>
      </c>
      <c r="AV721" s="11" t="s">
        <v>146</v>
      </c>
      <c r="AW721" s="11" t="s">
        <v>38</v>
      </c>
      <c r="AX721" s="11" t="s">
        <v>82</v>
      </c>
      <c r="AY721" s="244" t="s">
        <v>167</v>
      </c>
    </row>
    <row r="722" s="11" customFormat="1" ht="16.5" customHeight="1">
      <c r="B722" s="236"/>
      <c r="C722" s="237"/>
      <c r="D722" s="237"/>
      <c r="E722" s="238" t="s">
        <v>23</v>
      </c>
      <c r="F722" s="239" t="s">
        <v>1025</v>
      </c>
      <c r="G722" s="237"/>
      <c r="H722" s="237"/>
      <c r="I722" s="237"/>
      <c r="J722" s="237"/>
      <c r="K722" s="240">
        <v>24.800000000000001</v>
      </c>
      <c r="L722" s="237"/>
      <c r="M722" s="237"/>
      <c r="N722" s="237"/>
      <c r="O722" s="237"/>
      <c r="P722" s="237"/>
      <c r="Q722" s="237"/>
      <c r="R722" s="241"/>
      <c r="T722" s="242"/>
      <c r="U722" s="237"/>
      <c r="V722" s="237"/>
      <c r="W722" s="237"/>
      <c r="X722" s="237"/>
      <c r="Y722" s="237"/>
      <c r="Z722" s="237"/>
      <c r="AA722" s="243"/>
      <c r="AT722" s="244" t="s">
        <v>175</v>
      </c>
      <c r="AU722" s="244" t="s">
        <v>146</v>
      </c>
      <c r="AV722" s="11" t="s">
        <v>146</v>
      </c>
      <c r="AW722" s="11" t="s">
        <v>38</v>
      </c>
      <c r="AX722" s="11" t="s">
        <v>82</v>
      </c>
      <c r="AY722" s="244" t="s">
        <v>167</v>
      </c>
    </row>
    <row r="723" s="10" customFormat="1" ht="16.5" customHeight="1">
      <c r="B723" s="227"/>
      <c r="C723" s="228"/>
      <c r="D723" s="228"/>
      <c r="E723" s="229" t="s">
        <v>23</v>
      </c>
      <c r="F723" s="256" t="s">
        <v>314</v>
      </c>
      <c r="G723" s="228"/>
      <c r="H723" s="228"/>
      <c r="I723" s="228"/>
      <c r="J723" s="228"/>
      <c r="K723" s="229" t="s">
        <v>23</v>
      </c>
      <c r="L723" s="228"/>
      <c r="M723" s="228"/>
      <c r="N723" s="228"/>
      <c r="O723" s="228"/>
      <c r="P723" s="228"/>
      <c r="Q723" s="228"/>
      <c r="R723" s="232"/>
      <c r="T723" s="233"/>
      <c r="U723" s="228"/>
      <c r="V723" s="228"/>
      <c r="W723" s="228"/>
      <c r="X723" s="228"/>
      <c r="Y723" s="228"/>
      <c r="Z723" s="228"/>
      <c r="AA723" s="234"/>
      <c r="AT723" s="235" t="s">
        <v>175</v>
      </c>
      <c r="AU723" s="235" t="s">
        <v>146</v>
      </c>
      <c r="AV723" s="10" t="s">
        <v>11</v>
      </c>
      <c r="AW723" s="10" t="s">
        <v>38</v>
      </c>
      <c r="AX723" s="10" t="s">
        <v>82</v>
      </c>
      <c r="AY723" s="235" t="s">
        <v>167</v>
      </c>
    </row>
    <row r="724" s="11" customFormat="1" ht="16.5" customHeight="1">
      <c r="B724" s="236"/>
      <c r="C724" s="237"/>
      <c r="D724" s="237"/>
      <c r="E724" s="238" t="s">
        <v>23</v>
      </c>
      <c r="F724" s="239" t="s">
        <v>1026</v>
      </c>
      <c r="G724" s="237"/>
      <c r="H724" s="237"/>
      <c r="I724" s="237"/>
      <c r="J724" s="237"/>
      <c r="K724" s="240">
        <v>10.9</v>
      </c>
      <c r="L724" s="237"/>
      <c r="M724" s="237"/>
      <c r="N724" s="237"/>
      <c r="O724" s="237"/>
      <c r="P724" s="237"/>
      <c r="Q724" s="237"/>
      <c r="R724" s="241"/>
      <c r="T724" s="242"/>
      <c r="U724" s="237"/>
      <c r="V724" s="237"/>
      <c r="W724" s="237"/>
      <c r="X724" s="237"/>
      <c r="Y724" s="237"/>
      <c r="Z724" s="237"/>
      <c r="AA724" s="243"/>
      <c r="AT724" s="244" t="s">
        <v>175</v>
      </c>
      <c r="AU724" s="244" t="s">
        <v>146</v>
      </c>
      <c r="AV724" s="11" t="s">
        <v>146</v>
      </c>
      <c r="AW724" s="11" t="s">
        <v>38</v>
      </c>
      <c r="AX724" s="11" t="s">
        <v>82</v>
      </c>
      <c r="AY724" s="244" t="s">
        <v>167</v>
      </c>
    </row>
    <row r="725" s="11" customFormat="1" ht="16.5" customHeight="1">
      <c r="B725" s="236"/>
      <c r="C725" s="237"/>
      <c r="D725" s="237"/>
      <c r="E725" s="238" t="s">
        <v>23</v>
      </c>
      <c r="F725" s="239" t="s">
        <v>1027</v>
      </c>
      <c r="G725" s="237"/>
      <c r="H725" s="237"/>
      <c r="I725" s="237"/>
      <c r="J725" s="237"/>
      <c r="K725" s="240">
        <v>12</v>
      </c>
      <c r="L725" s="237"/>
      <c r="M725" s="237"/>
      <c r="N725" s="237"/>
      <c r="O725" s="237"/>
      <c r="P725" s="237"/>
      <c r="Q725" s="237"/>
      <c r="R725" s="241"/>
      <c r="T725" s="242"/>
      <c r="U725" s="237"/>
      <c r="V725" s="237"/>
      <c r="W725" s="237"/>
      <c r="X725" s="237"/>
      <c r="Y725" s="237"/>
      <c r="Z725" s="237"/>
      <c r="AA725" s="243"/>
      <c r="AT725" s="244" t="s">
        <v>175</v>
      </c>
      <c r="AU725" s="244" t="s">
        <v>146</v>
      </c>
      <c r="AV725" s="11" t="s">
        <v>146</v>
      </c>
      <c r="AW725" s="11" t="s">
        <v>38</v>
      </c>
      <c r="AX725" s="11" t="s">
        <v>82</v>
      </c>
      <c r="AY725" s="244" t="s">
        <v>167</v>
      </c>
    </row>
    <row r="726" s="11" customFormat="1" ht="16.5" customHeight="1">
      <c r="B726" s="236"/>
      <c r="C726" s="237"/>
      <c r="D726" s="237"/>
      <c r="E726" s="238" t="s">
        <v>23</v>
      </c>
      <c r="F726" s="239" t="s">
        <v>1028</v>
      </c>
      <c r="G726" s="237"/>
      <c r="H726" s="237"/>
      <c r="I726" s="237"/>
      <c r="J726" s="237"/>
      <c r="K726" s="240">
        <v>13.6</v>
      </c>
      <c r="L726" s="237"/>
      <c r="M726" s="237"/>
      <c r="N726" s="237"/>
      <c r="O726" s="237"/>
      <c r="P726" s="237"/>
      <c r="Q726" s="237"/>
      <c r="R726" s="241"/>
      <c r="T726" s="242"/>
      <c r="U726" s="237"/>
      <c r="V726" s="237"/>
      <c r="W726" s="237"/>
      <c r="X726" s="237"/>
      <c r="Y726" s="237"/>
      <c r="Z726" s="237"/>
      <c r="AA726" s="243"/>
      <c r="AT726" s="244" t="s">
        <v>175</v>
      </c>
      <c r="AU726" s="244" t="s">
        <v>146</v>
      </c>
      <c r="AV726" s="11" t="s">
        <v>146</v>
      </c>
      <c r="AW726" s="11" t="s">
        <v>38</v>
      </c>
      <c r="AX726" s="11" t="s">
        <v>82</v>
      </c>
      <c r="AY726" s="244" t="s">
        <v>167</v>
      </c>
    </row>
    <row r="727" s="11" customFormat="1" ht="16.5" customHeight="1">
      <c r="B727" s="236"/>
      <c r="C727" s="237"/>
      <c r="D727" s="237"/>
      <c r="E727" s="238" t="s">
        <v>23</v>
      </c>
      <c r="F727" s="239" t="s">
        <v>1029</v>
      </c>
      <c r="G727" s="237"/>
      <c r="H727" s="237"/>
      <c r="I727" s="237"/>
      <c r="J727" s="237"/>
      <c r="K727" s="240">
        <v>17.600000000000001</v>
      </c>
      <c r="L727" s="237"/>
      <c r="M727" s="237"/>
      <c r="N727" s="237"/>
      <c r="O727" s="237"/>
      <c r="P727" s="237"/>
      <c r="Q727" s="237"/>
      <c r="R727" s="241"/>
      <c r="T727" s="242"/>
      <c r="U727" s="237"/>
      <c r="V727" s="237"/>
      <c r="W727" s="237"/>
      <c r="X727" s="237"/>
      <c r="Y727" s="237"/>
      <c r="Z727" s="237"/>
      <c r="AA727" s="243"/>
      <c r="AT727" s="244" t="s">
        <v>175</v>
      </c>
      <c r="AU727" s="244" t="s">
        <v>146</v>
      </c>
      <c r="AV727" s="11" t="s">
        <v>146</v>
      </c>
      <c r="AW727" s="11" t="s">
        <v>38</v>
      </c>
      <c r="AX727" s="11" t="s">
        <v>82</v>
      </c>
      <c r="AY727" s="244" t="s">
        <v>167</v>
      </c>
    </row>
    <row r="728" s="11" customFormat="1" ht="16.5" customHeight="1">
      <c r="B728" s="236"/>
      <c r="C728" s="237"/>
      <c r="D728" s="237"/>
      <c r="E728" s="238" t="s">
        <v>23</v>
      </c>
      <c r="F728" s="239" t="s">
        <v>1030</v>
      </c>
      <c r="G728" s="237"/>
      <c r="H728" s="237"/>
      <c r="I728" s="237"/>
      <c r="J728" s="237"/>
      <c r="K728" s="240">
        <v>16.899999999999999</v>
      </c>
      <c r="L728" s="237"/>
      <c r="M728" s="237"/>
      <c r="N728" s="237"/>
      <c r="O728" s="237"/>
      <c r="P728" s="237"/>
      <c r="Q728" s="237"/>
      <c r="R728" s="241"/>
      <c r="T728" s="242"/>
      <c r="U728" s="237"/>
      <c r="V728" s="237"/>
      <c r="W728" s="237"/>
      <c r="X728" s="237"/>
      <c r="Y728" s="237"/>
      <c r="Z728" s="237"/>
      <c r="AA728" s="243"/>
      <c r="AT728" s="244" t="s">
        <v>175</v>
      </c>
      <c r="AU728" s="244" t="s">
        <v>146</v>
      </c>
      <c r="AV728" s="11" t="s">
        <v>146</v>
      </c>
      <c r="AW728" s="11" t="s">
        <v>38</v>
      </c>
      <c r="AX728" s="11" t="s">
        <v>82</v>
      </c>
      <c r="AY728" s="244" t="s">
        <v>167</v>
      </c>
    </row>
    <row r="729" s="10" customFormat="1" ht="16.5" customHeight="1">
      <c r="B729" s="227"/>
      <c r="C729" s="228"/>
      <c r="D729" s="228"/>
      <c r="E729" s="229" t="s">
        <v>23</v>
      </c>
      <c r="F729" s="256" t="s">
        <v>1031</v>
      </c>
      <c r="G729" s="228"/>
      <c r="H729" s="228"/>
      <c r="I729" s="228"/>
      <c r="J729" s="228"/>
      <c r="K729" s="229" t="s">
        <v>23</v>
      </c>
      <c r="L729" s="228"/>
      <c r="M729" s="228"/>
      <c r="N729" s="228"/>
      <c r="O729" s="228"/>
      <c r="P729" s="228"/>
      <c r="Q729" s="228"/>
      <c r="R729" s="232"/>
      <c r="T729" s="233"/>
      <c r="U729" s="228"/>
      <c r="V729" s="228"/>
      <c r="W729" s="228"/>
      <c r="X729" s="228"/>
      <c r="Y729" s="228"/>
      <c r="Z729" s="228"/>
      <c r="AA729" s="234"/>
      <c r="AT729" s="235" t="s">
        <v>175</v>
      </c>
      <c r="AU729" s="235" t="s">
        <v>146</v>
      </c>
      <c r="AV729" s="10" t="s">
        <v>11</v>
      </c>
      <c r="AW729" s="10" t="s">
        <v>38</v>
      </c>
      <c r="AX729" s="10" t="s">
        <v>82</v>
      </c>
      <c r="AY729" s="235" t="s">
        <v>167</v>
      </c>
    </row>
    <row r="730" s="11" customFormat="1" ht="16.5" customHeight="1">
      <c r="B730" s="236"/>
      <c r="C730" s="237"/>
      <c r="D730" s="237"/>
      <c r="E730" s="238" t="s">
        <v>23</v>
      </c>
      <c r="F730" s="239" t="s">
        <v>1032</v>
      </c>
      <c r="G730" s="237"/>
      <c r="H730" s="237"/>
      <c r="I730" s="237"/>
      <c r="J730" s="237"/>
      <c r="K730" s="240">
        <v>9.6920000000000002</v>
      </c>
      <c r="L730" s="237"/>
      <c r="M730" s="237"/>
      <c r="N730" s="237"/>
      <c r="O730" s="237"/>
      <c r="P730" s="237"/>
      <c r="Q730" s="237"/>
      <c r="R730" s="241"/>
      <c r="T730" s="242"/>
      <c r="U730" s="237"/>
      <c r="V730" s="237"/>
      <c r="W730" s="237"/>
      <c r="X730" s="237"/>
      <c r="Y730" s="237"/>
      <c r="Z730" s="237"/>
      <c r="AA730" s="243"/>
      <c r="AT730" s="244" t="s">
        <v>175</v>
      </c>
      <c r="AU730" s="244" t="s">
        <v>146</v>
      </c>
      <c r="AV730" s="11" t="s">
        <v>146</v>
      </c>
      <c r="AW730" s="11" t="s">
        <v>38</v>
      </c>
      <c r="AX730" s="11" t="s">
        <v>82</v>
      </c>
      <c r="AY730" s="244" t="s">
        <v>167</v>
      </c>
    </row>
    <row r="731" s="12" customFormat="1" ht="16.5" customHeight="1">
      <c r="B731" s="245"/>
      <c r="C731" s="246"/>
      <c r="D731" s="246"/>
      <c r="E731" s="247" t="s">
        <v>23</v>
      </c>
      <c r="F731" s="248" t="s">
        <v>177</v>
      </c>
      <c r="G731" s="246"/>
      <c r="H731" s="246"/>
      <c r="I731" s="246"/>
      <c r="J731" s="246"/>
      <c r="K731" s="249">
        <v>131.19200000000001</v>
      </c>
      <c r="L731" s="246"/>
      <c r="M731" s="246"/>
      <c r="N731" s="246"/>
      <c r="O731" s="246"/>
      <c r="P731" s="246"/>
      <c r="Q731" s="246"/>
      <c r="R731" s="250"/>
      <c r="T731" s="251"/>
      <c r="U731" s="246"/>
      <c r="V731" s="246"/>
      <c r="W731" s="246"/>
      <c r="X731" s="246"/>
      <c r="Y731" s="246"/>
      <c r="Z731" s="246"/>
      <c r="AA731" s="252"/>
      <c r="AT731" s="253" t="s">
        <v>175</v>
      </c>
      <c r="AU731" s="253" t="s">
        <v>146</v>
      </c>
      <c r="AV731" s="12" t="s">
        <v>172</v>
      </c>
      <c r="AW731" s="12" t="s">
        <v>38</v>
      </c>
      <c r="AX731" s="12" t="s">
        <v>11</v>
      </c>
      <c r="AY731" s="253" t="s">
        <v>167</v>
      </c>
    </row>
    <row r="732" s="1" customFormat="1" ht="16.5" customHeight="1">
      <c r="B732" s="47"/>
      <c r="C732" s="259" t="s">
        <v>1033</v>
      </c>
      <c r="D732" s="259" t="s">
        <v>327</v>
      </c>
      <c r="E732" s="260" t="s">
        <v>1034</v>
      </c>
      <c r="F732" s="261" t="s">
        <v>1035</v>
      </c>
      <c r="G732" s="261"/>
      <c r="H732" s="261"/>
      <c r="I732" s="261"/>
      <c r="J732" s="262" t="s">
        <v>466</v>
      </c>
      <c r="K732" s="263">
        <v>144.31100000000001</v>
      </c>
      <c r="L732" s="264">
        <v>0</v>
      </c>
      <c r="M732" s="265"/>
      <c r="N732" s="266">
        <f>ROUND(L732*K732,0)</f>
        <v>0</v>
      </c>
      <c r="O732" s="223"/>
      <c r="P732" s="223"/>
      <c r="Q732" s="223"/>
      <c r="R732" s="49"/>
      <c r="T732" s="224" t="s">
        <v>23</v>
      </c>
      <c r="U732" s="57" t="s">
        <v>49</v>
      </c>
      <c r="V732" s="48"/>
      <c r="W732" s="225">
        <f>V732*K732</f>
        <v>0</v>
      </c>
      <c r="X732" s="225">
        <v>0.00020000000000000001</v>
      </c>
      <c r="Y732" s="225">
        <f>X732*K732</f>
        <v>0.028862200000000005</v>
      </c>
      <c r="Z732" s="225">
        <v>0</v>
      </c>
      <c r="AA732" s="226">
        <f>Z732*K732</f>
        <v>0</v>
      </c>
      <c r="AR732" s="23" t="s">
        <v>354</v>
      </c>
      <c r="AT732" s="23" t="s">
        <v>327</v>
      </c>
      <c r="AU732" s="23" t="s">
        <v>146</v>
      </c>
      <c r="AY732" s="23" t="s">
        <v>167</v>
      </c>
      <c r="BE732" s="139">
        <f>IF(U732="základní",N732,0)</f>
        <v>0</v>
      </c>
      <c r="BF732" s="139">
        <f>IF(U732="snížená",N732,0)</f>
        <v>0</v>
      </c>
      <c r="BG732" s="139">
        <f>IF(U732="zákl. přenesená",N732,0)</f>
        <v>0</v>
      </c>
      <c r="BH732" s="139">
        <f>IF(U732="sníž. přenesená",N732,0)</f>
        <v>0</v>
      </c>
      <c r="BI732" s="139">
        <f>IF(U732="nulová",N732,0)</f>
        <v>0</v>
      </c>
      <c r="BJ732" s="23" t="s">
        <v>146</v>
      </c>
      <c r="BK732" s="139">
        <f>ROUND(L732*K732,0)</f>
        <v>0</v>
      </c>
      <c r="BL732" s="23" t="s">
        <v>262</v>
      </c>
      <c r="BM732" s="23" t="s">
        <v>1036</v>
      </c>
    </row>
    <row r="733" s="1" customFormat="1" ht="25.5" customHeight="1">
      <c r="B733" s="47"/>
      <c r="C733" s="216" t="s">
        <v>1037</v>
      </c>
      <c r="D733" s="216" t="s">
        <v>168</v>
      </c>
      <c r="E733" s="217" t="s">
        <v>1038</v>
      </c>
      <c r="F733" s="218" t="s">
        <v>1039</v>
      </c>
      <c r="G733" s="218"/>
      <c r="H733" s="218"/>
      <c r="I733" s="218"/>
      <c r="J733" s="219" t="s">
        <v>466</v>
      </c>
      <c r="K733" s="220">
        <v>2.2000000000000002</v>
      </c>
      <c r="L733" s="221">
        <v>0</v>
      </c>
      <c r="M733" s="222"/>
      <c r="N733" s="223">
        <f>ROUND(L733*K733,0)</f>
        <v>0</v>
      </c>
      <c r="O733" s="223"/>
      <c r="P733" s="223"/>
      <c r="Q733" s="223"/>
      <c r="R733" s="49"/>
      <c r="T733" s="224" t="s">
        <v>23</v>
      </c>
      <c r="U733" s="57" t="s">
        <v>49</v>
      </c>
      <c r="V733" s="48"/>
      <c r="W733" s="225">
        <f>V733*K733</f>
        <v>0</v>
      </c>
      <c r="X733" s="225">
        <v>4.0000000000000003E-05</v>
      </c>
      <c r="Y733" s="225">
        <f>X733*K733</f>
        <v>8.8000000000000011E-05</v>
      </c>
      <c r="Z733" s="225">
        <v>0</v>
      </c>
      <c r="AA733" s="226">
        <f>Z733*K733</f>
        <v>0</v>
      </c>
      <c r="AR733" s="23" t="s">
        <v>262</v>
      </c>
      <c r="AT733" s="23" t="s">
        <v>168</v>
      </c>
      <c r="AU733" s="23" t="s">
        <v>146</v>
      </c>
      <c r="AY733" s="23" t="s">
        <v>167</v>
      </c>
      <c r="BE733" s="139">
        <f>IF(U733="základní",N733,0)</f>
        <v>0</v>
      </c>
      <c r="BF733" s="139">
        <f>IF(U733="snížená",N733,0)</f>
        <v>0</v>
      </c>
      <c r="BG733" s="139">
        <f>IF(U733="zákl. přenesená",N733,0)</f>
        <v>0</v>
      </c>
      <c r="BH733" s="139">
        <f>IF(U733="sníž. přenesená",N733,0)</f>
        <v>0</v>
      </c>
      <c r="BI733" s="139">
        <f>IF(U733="nulová",N733,0)</f>
        <v>0</v>
      </c>
      <c r="BJ733" s="23" t="s">
        <v>146</v>
      </c>
      <c r="BK733" s="139">
        <f>ROUND(L733*K733,0)</f>
        <v>0</v>
      </c>
      <c r="BL733" s="23" t="s">
        <v>262</v>
      </c>
      <c r="BM733" s="23" t="s">
        <v>1040</v>
      </c>
    </row>
    <row r="734" s="10" customFormat="1" ht="16.5" customHeight="1">
      <c r="B734" s="227"/>
      <c r="C734" s="228"/>
      <c r="D734" s="228"/>
      <c r="E734" s="229" t="s">
        <v>23</v>
      </c>
      <c r="F734" s="230" t="s">
        <v>294</v>
      </c>
      <c r="G734" s="231"/>
      <c r="H734" s="231"/>
      <c r="I734" s="231"/>
      <c r="J734" s="228"/>
      <c r="K734" s="229" t="s">
        <v>23</v>
      </c>
      <c r="L734" s="228"/>
      <c r="M734" s="228"/>
      <c r="N734" s="228"/>
      <c r="O734" s="228"/>
      <c r="P734" s="228"/>
      <c r="Q734" s="228"/>
      <c r="R734" s="232"/>
      <c r="T734" s="233"/>
      <c r="U734" s="228"/>
      <c r="V734" s="228"/>
      <c r="W734" s="228"/>
      <c r="X734" s="228"/>
      <c r="Y734" s="228"/>
      <c r="Z734" s="228"/>
      <c r="AA734" s="234"/>
      <c r="AT734" s="235" t="s">
        <v>175</v>
      </c>
      <c r="AU734" s="235" t="s">
        <v>146</v>
      </c>
      <c r="AV734" s="10" t="s">
        <v>11</v>
      </c>
      <c r="AW734" s="10" t="s">
        <v>38</v>
      </c>
      <c r="AX734" s="10" t="s">
        <v>82</v>
      </c>
      <c r="AY734" s="235" t="s">
        <v>167</v>
      </c>
    </row>
    <row r="735" s="11" customFormat="1" ht="16.5" customHeight="1">
      <c r="B735" s="236"/>
      <c r="C735" s="237"/>
      <c r="D735" s="237"/>
      <c r="E735" s="238" t="s">
        <v>23</v>
      </c>
      <c r="F735" s="239" t="s">
        <v>1041</v>
      </c>
      <c r="G735" s="237"/>
      <c r="H735" s="237"/>
      <c r="I735" s="237"/>
      <c r="J735" s="237"/>
      <c r="K735" s="240">
        <v>1.5</v>
      </c>
      <c r="L735" s="237"/>
      <c r="M735" s="237"/>
      <c r="N735" s="237"/>
      <c r="O735" s="237"/>
      <c r="P735" s="237"/>
      <c r="Q735" s="237"/>
      <c r="R735" s="241"/>
      <c r="T735" s="242"/>
      <c r="U735" s="237"/>
      <c r="V735" s="237"/>
      <c r="W735" s="237"/>
      <c r="X735" s="237"/>
      <c r="Y735" s="237"/>
      <c r="Z735" s="237"/>
      <c r="AA735" s="243"/>
      <c r="AT735" s="244" t="s">
        <v>175</v>
      </c>
      <c r="AU735" s="244" t="s">
        <v>146</v>
      </c>
      <c r="AV735" s="11" t="s">
        <v>146</v>
      </c>
      <c r="AW735" s="11" t="s">
        <v>38</v>
      </c>
      <c r="AX735" s="11" t="s">
        <v>82</v>
      </c>
      <c r="AY735" s="244" t="s">
        <v>167</v>
      </c>
    </row>
    <row r="736" s="10" customFormat="1" ht="16.5" customHeight="1">
      <c r="B736" s="227"/>
      <c r="C736" s="228"/>
      <c r="D736" s="228"/>
      <c r="E736" s="229" t="s">
        <v>23</v>
      </c>
      <c r="F736" s="256" t="s">
        <v>314</v>
      </c>
      <c r="G736" s="228"/>
      <c r="H736" s="228"/>
      <c r="I736" s="228"/>
      <c r="J736" s="228"/>
      <c r="K736" s="229" t="s">
        <v>23</v>
      </c>
      <c r="L736" s="228"/>
      <c r="M736" s="228"/>
      <c r="N736" s="228"/>
      <c r="O736" s="228"/>
      <c r="P736" s="228"/>
      <c r="Q736" s="228"/>
      <c r="R736" s="232"/>
      <c r="T736" s="233"/>
      <c r="U736" s="228"/>
      <c r="V736" s="228"/>
      <c r="W736" s="228"/>
      <c r="X736" s="228"/>
      <c r="Y736" s="228"/>
      <c r="Z736" s="228"/>
      <c r="AA736" s="234"/>
      <c r="AT736" s="235" t="s">
        <v>175</v>
      </c>
      <c r="AU736" s="235" t="s">
        <v>146</v>
      </c>
      <c r="AV736" s="10" t="s">
        <v>11</v>
      </c>
      <c r="AW736" s="10" t="s">
        <v>38</v>
      </c>
      <c r="AX736" s="10" t="s">
        <v>82</v>
      </c>
      <c r="AY736" s="235" t="s">
        <v>167</v>
      </c>
    </row>
    <row r="737" s="11" customFormat="1" ht="16.5" customHeight="1">
      <c r="B737" s="236"/>
      <c r="C737" s="237"/>
      <c r="D737" s="237"/>
      <c r="E737" s="238" t="s">
        <v>23</v>
      </c>
      <c r="F737" s="239" t="s">
        <v>1042</v>
      </c>
      <c r="G737" s="237"/>
      <c r="H737" s="237"/>
      <c r="I737" s="237"/>
      <c r="J737" s="237"/>
      <c r="K737" s="240">
        <v>0.69999999999999996</v>
      </c>
      <c r="L737" s="237"/>
      <c r="M737" s="237"/>
      <c r="N737" s="237"/>
      <c r="O737" s="237"/>
      <c r="P737" s="237"/>
      <c r="Q737" s="237"/>
      <c r="R737" s="241"/>
      <c r="T737" s="242"/>
      <c r="U737" s="237"/>
      <c r="V737" s="237"/>
      <c r="W737" s="237"/>
      <c r="X737" s="237"/>
      <c r="Y737" s="237"/>
      <c r="Z737" s="237"/>
      <c r="AA737" s="243"/>
      <c r="AT737" s="244" t="s">
        <v>175</v>
      </c>
      <c r="AU737" s="244" t="s">
        <v>146</v>
      </c>
      <c r="AV737" s="11" t="s">
        <v>146</v>
      </c>
      <c r="AW737" s="11" t="s">
        <v>38</v>
      </c>
      <c r="AX737" s="11" t="s">
        <v>82</v>
      </c>
      <c r="AY737" s="244" t="s">
        <v>167</v>
      </c>
    </row>
    <row r="738" s="12" customFormat="1" ht="16.5" customHeight="1">
      <c r="B738" s="245"/>
      <c r="C738" s="246"/>
      <c r="D738" s="246"/>
      <c r="E738" s="247" t="s">
        <v>23</v>
      </c>
      <c r="F738" s="248" t="s">
        <v>177</v>
      </c>
      <c r="G738" s="246"/>
      <c r="H738" s="246"/>
      <c r="I738" s="246"/>
      <c r="J738" s="246"/>
      <c r="K738" s="249">
        <v>2.2000000000000002</v>
      </c>
      <c r="L738" s="246"/>
      <c r="M738" s="246"/>
      <c r="N738" s="246"/>
      <c r="O738" s="246"/>
      <c r="P738" s="246"/>
      <c r="Q738" s="246"/>
      <c r="R738" s="250"/>
      <c r="T738" s="251"/>
      <c r="U738" s="246"/>
      <c r="V738" s="246"/>
      <c r="W738" s="246"/>
      <c r="X738" s="246"/>
      <c r="Y738" s="246"/>
      <c r="Z738" s="246"/>
      <c r="AA738" s="252"/>
      <c r="AT738" s="253" t="s">
        <v>175</v>
      </c>
      <c r="AU738" s="253" t="s">
        <v>146</v>
      </c>
      <c r="AV738" s="12" t="s">
        <v>172</v>
      </c>
      <c r="AW738" s="12" t="s">
        <v>38</v>
      </c>
      <c r="AX738" s="12" t="s">
        <v>11</v>
      </c>
      <c r="AY738" s="253" t="s">
        <v>167</v>
      </c>
    </row>
    <row r="739" s="1" customFormat="1" ht="25.5" customHeight="1">
      <c r="B739" s="47"/>
      <c r="C739" s="259" t="s">
        <v>1043</v>
      </c>
      <c r="D739" s="259" t="s">
        <v>327</v>
      </c>
      <c r="E739" s="260" t="s">
        <v>1044</v>
      </c>
      <c r="F739" s="261" t="s">
        <v>1045</v>
      </c>
      <c r="G739" s="261"/>
      <c r="H739" s="261"/>
      <c r="I739" s="261"/>
      <c r="J739" s="262" t="s">
        <v>466</v>
      </c>
      <c r="K739" s="263">
        <v>2.4199999999999999</v>
      </c>
      <c r="L739" s="264">
        <v>0</v>
      </c>
      <c r="M739" s="265"/>
      <c r="N739" s="266">
        <f>ROUND(L739*K739,0)</f>
        <v>0</v>
      </c>
      <c r="O739" s="223"/>
      <c r="P739" s="223"/>
      <c r="Q739" s="223"/>
      <c r="R739" s="49"/>
      <c r="T739" s="224" t="s">
        <v>23</v>
      </c>
      <c r="U739" s="57" t="s">
        <v>49</v>
      </c>
      <c r="V739" s="48"/>
      <c r="W739" s="225">
        <f>V739*K739</f>
        <v>0</v>
      </c>
      <c r="X739" s="225">
        <v>0.00021000000000000001</v>
      </c>
      <c r="Y739" s="225">
        <f>X739*K739</f>
        <v>0.00050819999999999999</v>
      </c>
      <c r="Z739" s="225">
        <v>0</v>
      </c>
      <c r="AA739" s="226">
        <f>Z739*K739</f>
        <v>0</v>
      </c>
      <c r="AR739" s="23" t="s">
        <v>354</v>
      </c>
      <c r="AT739" s="23" t="s">
        <v>327</v>
      </c>
      <c r="AU739" s="23" t="s">
        <v>146</v>
      </c>
      <c r="AY739" s="23" t="s">
        <v>167</v>
      </c>
      <c r="BE739" s="139">
        <f>IF(U739="základní",N739,0)</f>
        <v>0</v>
      </c>
      <c r="BF739" s="139">
        <f>IF(U739="snížená",N739,0)</f>
        <v>0</v>
      </c>
      <c r="BG739" s="139">
        <f>IF(U739="zákl. přenesená",N739,0)</f>
        <v>0</v>
      </c>
      <c r="BH739" s="139">
        <f>IF(U739="sníž. přenesená",N739,0)</f>
        <v>0</v>
      </c>
      <c r="BI739" s="139">
        <f>IF(U739="nulová",N739,0)</f>
        <v>0</v>
      </c>
      <c r="BJ739" s="23" t="s">
        <v>146</v>
      </c>
      <c r="BK739" s="139">
        <f>ROUND(L739*K739,0)</f>
        <v>0</v>
      </c>
      <c r="BL739" s="23" t="s">
        <v>262</v>
      </c>
      <c r="BM739" s="23" t="s">
        <v>1046</v>
      </c>
    </row>
    <row r="740" s="1" customFormat="1" ht="25.5" customHeight="1">
      <c r="B740" s="47"/>
      <c r="C740" s="216" t="s">
        <v>1047</v>
      </c>
      <c r="D740" s="216" t="s">
        <v>168</v>
      </c>
      <c r="E740" s="217" t="s">
        <v>1048</v>
      </c>
      <c r="F740" s="218" t="s">
        <v>1049</v>
      </c>
      <c r="G740" s="218"/>
      <c r="H740" s="218"/>
      <c r="I740" s="218"/>
      <c r="J740" s="219" t="s">
        <v>256</v>
      </c>
      <c r="K740" s="220">
        <v>135.44999999999999</v>
      </c>
      <c r="L740" s="221">
        <v>0</v>
      </c>
      <c r="M740" s="222"/>
      <c r="N740" s="223">
        <f>ROUND(L740*K740,0)</f>
        <v>0</v>
      </c>
      <c r="O740" s="223"/>
      <c r="P740" s="223"/>
      <c r="Q740" s="223"/>
      <c r="R740" s="49"/>
      <c r="T740" s="224" t="s">
        <v>23</v>
      </c>
      <c r="U740" s="57" t="s">
        <v>49</v>
      </c>
      <c r="V740" s="48"/>
      <c r="W740" s="225">
        <f>V740*K740</f>
        <v>0</v>
      </c>
      <c r="X740" s="225">
        <v>0</v>
      </c>
      <c r="Y740" s="225">
        <f>X740*K740</f>
        <v>0</v>
      </c>
      <c r="Z740" s="225">
        <v>0</v>
      </c>
      <c r="AA740" s="226">
        <f>Z740*K740</f>
        <v>0</v>
      </c>
      <c r="AR740" s="23" t="s">
        <v>262</v>
      </c>
      <c r="AT740" s="23" t="s">
        <v>168</v>
      </c>
      <c r="AU740" s="23" t="s">
        <v>146</v>
      </c>
      <c r="AY740" s="23" t="s">
        <v>167</v>
      </c>
      <c r="BE740" s="139">
        <f>IF(U740="základní",N740,0)</f>
        <v>0</v>
      </c>
      <c r="BF740" s="139">
        <f>IF(U740="snížená",N740,0)</f>
        <v>0</v>
      </c>
      <c r="BG740" s="139">
        <f>IF(U740="zákl. přenesená",N740,0)</f>
        <v>0</v>
      </c>
      <c r="BH740" s="139">
        <f>IF(U740="sníž. přenesená",N740,0)</f>
        <v>0</v>
      </c>
      <c r="BI740" s="139">
        <f>IF(U740="nulová",N740,0)</f>
        <v>0</v>
      </c>
      <c r="BJ740" s="23" t="s">
        <v>146</v>
      </c>
      <c r="BK740" s="139">
        <f>ROUND(L740*K740,0)</f>
        <v>0</v>
      </c>
      <c r="BL740" s="23" t="s">
        <v>262</v>
      </c>
      <c r="BM740" s="23" t="s">
        <v>1050</v>
      </c>
    </row>
    <row r="741" s="10" customFormat="1" ht="16.5" customHeight="1">
      <c r="B741" s="227"/>
      <c r="C741" s="228"/>
      <c r="D741" s="228"/>
      <c r="E741" s="229" t="s">
        <v>23</v>
      </c>
      <c r="F741" s="230" t="s">
        <v>294</v>
      </c>
      <c r="G741" s="231"/>
      <c r="H741" s="231"/>
      <c r="I741" s="231"/>
      <c r="J741" s="228"/>
      <c r="K741" s="229" t="s">
        <v>23</v>
      </c>
      <c r="L741" s="228"/>
      <c r="M741" s="228"/>
      <c r="N741" s="228"/>
      <c r="O741" s="228"/>
      <c r="P741" s="228"/>
      <c r="Q741" s="228"/>
      <c r="R741" s="232"/>
      <c r="T741" s="233"/>
      <c r="U741" s="228"/>
      <c r="V741" s="228"/>
      <c r="W741" s="228"/>
      <c r="X741" s="228"/>
      <c r="Y741" s="228"/>
      <c r="Z741" s="228"/>
      <c r="AA741" s="234"/>
      <c r="AT741" s="235" t="s">
        <v>175</v>
      </c>
      <c r="AU741" s="235" t="s">
        <v>146</v>
      </c>
      <c r="AV741" s="10" t="s">
        <v>11</v>
      </c>
      <c r="AW741" s="10" t="s">
        <v>38</v>
      </c>
      <c r="AX741" s="10" t="s">
        <v>82</v>
      </c>
      <c r="AY741" s="235" t="s">
        <v>167</v>
      </c>
    </row>
    <row r="742" s="11" customFormat="1" ht="16.5" customHeight="1">
      <c r="B742" s="236"/>
      <c r="C742" s="237"/>
      <c r="D742" s="237"/>
      <c r="E742" s="238" t="s">
        <v>23</v>
      </c>
      <c r="F742" s="239" t="s">
        <v>568</v>
      </c>
      <c r="G742" s="237"/>
      <c r="H742" s="237"/>
      <c r="I742" s="237"/>
      <c r="J742" s="237"/>
      <c r="K742" s="240">
        <v>9.6999999999999993</v>
      </c>
      <c r="L742" s="237"/>
      <c r="M742" s="237"/>
      <c r="N742" s="237"/>
      <c r="O742" s="237"/>
      <c r="P742" s="237"/>
      <c r="Q742" s="237"/>
      <c r="R742" s="241"/>
      <c r="T742" s="242"/>
      <c r="U742" s="237"/>
      <c r="V742" s="237"/>
      <c r="W742" s="237"/>
      <c r="X742" s="237"/>
      <c r="Y742" s="237"/>
      <c r="Z742" s="237"/>
      <c r="AA742" s="243"/>
      <c r="AT742" s="244" t="s">
        <v>175</v>
      </c>
      <c r="AU742" s="244" t="s">
        <v>146</v>
      </c>
      <c r="AV742" s="11" t="s">
        <v>146</v>
      </c>
      <c r="AW742" s="11" t="s">
        <v>38</v>
      </c>
      <c r="AX742" s="11" t="s">
        <v>82</v>
      </c>
      <c r="AY742" s="244" t="s">
        <v>167</v>
      </c>
    </row>
    <row r="743" s="11" customFormat="1" ht="16.5" customHeight="1">
      <c r="B743" s="236"/>
      <c r="C743" s="237"/>
      <c r="D743" s="237"/>
      <c r="E743" s="238" t="s">
        <v>23</v>
      </c>
      <c r="F743" s="239" t="s">
        <v>569</v>
      </c>
      <c r="G743" s="237"/>
      <c r="H743" s="237"/>
      <c r="I743" s="237"/>
      <c r="J743" s="237"/>
      <c r="K743" s="240">
        <v>12.94</v>
      </c>
      <c r="L743" s="237"/>
      <c r="M743" s="237"/>
      <c r="N743" s="237"/>
      <c r="O743" s="237"/>
      <c r="P743" s="237"/>
      <c r="Q743" s="237"/>
      <c r="R743" s="241"/>
      <c r="T743" s="242"/>
      <c r="U743" s="237"/>
      <c r="V743" s="237"/>
      <c r="W743" s="237"/>
      <c r="X743" s="237"/>
      <c r="Y743" s="237"/>
      <c r="Z743" s="237"/>
      <c r="AA743" s="243"/>
      <c r="AT743" s="244" t="s">
        <v>175</v>
      </c>
      <c r="AU743" s="244" t="s">
        <v>146</v>
      </c>
      <c r="AV743" s="11" t="s">
        <v>146</v>
      </c>
      <c r="AW743" s="11" t="s">
        <v>38</v>
      </c>
      <c r="AX743" s="11" t="s">
        <v>82</v>
      </c>
      <c r="AY743" s="244" t="s">
        <v>167</v>
      </c>
    </row>
    <row r="744" s="11" customFormat="1" ht="16.5" customHeight="1">
      <c r="B744" s="236"/>
      <c r="C744" s="237"/>
      <c r="D744" s="237"/>
      <c r="E744" s="238" t="s">
        <v>23</v>
      </c>
      <c r="F744" s="239" t="s">
        <v>570</v>
      </c>
      <c r="G744" s="237"/>
      <c r="H744" s="237"/>
      <c r="I744" s="237"/>
      <c r="J744" s="237"/>
      <c r="K744" s="240">
        <v>41.789999999999999</v>
      </c>
      <c r="L744" s="237"/>
      <c r="M744" s="237"/>
      <c r="N744" s="237"/>
      <c r="O744" s="237"/>
      <c r="P744" s="237"/>
      <c r="Q744" s="237"/>
      <c r="R744" s="241"/>
      <c r="T744" s="242"/>
      <c r="U744" s="237"/>
      <c r="V744" s="237"/>
      <c r="W744" s="237"/>
      <c r="X744" s="237"/>
      <c r="Y744" s="237"/>
      <c r="Z744" s="237"/>
      <c r="AA744" s="243"/>
      <c r="AT744" s="244" t="s">
        <v>175</v>
      </c>
      <c r="AU744" s="244" t="s">
        <v>146</v>
      </c>
      <c r="AV744" s="11" t="s">
        <v>146</v>
      </c>
      <c r="AW744" s="11" t="s">
        <v>38</v>
      </c>
      <c r="AX744" s="11" t="s">
        <v>82</v>
      </c>
      <c r="AY744" s="244" t="s">
        <v>167</v>
      </c>
    </row>
    <row r="745" s="10" customFormat="1" ht="16.5" customHeight="1">
      <c r="B745" s="227"/>
      <c r="C745" s="228"/>
      <c r="D745" s="228"/>
      <c r="E745" s="229" t="s">
        <v>23</v>
      </c>
      <c r="F745" s="256" t="s">
        <v>314</v>
      </c>
      <c r="G745" s="228"/>
      <c r="H745" s="228"/>
      <c r="I745" s="228"/>
      <c r="J745" s="228"/>
      <c r="K745" s="229" t="s">
        <v>23</v>
      </c>
      <c r="L745" s="228"/>
      <c r="M745" s="228"/>
      <c r="N745" s="228"/>
      <c r="O745" s="228"/>
      <c r="P745" s="228"/>
      <c r="Q745" s="228"/>
      <c r="R745" s="232"/>
      <c r="T745" s="233"/>
      <c r="U745" s="228"/>
      <c r="V745" s="228"/>
      <c r="W745" s="228"/>
      <c r="X745" s="228"/>
      <c r="Y745" s="228"/>
      <c r="Z745" s="228"/>
      <c r="AA745" s="234"/>
      <c r="AT745" s="235" t="s">
        <v>175</v>
      </c>
      <c r="AU745" s="235" t="s">
        <v>146</v>
      </c>
      <c r="AV745" s="10" t="s">
        <v>11</v>
      </c>
      <c r="AW745" s="10" t="s">
        <v>38</v>
      </c>
      <c r="AX745" s="10" t="s">
        <v>82</v>
      </c>
      <c r="AY745" s="235" t="s">
        <v>167</v>
      </c>
    </row>
    <row r="746" s="11" customFormat="1" ht="16.5" customHeight="1">
      <c r="B746" s="236"/>
      <c r="C746" s="237"/>
      <c r="D746" s="237"/>
      <c r="E746" s="238" t="s">
        <v>23</v>
      </c>
      <c r="F746" s="239" t="s">
        <v>571</v>
      </c>
      <c r="G746" s="237"/>
      <c r="H746" s="237"/>
      <c r="I746" s="237"/>
      <c r="J746" s="237"/>
      <c r="K746" s="240">
        <v>9.4000000000000004</v>
      </c>
      <c r="L746" s="237"/>
      <c r="M746" s="237"/>
      <c r="N746" s="237"/>
      <c r="O746" s="237"/>
      <c r="P746" s="237"/>
      <c r="Q746" s="237"/>
      <c r="R746" s="241"/>
      <c r="T746" s="242"/>
      <c r="U746" s="237"/>
      <c r="V746" s="237"/>
      <c r="W746" s="237"/>
      <c r="X746" s="237"/>
      <c r="Y746" s="237"/>
      <c r="Z746" s="237"/>
      <c r="AA746" s="243"/>
      <c r="AT746" s="244" t="s">
        <v>175</v>
      </c>
      <c r="AU746" s="244" t="s">
        <v>146</v>
      </c>
      <c r="AV746" s="11" t="s">
        <v>146</v>
      </c>
      <c r="AW746" s="11" t="s">
        <v>38</v>
      </c>
      <c r="AX746" s="11" t="s">
        <v>82</v>
      </c>
      <c r="AY746" s="244" t="s">
        <v>167</v>
      </c>
    </row>
    <row r="747" s="11" customFormat="1" ht="16.5" customHeight="1">
      <c r="B747" s="236"/>
      <c r="C747" s="237"/>
      <c r="D747" s="237"/>
      <c r="E747" s="238" t="s">
        <v>23</v>
      </c>
      <c r="F747" s="239" t="s">
        <v>572</v>
      </c>
      <c r="G747" s="237"/>
      <c r="H747" s="237"/>
      <c r="I747" s="237"/>
      <c r="J747" s="237"/>
      <c r="K747" s="240">
        <v>8.3200000000000003</v>
      </c>
      <c r="L747" s="237"/>
      <c r="M747" s="237"/>
      <c r="N747" s="237"/>
      <c r="O747" s="237"/>
      <c r="P747" s="237"/>
      <c r="Q747" s="237"/>
      <c r="R747" s="241"/>
      <c r="T747" s="242"/>
      <c r="U747" s="237"/>
      <c r="V747" s="237"/>
      <c r="W747" s="237"/>
      <c r="X747" s="237"/>
      <c r="Y747" s="237"/>
      <c r="Z747" s="237"/>
      <c r="AA747" s="243"/>
      <c r="AT747" s="244" t="s">
        <v>175</v>
      </c>
      <c r="AU747" s="244" t="s">
        <v>146</v>
      </c>
      <c r="AV747" s="11" t="s">
        <v>146</v>
      </c>
      <c r="AW747" s="11" t="s">
        <v>38</v>
      </c>
      <c r="AX747" s="11" t="s">
        <v>82</v>
      </c>
      <c r="AY747" s="244" t="s">
        <v>167</v>
      </c>
    </row>
    <row r="748" s="11" customFormat="1" ht="16.5" customHeight="1">
      <c r="B748" s="236"/>
      <c r="C748" s="237"/>
      <c r="D748" s="237"/>
      <c r="E748" s="238" t="s">
        <v>23</v>
      </c>
      <c r="F748" s="239" t="s">
        <v>573</v>
      </c>
      <c r="G748" s="237"/>
      <c r="H748" s="237"/>
      <c r="I748" s="237"/>
      <c r="J748" s="237"/>
      <c r="K748" s="240">
        <v>12.94</v>
      </c>
      <c r="L748" s="237"/>
      <c r="M748" s="237"/>
      <c r="N748" s="237"/>
      <c r="O748" s="237"/>
      <c r="P748" s="237"/>
      <c r="Q748" s="237"/>
      <c r="R748" s="241"/>
      <c r="T748" s="242"/>
      <c r="U748" s="237"/>
      <c r="V748" s="237"/>
      <c r="W748" s="237"/>
      <c r="X748" s="237"/>
      <c r="Y748" s="237"/>
      <c r="Z748" s="237"/>
      <c r="AA748" s="243"/>
      <c r="AT748" s="244" t="s">
        <v>175</v>
      </c>
      <c r="AU748" s="244" t="s">
        <v>146</v>
      </c>
      <c r="AV748" s="11" t="s">
        <v>146</v>
      </c>
      <c r="AW748" s="11" t="s">
        <v>38</v>
      </c>
      <c r="AX748" s="11" t="s">
        <v>82</v>
      </c>
      <c r="AY748" s="244" t="s">
        <v>167</v>
      </c>
    </row>
    <row r="749" s="11" customFormat="1" ht="16.5" customHeight="1">
      <c r="B749" s="236"/>
      <c r="C749" s="237"/>
      <c r="D749" s="237"/>
      <c r="E749" s="238" t="s">
        <v>23</v>
      </c>
      <c r="F749" s="239" t="s">
        <v>574</v>
      </c>
      <c r="G749" s="237"/>
      <c r="H749" s="237"/>
      <c r="I749" s="237"/>
      <c r="J749" s="237"/>
      <c r="K749" s="240">
        <v>20.879999999999999</v>
      </c>
      <c r="L749" s="237"/>
      <c r="M749" s="237"/>
      <c r="N749" s="237"/>
      <c r="O749" s="237"/>
      <c r="P749" s="237"/>
      <c r="Q749" s="237"/>
      <c r="R749" s="241"/>
      <c r="T749" s="242"/>
      <c r="U749" s="237"/>
      <c r="V749" s="237"/>
      <c r="W749" s="237"/>
      <c r="X749" s="237"/>
      <c r="Y749" s="237"/>
      <c r="Z749" s="237"/>
      <c r="AA749" s="243"/>
      <c r="AT749" s="244" t="s">
        <v>175</v>
      </c>
      <c r="AU749" s="244" t="s">
        <v>146</v>
      </c>
      <c r="AV749" s="11" t="s">
        <v>146</v>
      </c>
      <c r="AW749" s="11" t="s">
        <v>38</v>
      </c>
      <c r="AX749" s="11" t="s">
        <v>82</v>
      </c>
      <c r="AY749" s="244" t="s">
        <v>167</v>
      </c>
    </row>
    <row r="750" s="11" customFormat="1" ht="16.5" customHeight="1">
      <c r="B750" s="236"/>
      <c r="C750" s="237"/>
      <c r="D750" s="237"/>
      <c r="E750" s="238" t="s">
        <v>23</v>
      </c>
      <c r="F750" s="239" t="s">
        <v>575</v>
      </c>
      <c r="G750" s="237"/>
      <c r="H750" s="237"/>
      <c r="I750" s="237"/>
      <c r="J750" s="237"/>
      <c r="K750" s="240">
        <v>19.48</v>
      </c>
      <c r="L750" s="237"/>
      <c r="M750" s="237"/>
      <c r="N750" s="237"/>
      <c r="O750" s="237"/>
      <c r="P750" s="237"/>
      <c r="Q750" s="237"/>
      <c r="R750" s="241"/>
      <c r="T750" s="242"/>
      <c r="U750" s="237"/>
      <c r="V750" s="237"/>
      <c r="W750" s="237"/>
      <c r="X750" s="237"/>
      <c r="Y750" s="237"/>
      <c r="Z750" s="237"/>
      <c r="AA750" s="243"/>
      <c r="AT750" s="244" t="s">
        <v>175</v>
      </c>
      <c r="AU750" s="244" t="s">
        <v>146</v>
      </c>
      <c r="AV750" s="11" t="s">
        <v>146</v>
      </c>
      <c r="AW750" s="11" t="s">
        <v>38</v>
      </c>
      <c r="AX750" s="11" t="s">
        <v>82</v>
      </c>
      <c r="AY750" s="244" t="s">
        <v>167</v>
      </c>
    </row>
    <row r="751" s="12" customFormat="1" ht="16.5" customHeight="1">
      <c r="B751" s="245"/>
      <c r="C751" s="246"/>
      <c r="D751" s="246"/>
      <c r="E751" s="247" t="s">
        <v>23</v>
      </c>
      <c r="F751" s="248" t="s">
        <v>177</v>
      </c>
      <c r="G751" s="246"/>
      <c r="H751" s="246"/>
      <c r="I751" s="246"/>
      <c r="J751" s="246"/>
      <c r="K751" s="249">
        <v>135.44999999999999</v>
      </c>
      <c r="L751" s="246"/>
      <c r="M751" s="246"/>
      <c r="N751" s="246"/>
      <c r="O751" s="246"/>
      <c r="P751" s="246"/>
      <c r="Q751" s="246"/>
      <c r="R751" s="250"/>
      <c r="T751" s="251"/>
      <c r="U751" s="246"/>
      <c r="V751" s="246"/>
      <c r="W751" s="246"/>
      <c r="X751" s="246"/>
      <c r="Y751" s="246"/>
      <c r="Z751" s="246"/>
      <c r="AA751" s="252"/>
      <c r="AT751" s="253" t="s">
        <v>175</v>
      </c>
      <c r="AU751" s="253" t="s">
        <v>146</v>
      </c>
      <c r="AV751" s="12" t="s">
        <v>172</v>
      </c>
      <c r="AW751" s="12" t="s">
        <v>38</v>
      </c>
      <c r="AX751" s="12" t="s">
        <v>11</v>
      </c>
      <c r="AY751" s="253" t="s">
        <v>167</v>
      </c>
    </row>
    <row r="752" s="1" customFormat="1" ht="25.5" customHeight="1">
      <c r="B752" s="47"/>
      <c r="C752" s="259" t="s">
        <v>1051</v>
      </c>
      <c r="D752" s="259" t="s">
        <v>327</v>
      </c>
      <c r="E752" s="260" t="s">
        <v>1052</v>
      </c>
      <c r="F752" s="261" t="s">
        <v>1053</v>
      </c>
      <c r="G752" s="261"/>
      <c r="H752" s="261"/>
      <c r="I752" s="261"/>
      <c r="J752" s="262" t="s">
        <v>256</v>
      </c>
      <c r="K752" s="263">
        <v>148.99500000000001</v>
      </c>
      <c r="L752" s="264">
        <v>0</v>
      </c>
      <c r="M752" s="265"/>
      <c r="N752" s="266">
        <f>ROUND(L752*K752,0)</f>
        <v>0</v>
      </c>
      <c r="O752" s="223"/>
      <c r="P752" s="223"/>
      <c r="Q752" s="223"/>
      <c r="R752" s="49"/>
      <c r="T752" s="224" t="s">
        <v>23</v>
      </c>
      <c r="U752" s="57" t="s">
        <v>49</v>
      </c>
      <c r="V752" s="48"/>
      <c r="W752" s="225">
        <f>V752*K752</f>
        <v>0</v>
      </c>
      <c r="X752" s="225">
        <v>0.0083000000000000001</v>
      </c>
      <c r="Y752" s="225">
        <f>X752*K752</f>
        <v>1.2366585000000001</v>
      </c>
      <c r="Z752" s="225">
        <v>0</v>
      </c>
      <c r="AA752" s="226">
        <f>Z752*K752</f>
        <v>0</v>
      </c>
      <c r="AR752" s="23" t="s">
        <v>354</v>
      </c>
      <c r="AT752" s="23" t="s">
        <v>327</v>
      </c>
      <c r="AU752" s="23" t="s">
        <v>146</v>
      </c>
      <c r="AY752" s="23" t="s">
        <v>167</v>
      </c>
      <c r="BE752" s="139">
        <f>IF(U752="základní",N752,0)</f>
        <v>0</v>
      </c>
      <c r="BF752" s="139">
        <f>IF(U752="snížená",N752,0)</f>
        <v>0</v>
      </c>
      <c r="BG752" s="139">
        <f>IF(U752="zákl. přenesená",N752,0)</f>
        <v>0</v>
      </c>
      <c r="BH752" s="139">
        <f>IF(U752="sníž. přenesená",N752,0)</f>
        <v>0</v>
      </c>
      <c r="BI752" s="139">
        <f>IF(U752="nulová",N752,0)</f>
        <v>0</v>
      </c>
      <c r="BJ752" s="23" t="s">
        <v>146</v>
      </c>
      <c r="BK752" s="139">
        <f>ROUND(L752*K752,0)</f>
        <v>0</v>
      </c>
      <c r="BL752" s="23" t="s">
        <v>262</v>
      </c>
      <c r="BM752" s="23" t="s">
        <v>1054</v>
      </c>
    </row>
    <row r="753" s="1" customFormat="1" ht="25.5" customHeight="1">
      <c r="B753" s="47"/>
      <c r="C753" s="216" t="s">
        <v>1055</v>
      </c>
      <c r="D753" s="216" t="s">
        <v>168</v>
      </c>
      <c r="E753" s="217" t="s">
        <v>1056</v>
      </c>
      <c r="F753" s="218" t="s">
        <v>1057</v>
      </c>
      <c r="G753" s="218"/>
      <c r="H753" s="218"/>
      <c r="I753" s="218"/>
      <c r="J753" s="219" t="s">
        <v>256</v>
      </c>
      <c r="K753" s="220">
        <v>135.44999999999999</v>
      </c>
      <c r="L753" s="221">
        <v>0</v>
      </c>
      <c r="M753" s="222"/>
      <c r="N753" s="223">
        <f>ROUND(L753*K753,0)</f>
        <v>0</v>
      </c>
      <c r="O753" s="223"/>
      <c r="P753" s="223"/>
      <c r="Q753" s="223"/>
      <c r="R753" s="49"/>
      <c r="T753" s="224" t="s">
        <v>23</v>
      </c>
      <c r="U753" s="57" t="s">
        <v>49</v>
      </c>
      <c r="V753" s="48"/>
      <c r="W753" s="225">
        <f>V753*K753</f>
        <v>0</v>
      </c>
      <c r="X753" s="225">
        <v>0</v>
      </c>
      <c r="Y753" s="225">
        <f>X753*K753</f>
        <v>0</v>
      </c>
      <c r="Z753" s="225">
        <v>0</v>
      </c>
      <c r="AA753" s="226">
        <f>Z753*K753</f>
        <v>0</v>
      </c>
      <c r="AR753" s="23" t="s">
        <v>262</v>
      </c>
      <c r="AT753" s="23" t="s">
        <v>168</v>
      </c>
      <c r="AU753" s="23" t="s">
        <v>146</v>
      </c>
      <c r="AY753" s="23" t="s">
        <v>167</v>
      </c>
      <c r="BE753" s="139">
        <f>IF(U753="základní",N753,0)</f>
        <v>0</v>
      </c>
      <c r="BF753" s="139">
        <f>IF(U753="snížená",N753,0)</f>
        <v>0</v>
      </c>
      <c r="BG753" s="139">
        <f>IF(U753="zákl. přenesená",N753,0)</f>
        <v>0</v>
      </c>
      <c r="BH753" s="139">
        <f>IF(U753="sníž. přenesená",N753,0)</f>
        <v>0</v>
      </c>
      <c r="BI753" s="139">
        <f>IF(U753="nulová",N753,0)</f>
        <v>0</v>
      </c>
      <c r="BJ753" s="23" t="s">
        <v>146</v>
      </c>
      <c r="BK753" s="139">
        <f>ROUND(L753*K753,0)</f>
        <v>0</v>
      </c>
      <c r="BL753" s="23" t="s">
        <v>262</v>
      </c>
      <c r="BM753" s="23" t="s">
        <v>1058</v>
      </c>
    </row>
    <row r="754" s="10" customFormat="1" ht="16.5" customHeight="1">
      <c r="B754" s="227"/>
      <c r="C754" s="228"/>
      <c r="D754" s="228"/>
      <c r="E754" s="229" t="s">
        <v>23</v>
      </c>
      <c r="F754" s="230" t="s">
        <v>294</v>
      </c>
      <c r="G754" s="231"/>
      <c r="H754" s="231"/>
      <c r="I754" s="231"/>
      <c r="J754" s="228"/>
      <c r="K754" s="229" t="s">
        <v>23</v>
      </c>
      <c r="L754" s="228"/>
      <c r="M754" s="228"/>
      <c r="N754" s="228"/>
      <c r="O754" s="228"/>
      <c r="P754" s="228"/>
      <c r="Q754" s="228"/>
      <c r="R754" s="232"/>
      <c r="T754" s="233"/>
      <c r="U754" s="228"/>
      <c r="V754" s="228"/>
      <c r="W754" s="228"/>
      <c r="X754" s="228"/>
      <c r="Y754" s="228"/>
      <c r="Z754" s="228"/>
      <c r="AA754" s="234"/>
      <c r="AT754" s="235" t="s">
        <v>175</v>
      </c>
      <c r="AU754" s="235" t="s">
        <v>146</v>
      </c>
      <c r="AV754" s="10" t="s">
        <v>11</v>
      </c>
      <c r="AW754" s="10" t="s">
        <v>38</v>
      </c>
      <c r="AX754" s="10" t="s">
        <v>82</v>
      </c>
      <c r="AY754" s="235" t="s">
        <v>167</v>
      </c>
    </row>
    <row r="755" s="11" customFormat="1" ht="16.5" customHeight="1">
      <c r="B755" s="236"/>
      <c r="C755" s="237"/>
      <c r="D755" s="237"/>
      <c r="E755" s="238" t="s">
        <v>23</v>
      </c>
      <c r="F755" s="239" t="s">
        <v>568</v>
      </c>
      <c r="G755" s="237"/>
      <c r="H755" s="237"/>
      <c r="I755" s="237"/>
      <c r="J755" s="237"/>
      <c r="K755" s="240">
        <v>9.6999999999999993</v>
      </c>
      <c r="L755" s="237"/>
      <c r="M755" s="237"/>
      <c r="N755" s="237"/>
      <c r="O755" s="237"/>
      <c r="P755" s="237"/>
      <c r="Q755" s="237"/>
      <c r="R755" s="241"/>
      <c r="T755" s="242"/>
      <c r="U755" s="237"/>
      <c r="V755" s="237"/>
      <c r="W755" s="237"/>
      <c r="X755" s="237"/>
      <c r="Y755" s="237"/>
      <c r="Z755" s="237"/>
      <c r="AA755" s="243"/>
      <c r="AT755" s="244" t="s">
        <v>175</v>
      </c>
      <c r="AU755" s="244" t="s">
        <v>146</v>
      </c>
      <c r="AV755" s="11" t="s">
        <v>146</v>
      </c>
      <c r="AW755" s="11" t="s">
        <v>38</v>
      </c>
      <c r="AX755" s="11" t="s">
        <v>82</v>
      </c>
      <c r="AY755" s="244" t="s">
        <v>167</v>
      </c>
    </row>
    <row r="756" s="11" customFormat="1" ht="16.5" customHeight="1">
      <c r="B756" s="236"/>
      <c r="C756" s="237"/>
      <c r="D756" s="237"/>
      <c r="E756" s="238" t="s">
        <v>23</v>
      </c>
      <c r="F756" s="239" t="s">
        <v>569</v>
      </c>
      <c r="G756" s="237"/>
      <c r="H756" s="237"/>
      <c r="I756" s="237"/>
      <c r="J756" s="237"/>
      <c r="K756" s="240">
        <v>12.94</v>
      </c>
      <c r="L756" s="237"/>
      <c r="M756" s="237"/>
      <c r="N756" s="237"/>
      <c r="O756" s="237"/>
      <c r="P756" s="237"/>
      <c r="Q756" s="237"/>
      <c r="R756" s="241"/>
      <c r="T756" s="242"/>
      <c r="U756" s="237"/>
      <c r="V756" s="237"/>
      <c r="W756" s="237"/>
      <c r="X756" s="237"/>
      <c r="Y756" s="237"/>
      <c r="Z756" s="237"/>
      <c r="AA756" s="243"/>
      <c r="AT756" s="244" t="s">
        <v>175</v>
      </c>
      <c r="AU756" s="244" t="s">
        <v>146</v>
      </c>
      <c r="AV756" s="11" t="s">
        <v>146</v>
      </c>
      <c r="AW756" s="11" t="s">
        <v>38</v>
      </c>
      <c r="AX756" s="11" t="s">
        <v>82</v>
      </c>
      <c r="AY756" s="244" t="s">
        <v>167</v>
      </c>
    </row>
    <row r="757" s="11" customFormat="1" ht="16.5" customHeight="1">
      <c r="B757" s="236"/>
      <c r="C757" s="237"/>
      <c r="D757" s="237"/>
      <c r="E757" s="238" t="s">
        <v>23</v>
      </c>
      <c r="F757" s="239" t="s">
        <v>570</v>
      </c>
      <c r="G757" s="237"/>
      <c r="H757" s="237"/>
      <c r="I757" s="237"/>
      <c r="J757" s="237"/>
      <c r="K757" s="240">
        <v>41.789999999999999</v>
      </c>
      <c r="L757" s="237"/>
      <c r="M757" s="237"/>
      <c r="N757" s="237"/>
      <c r="O757" s="237"/>
      <c r="P757" s="237"/>
      <c r="Q757" s="237"/>
      <c r="R757" s="241"/>
      <c r="T757" s="242"/>
      <c r="U757" s="237"/>
      <c r="V757" s="237"/>
      <c r="W757" s="237"/>
      <c r="X757" s="237"/>
      <c r="Y757" s="237"/>
      <c r="Z757" s="237"/>
      <c r="AA757" s="243"/>
      <c r="AT757" s="244" t="s">
        <v>175</v>
      </c>
      <c r="AU757" s="244" t="s">
        <v>146</v>
      </c>
      <c r="AV757" s="11" t="s">
        <v>146</v>
      </c>
      <c r="AW757" s="11" t="s">
        <v>38</v>
      </c>
      <c r="AX757" s="11" t="s">
        <v>82</v>
      </c>
      <c r="AY757" s="244" t="s">
        <v>167</v>
      </c>
    </row>
    <row r="758" s="10" customFormat="1" ht="16.5" customHeight="1">
      <c r="B758" s="227"/>
      <c r="C758" s="228"/>
      <c r="D758" s="228"/>
      <c r="E758" s="229" t="s">
        <v>23</v>
      </c>
      <c r="F758" s="256" t="s">
        <v>314</v>
      </c>
      <c r="G758" s="228"/>
      <c r="H758" s="228"/>
      <c r="I758" s="228"/>
      <c r="J758" s="228"/>
      <c r="K758" s="229" t="s">
        <v>23</v>
      </c>
      <c r="L758" s="228"/>
      <c r="M758" s="228"/>
      <c r="N758" s="228"/>
      <c r="O758" s="228"/>
      <c r="P758" s="228"/>
      <c r="Q758" s="228"/>
      <c r="R758" s="232"/>
      <c r="T758" s="233"/>
      <c r="U758" s="228"/>
      <c r="V758" s="228"/>
      <c r="W758" s="228"/>
      <c r="X758" s="228"/>
      <c r="Y758" s="228"/>
      <c r="Z758" s="228"/>
      <c r="AA758" s="234"/>
      <c r="AT758" s="235" t="s">
        <v>175</v>
      </c>
      <c r="AU758" s="235" t="s">
        <v>146</v>
      </c>
      <c r="AV758" s="10" t="s">
        <v>11</v>
      </c>
      <c r="AW758" s="10" t="s">
        <v>38</v>
      </c>
      <c r="AX758" s="10" t="s">
        <v>82</v>
      </c>
      <c r="AY758" s="235" t="s">
        <v>167</v>
      </c>
    </row>
    <row r="759" s="11" customFormat="1" ht="16.5" customHeight="1">
      <c r="B759" s="236"/>
      <c r="C759" s="237"/>
      <c r="D759" s="237"/>
      <c r="E759" s="238" t="s">
        <v>23</v>
      </c>
      <c r="F759" s="239" t="s">
        <v>571</v>
      </c>
      <c r="G759" s="237"/>
      <c r="H759" s="237"/>
      <c r="I759" s="237"/>
      <c r="J759" s="237"/>
      <c r="K759" s="240">
        <v>9.4000000000000004</v>
      </c>
      <c r="L759" s="237"/>
      <c r="M759" s="237"/>
      <c r="N759" s="237"/>
      <c r="O759" s="237"/>
      <c r="P759" s="237"/>
      <c r="Q759" s="237"/>
      <c r="R759" s="241"/>
      <c r="T759" s="242"/>
      <c r="U759" s="237"/>
      <c r="V759" s="237"/>
      <c r="W759" s="237"/>
      <c r="X759" s="237"/>
      <c r="Y759" s="237"/>
      <c r="Z759" s="237"/>
      <c r="AA759" s="243"/>
      <c r="AT759" s="244" t="s">
        <v>175</v>
      </c>
      <c r="AU759" s="244" t="s">
        <v>146</v>
      </c>
      <c r="AV759" s="11" t="s">
        <v>146</v>
      </c>
      <c r="AW759" s="11" t="s">
        <v>38</v>
      </c>
      <c r="AX759" s="11" t="s">
        <v>82</v>
      </c>
      <c r="AY759" s="244" t="s">
        <v>167</v>
      </c>
    </row>
    <row r="760" s="11" customFormat="1" ht="16.5" customHeight="1">
      <c r="B760" s="236"/>
      <c r="C760" s="237"/>
      <c r="D760" s="237"/>
      <c r="E760" s="238" t="s">
        <v>23</v>
      </c>
      <c r="F760" s="239" t="s">
        <v>572</v>
      </c>
      <c r="G760" s="237"/>
      <c r="H760" s="237"/>
      <c r="I760" s="237"/>
      <c r="J760" s="237"/>
      <c r="K760" s="240">
        <v>8.3200000000000003</v>
      </c>
      <c r="L760" s="237"/>
      <c r="M760" s="237"/>
      <c r="N760" s="237"/>
      <c r="O760" s="237"/>
      <c r="P760" s="237"/>
      <c r="Q760" s="237"/>
      <c r="R760" s="241"/>
      <c r="T760" s="242"/>
      <c r="U760" s="237"/>
      <c r="V760" s="237"/>
      <c r="W760" s="237"/>
      <c r="X760" s="237"/>
      <c r="Y760" s="237"/>
      <c r="Z760" s="237"/>
      <c r="AA760" s="243"/>
      <c r="AT760" s="244" t="s">
        <v>175</v>
      </c>
      <c r="AU760" s="244" t="s">
        <v>146</v>
      </c>
      <c r="AV760" s="11" t="s">
        <v>146</v>
      </c>
      <c r="AW760" s="11" t="s">
        <v>38</v>
      </c>
      <c r="AX760" s="11" t="s">
        <v>82</v>
      </c>
      <c r="AY760" s="244" t="s">
        <v>167</v>
      </c>
    </row>
    <row r="761" s="11" customFormat="1" ht="16.5" customHeight="1">
      <c r="B761" s="236"/>
      <c r="C761" s="237"/>
      <c r="D761" s="237"/>
      <c r="E761" s="238" t="s">
        <v>23</v>
      </c>
      <c r="F761" s="239" t="s">
        <v>573</v>
      </c>
      <c r="G761" s="237"/>
      <c r="H761" s="237"/>
      <c r="I761" s="237"/>
      <c r="J761" s="237"/>
      <c r="K761" s="240">
        <v>12.94</v>
      </c>
      <c r="L761" s="237"/>
      <c r="M761" s="237"/>
      <c r="N761" s="237"/>
      <c r="O761" s="237"/>
      <c r="P761" s="237"/>
      <c r="Q761" s="237"/>
      <c r="R761" s="241"/>
      <c r="T761" s="242"/>
      <c r="U761" s="237"/>
      <c r="V761" s="237"/>
      <c r="W761" s="237"/>
      <c r="X761" s="237"/>
      <c r="Y761" s="237"/>
      <c r="Z761" s="237"/>
      <c r="AA761" s="243"/>
      <c r="AT761" s="244" t="s">
        <v>175</v>
      </c>
      <c r="AU761" s="244" t="s">
        <v>146</v>
      </c>
      <c r="AV761" s="11" t="s">
        <v>146</v>
      </c>
      <c r="AW761" s="11" t="s">
        <v>38</v>
      </c>
      <c r="AX761" s="11" t="s">
        <v>82</v>
      </c>
      <c r="AY761" s="244" t="s">
        <v>167</v>
      </c>
    </row>
    <row r="762" s="11" customFormat="1" ht="16.5" customHeight="1">
      <c r="B762" s="236"/>
      <c r="C762" s="237"/>
      <c r="D762" s="237"/>
      <c r="E762" s="238" t="s">
        <v>23</v>
      </c>
      <c r="F762" s="239" t="s">
        <v>574</v>
      </c>
      <c r="G762" s="237"/>
      <c r="H762" s="237"/>
      <c r="I762" s="237"/>
      <c r="J762" s="237"/>
      <c r="K762" s="240">
        <v>20.879999999999999</v>
      </c>
      <c r="L762" s="237"/>
      <c r="M762" s="237"/>
      <c r="N762" s="237"/>
      <c r="O762" s="237"/>
      <c r="P762" s="237"/>
      <c r="Q762" s="237"/>
      <c r="R762" s="241"/>
      <c r="T762" s="242"/>
      <c r="U762" s="237"/>
      <c r="V762" s="237"/>
      <c r="W762" s="237"/>
      <c r="X762" s="237"/>
      <c r="Y762" s="237"/>
      <c r="Z762" s="237"/>
      <c r="AA762" s="243"/>
      <c r="AT762" s="244" t="s">
        <v>175</v>
      </c>
      <c r="AU762" s="244" t="s">
        <v>146</v>
      </c>
      <c r="AV762" s="11" t="s">
        <v>146</v>
      </c>
      <c r="AW762" s="11" t="s">
        <v>38</v>
      </c>
      <c r="AX762" s="11" t="s">
        <v>82</v>
      </c>
      <c r="AY762" s="244" t="s">
        <v>167</v>
      </c>
    </row>
    <row r="763" s="11" customFormat="1" ht="16.5" customHeight="1">
      <c r="B763" s="236"/>
      <c r="C763" s="237"/>
      <c r="D763" s="237"/>
      <c r="E763" s="238" t="s">
        <v>23</v>
      </c>
      <c r="F763" s="239" t="s">
        <v>575</v>
      </c>
      <c r="G763" s="237"/>
      <c r="H763" s="237"/>
      <c r="I763" s="237"/>
      <c r="J763" s="237"/>
      <c r="K763" s="240">
        <v>19.48</v>
      </c>
      <c r="L763" s="237"/>
      <c r="M763" s="237"/>
      <c r="N763" s="237"/>
      <c r="O763" s="237"/>
      <c r="P763" s="237"/>
      <c r="Q763" s="237"/>
      <c r="R763" s="241"/>
      <c r="T763" s="242"/>
      <c r="U763" s="237"/>
      <c r="V763" s="237"/>
      <c r="W763" s="237"/>
      <c r="X763" s="237"/>
      <c r="Y763" s="237"/>
      <c r="Z763" s="237"/>
      <c r="AA763" s="243"/>
      <c r="AT763" s="244" t="s">
        <v>175</v>
      </c>
      <c r="AU763" s="244" t="s">
        <v>146</v>
      </c>
      <c r="AV763" s="11" t="s">
        <v>146</v>
      </c>
      <c r="AW763" s="11" t="s">
        <v>38</v>
      </c>
      <c r="AX763" s="11" t="s">
        <v>82</v>
      </c>
      <c r="AY763" s="244" t="s">
        <v>167</v>
      </c>
    </row>
    <row r="764" s="12" customFormat="1" ht="16.5" customHeight="1">
      <c r="B764" s="245"/>
      <c r="C764" s="246"/>
      <c r="D764" s="246"/>
      <c r="E764" s="247" t="s">
        <v>23</v>
      </c>
      <c r="F764" s="248" t="s">
        <v>177</v>
      </c>
      <c r="G764" s="246"/>
      <c r="H764" s="246"/>
      <c r="I764" s="246"/>
      <c r="J764" s="246"/>
      <c r="K764" s="249">
        <v>135.44999999999999</v>
      </c>
      <c r="L764" s="246"/>
      <c r="M764" s="246"/>
      <c r="N764" s="246"/>
      <c r="O764" s="246"/>
      <c r="P764" s="246"/>
      <c r="Q764" s="246"/>
      <c r="R764" s="250"/>
      <c r="T764" s="251"/>
      <c r="U764" s="246"/>
      <c r="V764" s="246"/>
      <c r="W764" s="246"/>
      <c r="X764" s="246"/>
      <c r="Y764" s="246"/>
      <c r="Z764" s="246"/>
      <c r="AA764" s="252"/>
      <c r="AT764" s="253" t="s">
        <v>175</v>
      </c>
      <c r="AU764" s="253" t="s">
        <v>146</v>
      </c>
      <c r="AV764" s="12" t="s">
        <v>172</v>
      </c>
      <c r="AW764" s="12" t="s">
        <v>38</v>
      </c>
      <c r="AX764" s="12" t="s">
        <v>11</v>
      </c>
      <c r="AY764" s="253" t="s">
        <v>167</v>
      </c>
    </row>
    <row r="765" s="1" customFormat="1" ht="16.5" customHeight="1">
      <c r="B765" s="47"/>
      <c r="C765" s="259" t="s">
        <v>1059</v>
      </c>
      <c r="D765" s="259" t="s">
        <v>327</v>
      </c>
      <c r="E765" s="260" t="s">
        <v>1060</v>
      </c>
      <c r="F765" s="261" t="s">
        <v>1061</v>
      </c>
      <c r="G765" s="261"/>
      <c r="H765" s="261"/>
      <c r="I765" s="261"/>
      <c r="J765" s="262" t="s">
        <v>256</v>
      </c>
      <c r="K765" s="263">
        <v>148.99500000000001</v>
      </c>
      <c r="L765" s="264">
        <v>0</v>
      </c>
      <c r="M765" s="265"/>
      <c r="N765" s="266">
        <f>ROUND(L765*K765,0)</f>
        <v>0</v>
      </c>
      <c r="O765" s="223"/>
      <c r="P765" s="223"/>
      <c r="Q765" s="223"/>
      <c r="R765" s="49"/>
      <c r="T765" s="224" t="s">
        <v>23</v>
      </c>
      <c r="U765" s="57" t="s">
        <v>49</v>
      </c>
      <c r="V765" s="48"/>
      <c r="W765" s="225">
        <f>V765*K765</f>
        <v>0</v>
      </c>
      <c r="X765" s="225">
        <v>0.00059999999999999995</v>
      </c>
      <c r="Y765" s="225">
        <f>X765*K765</f>
        <v>0.08939699999999999</v>
      </c>
      <c r="Z765" s="225">
        <v>0</v>
      </c>
      <c r="AA765" s="226">
        <f>Z765*K765</f>
        <v>0</v>
      </c>
      <c r="AR765" s="23" t="s">
        <v>354</v>
      </c>
      <c r="AT765" s="23" t="s">
        <v>327</v>
      </c>
      <c r="AU765" s="23" t="s">
        <v>146</v>
      </c>
      <c r="AY765" s="23" t="s">
        <v>167</v>
      </c>
      <c r="BE765" s="139">
        <f>IF(U765="základní",N765,0)</f>
        <v>0</v>
      </c>
      <c r="BF765" s="139">
        <f>IF(U765="snížená",N765,0)</f>
        <v>0</v>
      </c>
      <c r="BG765" s="139">
        <f>IF(U765="zákl. přenesená",N765,0)</f>
        <v>0</v>
      </c>
      <c r="BH765" s="139">
        <f>IF(U765="sníž. přenesená",N765,0)</f>
        <v>0</v>
      </c>
      <c r="BI765" s="139">
        <f>IF(U765="nulová",N765,0)</f>
        <v>0</v>
      </c>
      <c r="BJ765" s="23" t="s">
        <v>146</v>
      </c>
      <c r="BK765" s="139">
        <f>ROUND(L765*K765,0)</f>
        <v>0</v>
      </c>
      <c r="BL765" s="23" t="s">
        <v>262</v>
      </c>
      <c r="BM765" s="23" t="s">
        <v>1062</v>
      </c>
    </row>
    <row r="766" s="1" customFormat="1" ht="25.5" customHeight="1">
      <c r="B766" s="47"/>
      <c r="C766" s="216" t="s">
        <v>1063</v>
      </c>
      <c r="D766" s="216" t="s">
        <v>168</v>
      </c>
      <c r="E766" s="217" t="s">
        <v>1064</v>
      </c>
      <c r="F766" s="218" t="s">
        <v>1065</v>
      </c>
      <c r="G766" s="218"/>
      <c r="H766" s="218"/>
      <c r="I766" s="218"/>
      <c r="J766" s="219" t="s">
        <v>661</v>
      </c>
      <c r="K766" s="269">
        <v>0</v>
      </c>
      <c r="L766" s="221">
        <v>0</v>
      </c>
      <c r="M766" s="222"/>
      <c r="N766" s="223">
        <f>ROUND(L766*K766,0)</f>
        <v>0</v>
      </c>
      <c r="O766" s="223"/>
      <c r="P766" s="223"/>
      <c r="Q766" s="223"/>
      <c r="R766" s="49"/>
      <c r="T766" s="224" t="s">
        <v>23</v>
      </c>
      <c r="U766" s="57" t="s">
        <v>49</v>
      </c>
      <c r="V766" s="48"/>
      <c r="W766" s="225">
        <f>V766*K766</f>
        <v>0</v>
      </c>
      <c r="X766" s="225">
        <v>0</v>
      </c>
      <c r="Y766" s="225">
        <f>X766*K766</f>
        <v>0</v>
      </c>
      <c r="Z766" s="225">
        <v>0</v>
      </c>
      <c r="AA766" s="226">
        <f>Z766*K766</f>
        <v>0</v>
      </c>
      <c r="AR766" s="23" t="s">
        <v>262</v>
      </c>
      <c r="AT766" s="23" t="s">
        <v>168</v>
      </c>
      <c r="AU766" s="23" t="s">
        <v>146</v>
      </c>
      <c r="AY766" s="23" t="s">
        <v>167</v>
      </c>
      <c r="BE766" s="139">
        <f>IF(U766="základní",N766,0)</f>
        <v>0</v>
      </c>
      <c r="BF766" s="139">
        <f>IF(U766="snížená",N766,0)</f>
        <v>0</v>
      </c>
      <c r="BG766" s="139">
        <f>IF(U766="zákl. přenesená",N766,0)</f>
        <v>0</v>
      </c>
      <c r="BH766" s="139">
        <f>IF(U766="sníž. přenesená",N766,0)</f>
        <v>0</v>
      </c>
      <c r="BI766" s="139">
        <f>IF(U766="nulová",N766,0)</f>
        <v>0</v>
      </c>
      <c r="BJ766" s="23" t="s">
        <v>146</v>
      </c>
      <c r="BK766" s="139">
        <f>ROUND(L766*K766,0)</f>
        <v>0</v>
      </c>
      <c r="BL766" s="23" t="s">
        <v>262</v>
      </c>
      <c r="BM766" s="23" t="s">
        <v>1066</v>
      </c>
    </row>
    <row r="767" s="9" customFormat="1" ht="29.88" customHeight="1">
      <c r="B767" s="203"/>
      <c r="C767" s="204"/>
      <c r="D767" s="213" t="s">
        <v>139</v>
      </c>
      <c r="E767" s="213"/>
      <c r="F767" s="213"/>
      <c r="G767" s="213"/>
      <c r="H767" s="213"/>
      <c r="I767" s="213"/>
      <c r="J767" s="213"/>
      <c r="K767" s="213"/>
      <c r="L767" s="213"/>
      <c r="M767" s="213"/>
      <c r="N767" s="257">
        <f>BK767</f>
        <v>0</v>
      </c>
      <c r="O767" s="258"/>
      <c r="P767" s="258"/>
      <c r="Q767" s="258"/>
      <c r="R767" s="206"/>
      <c r="T767" s="207"/>
      <c r="U767" s="204"/>
      <c r="V767" s="204"/>
      <c r="W767" s="208">
        <f>SUM(W768:W792)</f>
        <v>0</v>
      </c>
      <c r="X767" s="204"/>
      <c r="Y767" s="208">
        <f>SUM(Y768:Y792)</f>
        <v>1.6318451000000001</v>
      </c>
      <c r="Z767" s="204"/>
      <c r="AA767" s="209">
        <f>SUM(AA768:AA792)</f>
        <v>0</v>
      </c>
      <c r="AR767" s="210" t="s">
        <v>146</v>
      </c>
      <c r="AT767" s="211" t="s">
        <v>81</v>
      </c>
      <c r="AU767" s="211" t="s">
        <v>11</v>
      </c>
      <c r="AY767" s="210" t="s">
        <v>167</v>
      </c>
      <c r="BK767" s="212">
        <f>SUM(BK768:BK792)</f>
        <v>0</v>
      </c>
    </row>
    <row r="768" s="1" customFormat="1" ht="38.25" customHeight="1">
      <c r="B768" s="47"/>
      <c r="C768" s="216" t="s">
        <v>1067</v>
      </c>
      <c r="D768" s="216" t="s">
        <v>168</v>
      </c>
      <c r="E768" s="217" t="s">
        <v>1068</v>
      </c>
      <c r="F768" s="218" t="s">
        <v>1069</v>
      </c>
      <c r="G768" s="218"/>
      <c r="H768" s="218"/>
      <c r="I768" s="218"/>
      <c r="J768" s="219" t="s">
        <v>256</v>
      </c>
      <c r="K768" s="220">
        <v>37.960000000000001</v>
      </c>
      <c r="L768" s="221">
        <v>0</v>
      </c>
      <c r="M768" s="222"/>
      <c r="N768" s="223">
        <f>ROUND(L768*K768,0)</f>
        <v>0</v>
      </c>
      <c r="O768" s="223"/>
      <c r="P768" s="223"/>
      <c r="Q768" s="223"/>
      <c r="R768" s="49"/>
      <c r="T768" s="224" t="s">
        <v>23</v>
      </c>
      <c r="U768" s="57" t="s">
        <v>49</v>
      </c>
      <c r="V768" s="48"/>
      <c r="W768" s="225">
        <f>V768*K768</f>
        <v>0</v>
      </c>
      <c r="X768" s="225">
        <v>0.0030000000000000001</v>
      </c>
      <c r="Y768" s="225">
        <f>X768*K768</f>
        <v>0.11388000000000001</v>
      </c>
      <c r="Z768" s="225">
        <v>0</v>
      </c>
      <c r="AA768" s="226">
        <f>Z768*K768</f>
        <v>0</v>
      </c>
      <c r="AR768" s="23" t="s">
        <v>262</v>
      </c>
      <c r="AT768" s="23" t="s">
        <v>168</v>
      </c>
      <c r="AU768" s="23" t="s">
        <v>146</v>
      </c>
      <c r="AY768" s="23" t="s">
        <v>167</v>
      </c>
      <c r="BE768" s="139">
        <f>IF(U768="základní",N768,0)</f>
        <v>0</v>
      </c>
      <c r="BF768" s="139">
        <f>IF(U768="snížená",N768,0)</f>
        <v>0</v>
      </c>
      <c r="BG768" s="139">
        <f>IF(U768="zákl. přenesená",N768,0)</f>
        <v>0</v>
      </c>
      <c r="BH768" s="139">
        <f>IF(U768="sníž. přenesená",N768,0)</f>
        <v>0</v>
      </c>
      <c r="BI768" s="139">
        <f>IF(U768="nulová",N768,0)</f>
        <v>0</v>
      </c>
      <c r="BJ768" s="23" t="s">
        <v>146</v>
      </c>
      <c r="BK768" s="139">
        <f>ROUND(L768*K768,0)</f>
        <v>0</v>
      </c>
      <c r="BL768" s="23" t="s">
        <v>262</v>
      </c>
      <c r="BM768" s="23" t="s">
        <v>1070</v>
      </c>
    </row>
    <row r="769" s="11" customFormat="1" ht="16.5" customHeight="1">
      <c r="B769" s="236"/>
      <c r="C769" s="237"/>
      <c r="D769" s="237"/>
      <c r="E769" s="238" t="s">
        <v>23</v>
      </c>
      <c r="F769" s="254" t="s">
        <v>1071</v>
      </c>
      <c r="G769" s="255"/>
      <c r="H769" s="255"/>
      <c r="I769" s="255"/>
      <c r="J769" s="237"/>
      <c r="K769" s="240">
        <v>37.960000000000001</v>
      </c>
      <c r="L769" s="237"/>
      <c r="M769" s="237"/>
      <c r="N769" s="237"/>
      <c r="O769" s="237"/>
      <c r="P769" s="237"/>
      <c r="Q769" s="237"/>
      <c r="R769" s="241"/>
      <c r="T769" s="242"/>
      <c r="U769" s="237"/>
      <c r="V769" s="237"/>
      <c r="W769" s="237"/>
      <c r="X769" s="237"/>
      <c r="Y769" s="237"/>
      <c r="Z769" s="237"/>
      <c r="AA769" s="243"/>
      <c r="AT769" s="244" t="s">
        <v>175</v>
      </c>
      <c r="AU769" s="244" t="s">
        <v>146</v>
      </c>
      <c r="AV769" s="11" t="s">
        <v>146</v>
      </c>
      <c r="AW769" s="11" t="s">
        <v>38</v>
      </c>
      <c r="AX769" s="11" t="s">
        <v>82</v>
      </c>
      <c r="AY769" s="244" t="s">
        <v>167</v>
      </c>
    </row>
    <row r="770" s="12" customFormat="1" ht="16.5" customHeight="1">
      <c r="B770" s="245"/>
      <c r="C770" s="246"/>
      <c r="D770" s="246"/>
      <c r="E770" s="247" t="s">
        <v>23</v>
      </c>
      <c r="F770" s="248" t="s">
        <v>177</v>
      </c>
      <c r="G770" s="246"/>
      <c r="H770" s="246"/>
      <c r="I770" s="246"/>
      <c r="J770" s="246"/>
      <c r="K770" s="249">
        <v>37.960000000000001</v>
      </c>
      <c r="L770" s="246"/>
      <c r="M770" s="246"/>
      <c r="N770" s="246"/>
      <c r="O770" s="246"/>
      <c r="P770" s="246"/>
      <c r="Q770" s="246"/>
      <c r="R770" s="250"/>
      <c r="T770" s="251"/>
      <c r="U770" s="246"/>
      <c r="V770" s="246"/>
      <c r="W770" s="246"/>
      <c r="X770" s="246"/>
      <c r="Y770" s="246"/>
      <c r="Z770" s="246"/>
      <c r="AA770" s="252"/>
      <c r="AT770" s="253" t="s">
        <v>175</v>
      </c>
      <c r="AU770" s="253" t="s">
        <v>146</v>
      </c>
      <c r="AV770" s="12" t="s">
        <v>172</v>
      </c>
      <c r="AW770" s="12" t="s">
        <v>38</v>
      </c>
      <c r="AX770" s="12" t="s">
        <v>11</v>
      </c>
      <c r="AY770" s="253" t="s">
        <v>167</v>
      </c>
    </row>
    <row r="771" s="1" customFormat="1" ht="25.5" customHeight="1">
      <c r="B771" s="47"/>
      <c r="C771" s="259" t="s">
        <v>1072</v>
      </c>
      <c r="D771" s="259" t="s">
        <v>327</v>
      </c>
      <c r="E771" s="260" t="s">
        <v>1073</v>
      </c>
      <c r="F771" s="261" t="s">
        <v>1074</v>
      </c>
      <c r="G771" s="261"/>
      <c r="H771" s="261"/>
      <c r="I771" s="261"/>
      <c r="J771" s="262" t="s">
        <v>256</v>
      </c>
      <c r="K771" s="263">
        <v>41.756</v>
      </c>
      <c r="L771" s="264">
        <v>0</v>
      </c>
      <c r="M771" s="265"/>
      <c r="N771" s="266">
        <f>ROUND(L771*K771,0)</f>
        <v>0</v>
      </c>
      <c r="O771" s="223"/>
      <c r="P771" s="223"/>
      <c r="Q771" s="223"/>
      <c r="R771" s="49"/>
      <c r="T771" s="224" t="s">
        <v>23</v>
      </c>
      <c r="U771" s="57" t="s">
        <v>49</v>
      </c>
      <c r="V771" s="48"/>
      <c r="W771" s="225">
        <f>V771*K771</f>
        <v>0</v>
      </c>
      <c r="X771" s="225">
        <v>0.0126</v>
      </c>
      <c r="Y771" s="225">
        <f>X771*K771</f>
        <v>0.52612559999999997</v>
      </c>
      <c r="Z771" s="225">
        <v>0</v>
      </c>
      <c r="AA771" s="226">
        <f>Z771*K771</f>
        <v>0</v>
      </c>
      <c r="AR771" s="23" t="s">
        <v>354</v>
      </c>
      <c r="AT771" s="23" t="s">
        <v>327</v>
      </c>
      <c r="AU771" s="23" t="s">
        <v>146</v>
      </c>
      <c r="AY771" s="23" t="s">
        <v>167</v>
      </c>
      <c r="BE771" s="139">
        <f>IF(U771="základní",N771,0)</f>
        <v>0</v>
      </c>
      <c r="BF771" s="139">
        <f>IF(U771="snížená",N771,0)</f>
        <v>0</v>
      </c>
      <c r="BG771" s="139">
        <f>IF(U771="zákl. přenesená",N771,0)</f>
        <v>0</v>
      </c>
      <c r="BH771" s="139">
        <f>IF(U771="sníž. přenesená",N771,0)</f>
        <v>0</v>
      </c>
      <c r="BI771" s="139">
        <f>IF(U771="nulová",N771,0)</f>
        <v>0</v>
      </c>
      <c r="BJ771" s="23" t="s">
        <v>146</v>
      </c>
      <c r="BK771" s="139">
        <f>ROUND(L771*K771,0)</f>
        <v>0</v>
      </c>
      <c r="BL771" s="23" t="s">
        <v>262</v>
      </c>
      <c r="BM771" s="23" t="s">
        <v>1075</v>
      </c>
    </row>
    <row r="772" s="1" customFormat="1" ht="25.5" customHeight="1">
      <c r="B772" s="47"/>
      <c r="C772" s="216" t="s">
        <v>1076</v>
      </c>
      <c r="D772" s="216" t="s">
        <v>168</v>
      </c>
      <c r="E772" s="217" t="s">
        <v>1077</v>
      </c>
      <c r="F772" s="218" t="s">
        <v>1078</v>
      </c>
      <c r="G772" s="218"/>
      <c r="H772" s="218"/>
      <c r="I772" s="218"/>
      <c r="J772" s="219" t="s">
        <v>466</v>
      </c>
      <c r="K772" s="220">
        <v>7.9249999999999998</v>
      </c>
      <c r="L772" s="221">
        <v>0</v>
      </c>
      <c r="M772" s="222"/>
      <c r="N772" s="223">
        <f>ROUND(L772*K772,0)</f>
        <v>0</v>
      </c>
      <c r="O772" s="223"/>
      <c r="P772" s="223"/>
      <c r="Q772" s="223"/>
      <c r="R772" s="49"/>
      <c r="T772" s="224" t="s">
        <v>23</v>
      </c>
      <c r="U772" s="57" t="s">
        <v>49</v>
      </c>
      <c r="V772" s="48"/>
      <c r="W772" s="225">
        <f>V772*K772</f>
        <v>0</v>
      </c>
      <c r="X772" s="225">
        <v>0.00025999999999999998</v>
      </c>
      <c r="Y772" s="225">
        <f>X772*K772</f>
        <v>0.0020604999999999998</v>
      </c>
      <c r="Z772" s="225">
        <v>0</v>
      </c>
      <c r="AA772" s="226">
        <f>Z772*K772</f>
        <v>0</v>
      </c>
      <c r="AR772" s="23" t="s">
        <v>262</v>
      </c>
      <c r="AT772" s="23" t="s">
        <v>168</v>
      </c>
      <c r="AU772" s="23" t="s">
        <v>146</v>
      </c>
      <c r="AY772" s="23" t="s">
        <v>167</v>
      </c>
      <c r="BE772" s="139">
        <f>IF(U772="základní",N772,0)</f>
        <v>0</v>
      </c>
      <c r="BF772" s="139">
        <f>IF(U772="snížená",N772,0)</f>
        <v>0</v>
      </c>
      <c r="BG772" s="139">
        <f>IF(U772="zákl. přenesená",N772,0)</f>
        <v>0</v>
      </c>
      <c r="BH772" s="139">
        <f>IF(U772="sníž. přenesená",N772,0)</f>
        <v>0</v>
      </c>
      <c r="BI772" s="139">
        <f>IF(U772="nulová",N772,0)</f>
        <v>0</v>
      </c>
      <c r="BJ772" s="23" t="s">
        <v>146</v>
      </c>
      <c r="BK772" s="139">
        <f>ROUND(L772*K772,0)</f>
        <v>0</v>
      </c>
      <c r="BL772" s="23" t="s">
        <v>262</v>
      </c>
      <c r="BM772" s="23" t="s">
        <v>1079</v>
      </c>
    </row>
    <row r="773" s="11" customFormat="1" ht="16.5" customHeight="1">
      <c r="B773" s="236"/>
      <c r="C773" s="237"/>
      <c r="D773" s="237"/>
      <c r="E773" s="238" t="s">
        <v>23</v>
      </c>
      <c r="F773" s="254" t="s">
        <v>1080</v>
      </c>
      <c r="G773" s="255"/>
      <c r="H773" s="255"/>
      <c r="I773" s="255"/>
      <c r="J773" s="237"/>
      <c r="K773" s="240">
        <v>6.6500000000000004</v>
      </c>
      <c r="L773" s="237"/>
      <c r="M773" s="237"/>
      <c r="N773" s="237"/>
      <c r="O773" s="237"/>
      <c r="P773" s="237"/>
      <c r="Q773" s="237"/>
      <c r="R773" s="241"/>
      <c r="T773" s="242"/>
      <c r="U773" s="237"/>
      <c r="V773" s="237"/>
      <c r="W773" s="237"/>
      <c r="X773" s="237"/>
      <c r="Y773" s="237"/>
      <c r="Z773" s="237"/>
      <c r="AA773" s="243"/>
      <c r="AT773" s="244" t="s">
        <v>175</v>
      </c>
      <c r="AU773" s="244" t="s">
        <v>146</v>
      </c>
      <c r="AV773" s="11" t="s">
        <v>146</v>
      </c>
      <c r="AW773" s="11" t="s">
        <v>38</v>
      </c>
      <c r="AX773" s="11" t="s">
        <v>82</v>
      </c>
      <c r="AY773" s="244" t="s">
        <v>167</v>
      </c>
    </row>
    <row r="774" s="11" customFormat="1" ht="16.5" customHeight="1">
      <c r="B774" s="236"/>
      <c r="C774" s="237"/>
      <c r="D774" s="237"/>
      <c r="E774" s="238" t="s">
        <v>23</v>
      </c>
      <c r="F774" s="239" t="s">
        <v>1081</v>
      </c>
      <c r="G774" s="237"/>
      <c r="H774" s="237"/>
      <c r="I774" s="237"/>
      <c r="J774" s="237"/>
      <c r="K774" s="240">
        <v>1.2749999999999999</v>
      </c>
      <c r="L774" s="237"/>
      <c r="M774" s="237"/>
      <c r="N774" s="237"/>
      <c r="O774" s="237"/>
      <c r="P774" s="237"/>
      <c r="Q774" s="237"/>
      <c r="R774" s="241"/>
      <c r="T774" s="242"/>
      <c r="U774" s="237"/>
      <c r="V774" s="237"/>
      <c r="W774" s="237"/>
      <c r="X774" s="237"/>
      <c r="Y774" s="237"/>
      <c r="Z774" s="237"/>
      <c r="AA774" s="243"/>
      <c r="AT774" s="244" t="s">
        <v>175</v>
      </c>
      <c r="AU774" s="244" t="s">
        <v>146</v>
      </c>
      <c r="AV774" s="11" t="s">
        <v>146</v>
      </c>
      <c r="AW774" s="11" t="s">
        <v>38</v>
      </c>
      <c r="AX774" s="11" t="s">
        <v>82</v>
      </c>
      <c r="AY774" s="244" t="s">
        <v>167</v>
      </c>
    </row>
    <row r="775" s="12" customFormat="1" ht="16.5" customHeight="1">
      <c r="B775" s="245"/>
      <c r="C775" s="246"/>
      <c r="D775" s="246"/>
      <c r="E775" s="247" t="s">
        <v>23</v>
      </c>
      <c r="F775" s="248" t="s">
        <v>177</v>
      </c>
      <c r="G775" s="246"/>
      <c r="H775" s="246"/>
      <c r="I775" s="246"/>
      <c r="J775" s="246"/>
      <c r="K775" s="249">
        <v>7.9249999999999998</v>
      </c>
      <c r="L775" s="246"/>
      <c r="M775" s="246"/>
      <c r="N775" s="246"/>
      <c r="O775" s="246"/>
      <c r="P775" s="246"/>
      <c r="Q775" s="246"/>
      <c r="R775" s="250"/>
      <c r="T775" s="251"/>
      <c r="U775" s="246"/>
      <c r="V775" s="246"/>
      <c r="W775" s="246"/>
      <c r="X775" s="246"/>
      <c r="Y775" s="246"/>
      <c r="Z775" s="246"/>
      <c r="AA775" s="252"/>
      <c r="AT775" s="253" t="s">
        <v>175</v>
      </c>
      <c r="AU775" s="253" t="s">
        <v>146</v>
      </c>
      <c r="AV775" s="12" t="s">
        <v>172</v>
      </c>
      <c r="AW775" s="12" t="s">
        <v>38</v>
      </c>
      <c r="AX775" s="12" t="s">
        <v>11</v>
      </c>
      <c r="AY775" s="253" t="s">
        <v>167</v>
      </c>
    </row>
    <row r="776" s="1" customFormat="1" ht="16.5" customHeight="1">
      <c r="B776" s="47"/>
      <c r="C776" s="216" t="s">
        <v>1082</v>
      </c>
      <c r="D776" s="216" t="s">
        <v>168</v>
      </c>
      <c r="E776" s="217" t="s">
        <v>1083</v>
      </c>
      <c r="F776" s="218" t="s">
        <v>1084</v>
      </c>
      <c r="G776" s="218"/>
      <c r="H776" s="218"/>
      <c r="I776" s="218"/>
      <c r="J776" s="219" t="s">
        <v>256</v>
      </c>
      <c r="K776" s="220">
        <v>37.960000000000001</v>
      </c>
      <c r="L776" s="221">
        <v>0</v>
      </c>
      <c r="M776" s="222"/>
      <c r="N776" s="223">
        <f>ROUND(L776*K776,0)</f>
        <v>0</v>
      </c>
      <c r="O776" s="223"/>
      <c r="P776" s="223"/>
      <c r="Q776" s="223"/>
      <c r="R776" s="49"/>
      <c r="T776" s="224" t="s">
        <v>23</v>
      </c>
      <c r="U776" s="57" t="s">
        <v>49</v>
      </c>
      <c r="V776" s="48"/>
      <c r="W776" s="225">
        <f>V776*K776</f>
        <v>0</v>
      </c>
      <c r="X776" s="225">
        <v>0.00029999999999999997</v>
      </c>
      <c r="Y776" s="225">
        <f>X776*K776</f>
        <v>0.011387999999999999</v>
      </c>
      <c r="Z776" s="225">
        <v>0</v>
      </c>
      <c r="AA776" s="226">
        <f>Z776*K776</f>
        <v>0</v>
      </c>
      <c r="AR776" s="23" t="s">
        <v>262</v>
      </c>
      <c r="AT776" s="23" t="s">
        <v>168</v>
      </c>
      <c r="AU776" s="23" t="s">
        <v>146</v>
      </c>
      <c r="AY776" s="23" t="s">
        <v>167</v>
      </c>
      <c r="BE776" s="139">
        <f>IF(U776="základní",N776,0)</f>
        <v>0</v>
      </c>
      <c r="BF776" s="139">
        <f>IF(U776="snížená",N776,0)</f>
        <v>0</v>
      </c>
      <c r="BG776" s="139">
        <f>IF(U776="zákl. přenesená",N776,0)</f>
        <v>0</v>
      </c>
      <c r="BH776" s="139">
        <f>IF(U776="sníž. přenesená",N776,0)</f>
        <v>0</v>
      </c>
      <c r="BI776" s="139">
        <f>IF(U776="nulová",N776,0)</f>
        <v>0</v>
      </c>
      <c r="BJ776" s="23" t="s">
        <v>146</v>
      </c>
      <c r="BK776" s="139">
        <f>ROUND(L776*K776,0)</f>
        <v>0</v>
      </c>
      <c r="BL776" s="23" t="s">
        <v>262</v>
      </c>
      <c r="BM776" s="23" t="s">
        <v>1085</v>
      </c>
    </row>
    <row r="777" s="1" customFormat="1" ht="16.5" customHeight="1">
      <c r="B777" s="47"/>
      <c r="C777" s="216" t="s">
        <v>1086</v>
      </c>
      <c r="D777" s="216" t="s">
        <v>168</v>
      </c>
      <c r="E777" s="217" t="s">
        <v>1087</v>
      </c>
      <c r="F777" s="218" t="s">
        <v>1088</v>
      </c>
      <c r="G777" s="218"/>
      <c r="H777" s="218"/>
      <c r="I777" s="218"/>
      <c r="J777" s="219" t="s">
        <v>466</v>
      </c>
      <c r="K777" s="220">
        <v>25.899999999999999</v>
      </c>
      <c r="L777" s="221">
        <v>0</v>
      </c>
      <c r="M777" s="222"/>
      <c r="N777" s="223">
        <f>ROUND(L777*K777,0)</f>
        <v>0</v>
      </c>
      <c r="O777" s="223"/>
      <c r="P777" s="223"/>
      <c r="Q777" s="223"/>
      <c r="R777" s="49"/>
      <c r="T777" s="224" t="s">
        <v>23</v>
      </c>
      <c r="U777" s="57" t="s">
        <v>49</v>
      </c>
      <c r="V777" s="48"/>
      <c r="W777" s="225">
        <f>V777*K777</f>
        <v>0</v>
      </c>
      <c r="X777" s="225">
        <v>3.0000000000000001E-05</v>
      </c>
      <c r="Y777" s="225">
        <f>X777*K777</f>
        <v>0.00077700000000000002</v>
      </c>
      <c r="Z777" s="225">
        <v>0</v>
      </c>
      <c r="AA777" s="226">
        <f>Z777*K777</f>
        <v>0</v>
      </c>
      <c r="AR777" s="23" t="s">
        <v>262</v>
      </c>
      <c r="AT777" s="23" t="s">
        <v>168</v>
      </c>
      <c r="AU777" s="23" t="s">
        <v>146</v>
      </c>
      <c r="AY777" s="23" t="s">
        <v>167</v>
      </c>
      <c r="BE777" s="139">
        <f>IF(U777="základní",N777,0)</f>
        <v>0</v>
      </c>
      <c r="BF777" s="139">
        <f>IF(U777="snížená",N777,0)</f>
        <v>0</v>
      </c>
      <c r="BG777" s="139">
        <f>IF(U777="zákl. přenesená",N777,0)</f>
        <v>0</v>
      </c>
      <c r="BH777" s="139">
        <f>IF(U777="sníž. přenesená",N777,0)</f>
        <v>0</v>
      </c>
      <c r="BI777" s="139">
        <f>IF(U777="nulová",N777,0)</f>
        <v>0</v>
      </c>
      <c r="BJ777" s="23" t="s">
        <v>146</v>
      </c>
      <c r="BK777" s="139">
        <f>ROUND(L777*K777,0)</f>
        <v>0</v>
      </c>
      <c r="BL777" s="23" t="s">
        <v>262</v>
      </c>
      <c r="BM777" s="23" t="s">
        <v>1089</v>
      </c>
    </row>
    <row r="778" s="11" customFormat="1" ht="16.5" customHeight="1">
      <c r="B778" s="236"/>
      <c r="C778" s="237"/>
      <c r="D778" s="237"/>
      <c r="E778" s="238" t="s">
        <v>23</v>
      </c>
      <c r="F778" s="254" t="s">
        <v>1090</v>
      </c>
      <c r="G778" s="255"/>
      <c r="H778" s="255"/>
      <c r="I778" s="255"/>
      <c r="J778" s="237"/>
      <c r="K778" s="240">
        <v>15.050000000000001</v>
      </c>
      <c r="L778" s="237"/>
      <c r="M778" s="237"/>
      <c r="N778" s="237"/>
      <c r="O778" s="237"/>
      <c r="P778" s="237"/>
      <c r="Q778" s="237"/>
      <c r="R778" s="241"/>
      <c r="T778" s="242"/>
      <c r="U778" s="237"/>
      <c r="V778" s="237"/>
      <c r="W778" s="237"/>
      <c r="X778" s="237"/>
      <c r="Y778" s="237"/>
      <c r="Z778" s="237"/>
      <c r="AA778" s="243"/>
      <c r="AT778" s="244" t="s">
        <v>175</v>
      </c>
      <c r="AU778" s="244" t="s">
        <v>146</v>
      </c>
      <c r="AV778" s="11" t="s">
        <v>146</v>
      </c>
      <c r="AW778" s="11" t="s">
        <v>38</v>
      </c>
      <c r="AX778" s="11" t="s">
        <v>82</v>
      </c>
      <c r="AY778" s="244" t="s">
        <v>167</v>
      </c>
    </row>
    <row r="779" s="11" customFormat="1" ht="16.5" customHeight="1">
      <c r="B779" s="236"/>
      <c r="C779" s="237"/>
      <c r="D779" s="237"/>
      <c r="E779" s="238" t="s">
        <v>23</v>
      </c>
      <c r="F779" s="239" t="s">
        <v>1091</v>
      </c>
      <c r="G779" s="237"/>
      <c r="H779" s="237"/>
      <c r="I779" s="237"/>
      <c r="J779" s="237"/>
      <c r="K779" s="240">
        <v>10.85</v>
      </c>
      <c r="L779" s="237"/>
      <c r="M779" s="237"/>
      <c r="N779" s="237"/>
      <c r="O779" s="237"/>
      <c r="P779" s="237"/>
      <c r="Q779" s="237"/>
      <c r="R779" s="241"/>
      <c r="T779" s="242"/>
      <c r="U779" s="237"/>
      <c r="V779" s="237"/>
      <c r="W779" s="237"/>
      <c r="X779" s="237"/>
      <c r="Y779" s="237"/>
      <c r="Z779" s="237"/>
      <c r="AA779" s="243"/>
      <c r="AT779" s="244" t="s">
        <v>175</v>
      </c>
      <c r="AU779" s="244" t="s">
        <v>146</v>
      </c>
      <c r="AV779" s="11" t="s">
        <v>146</v>
      </c>
      <c r="AW779" s="11" t="s">
        <v>38</v>
      </c>
      <c r="AX779" s="11" t="s">
        <v>82</v>
      </c>
      <c r="AY779" s="244" t="s">
        <v>167</v>
      </c>
    </row>
    <row r="780" s="12" customFormat="1" ht="16.5" customHeight="1">
      <c r="B780" s="245"/>
      <c r="C780" s="246"/>
      <c r="D780" s="246"/>
      <c r="E780" s="247" t="s">
        <v>23</v>
      </c>
      <c r="F780" s="248" t="s">
        <v>177</v>
      </c>
      <c r="G780" s="246"/>
      <c r="H780" s="246"/>
      <c r="I780" s="246"/>
      <c r="J780" s="246"/>
      <c r="K780" s="249">
        <v>25.899999999999999</v>
      </c>
      <c r="L780" s="246"/>
      <c r="M780" s="246"/>
      <c r="N780" s="246"/>
      <c r="O780" s="246"/>
      <c r="P780" s="246"/>
      <c r="Q780" s="246"/>
      <c r="R780" s="250"/>
      <c r="T780" s="251"/>
      <c r="U780" s="246"/>
      <c r="V780" s="246"/>
      <c r="W780" s="246"/>
      <c r="X780" s="246"/>
      <c r="Y780" s="246"/>
      <c r="Z780" s="246"/>
      <c r="AA780" s="252"/>
      <c r="AT780" s="253" t="s">
        <v>175</v>
      </c>
      <c r="AU780" s="253" t="s">
        <v>146</v>
      </c>
      <c r="AV780" s="12" t="s">
        <v>172</v>
      </c>
      <c r="AW780" s="12" t="s">
        <v>38</v>
      </c>
      <c r="AX780" s="12" t="s">
        <v>11</v>
      </c>
      <c r="AY780" s="253" t="s">
        <v>167</v>
      </c>
    </row>
    <row r="781" s="1" customFormat="1" ht="38.25" customHeight="1">
      <c r="B781" s="47"/>
      <c r="C781" s="216" t="s">
        <v>1092</v>
      </c>
      <c r="D781" s="216" t="s">
        <v>168</v>
      </c>
      <c r="E781" s="217" t="s">
        <v>1093</v>
      </c>
      <c r="F781" s="218" t="s">
        <v>1094</v>
      </c>
      <c r="G781" s="218"/>
      <c r="H781" s="218"/>
      <c r="I781" s="218"/>
      <c r="J781" s="219" t="s">
        <v>256</v>
      </c>
      <c r="K781" s="220">
        <v>40.700000000000003</v>
      </c>
      <c r="L781" s="221">
        <v>0</v>
      </c>
      <c r="M781" s="222"/>
      <c r="N781" s="223">
        <f>ROUND(L781*K781,0)</f>
        <v>0</v>
      </c>
      <c r="O781" s="223"/>
      <c r="P781" s="223"/>
      <c r="Q781" s="223"/>
      <c r="R781" s="49"/>
      <c r="T781" s="224" t="s">
        <v>23</v>
      </c>
      <c r="U781" s="57" t="s">
        <v>49</v>
      </c>
      <c r="V781" s="48"/>
      <c r="W781" s="225">
        <f>V781*K781</f>
        <v>0</v>
      </c>
      <c r="X781" s="225">
        <v>0.0028999999999999998</v>
      </c>
      <c r="Y781" s="225">
        <f>X781*K781</f>
        <v>0.11803</v>
      </c>
      <c r="Z781" s="225">
        <v>0</v>
      </c>
      <c r="AA781" s="226">
        <f>Z781*K781</f>
        <v>0</v>
      </c>
      <c r="AR781" s="23" t="s">
        <v>262</v>
      </c>
      <c r="AT781" s="23" t="s">
        <v>168</v>
      </c>
      <c r="AU781" s="23" t="s">
        <v>146</v>
      </c>
      <c r="AY781" s="23" t="s">
        <v>167</v>
      </c>
      <c r="BE781" s="139">
        <f>IF(U781="základní",N781,0)</f>
        <v>0</v>
      </c>
      <c r="BF781" s="139">
        <f>IF(U781="snížená",N781,0)</f>
        <v>0</v>
      </c>
      <c r="BG781" s="139">
        <f>IF(U781="zákl. přenesená",N781,0)</f>
        <v>0</v>
      </c>
      <c r="BH781" s="139">
        <f>IF(U781="sníž. přenesená",N781,0)</f>
        <v>0</v>
      </c>
      <c r="BI781" s="139">
        <f>IF(U781="nulová",N781,0)</f>
        <v>0</v>
      </c>
      <c r="BJ781" s="23" t="s">
        <v>146</v>
      </c>
      <c r="BK781" s="139">
        <f>ROUND(L781*K781,0)</f>
        <v>0</v>
      </c>
      <c r="BL781" s="23" t="s">
        <v>262</v>
      </c>
      <c r="BM781" s="23" t="s">
        <v>1095</v>
      </c>
    </row>
    <row r="782" s="10" customFormat="1" ht="16.5" customHeight="1">
      <c r="B782" s="227"/>
      <c r="C782" s="228"/>
      <c r="D782" s="228"/>
      <c r="E782" s="229" t="s">
        <v>23</v>
      </c>
      <c r="F782" s="230" t="s">
        <v>532</v>
      </c>
      <c r="G782" s="231"/>
      <c r="H782" s="231"/>
      <c r="I782" s="231"/>
      <c r="J782" s="228"/>
      <c r="K782" s="229" t="s">
        <v>23</v>
      </c>
      <c r="L782" s="228"/>
      <c r="M782" s="228"/>
      <c r="N782" s="228"/>
      <c r="O782" s="228"/>
      <c r="P782" s="228"/>
      <c r="Q782" s="228"/>
      <c r="R782" s="232"/>
      <c r="T782" s="233"/>
      <c r="U782" s="228"/>
      <c r="V782" s="228"/>
      <c r="W782" s="228"/>
      <c r="X782" s="228"/>
      <c r="Y782" s="228"/>
      <c r="Z782" s="228"/>
      <c r="AA782" s="234"/>
      <c r="AT782" s="235" t="s">
        <v>175</v>
      </c>
      <c r="AU782" s="235" t="s">
        <v>146</v>
      </c>
      <c r="AV782" s="10" t="s">
        <v>11</v>
      </c>
      <c r="AW782" s="10" t="s">
        <v>38</v>
      </c>
      <c r="AX782" s="10" t="s">
        <v>82</v>
      </c>
      <c r="AY782" s="235" t="s">
        <v>167</v>
      </c>
    </row>
    <row r="783" s="11" customFormat="1" ht="16.5" customHeight="1">
      <c r="B783" s="236"/>
      <c r="C783" s="237"/>
      <c r="D783" s="237"/>
      <c r="E783" s="238" t="s">
        <v>23</v>
      </c>
      <c r="F783" s="239" t="s">
        <v>1096</v>
      </c>
      <c r="G783" s="237"/>
      <c r="H783" s="237"/>
      <c r="I783" s="237"/>
      <c r="J783" s="237"/>
      <c r="K783" s="240">
        <v>6.75</v>
      </c>
      <c r="L783" s="237"/>
      <c r="M783" s="237"/>
      <c r="N783" s="237"/>
      <c r="O783" s="237"/>
      <c r="P783" s="237"/>
      <c r="Q783" s="237"/>
      <c r="R783" s="241"/>
      <c r="T783" s="242"/>
      <c r="U783" s="237"/>
      <c r="V783" s="237"/>
      <c r="W783" s="237"/>
      <c r="X783" s="237"/>
      <c r="Y783" s="237"/>
      <c r="Z783" s="237"/>
      <c r="AA783" s="243"/>
      <c r="AT783" s="244" t="s">
        <v>175</v>
      </c>
      <c r="AU783" s="244" t="s">
        <v>146</v>
      </c>
      <c r="AV783" s="11" t="s">
        <v>146</v>
      </c>
      <c r="AW783" s="11" t="s">
        <v>38</v>
      </c>
      <c r="AX783" s="11" t="s">
        <v>82</v>
      </c>
      <c r="AY783" s="244" t="s">
        <v>167</v>
      </c>
    </row>
    <row r="784" s="10" customFormat="1" ht="16.5" customHeight="1">
      <c r="B784" s="227"/>
      <c r="C784" s="228"/>
      <c r="D784" s="228"/>
      <c r="E784" s="229" t="s">
        <v>23</v>
      </c>
      <c r="F784" s="256" t="s">
        <v>534</v>
      </c>
      <c r="G784" s="228"/>
      <c r="H784" s="228"/>
      <c r="I784" s="228"/>
      <c r="J784" s="228"/>
      <c r="K784" s="229" t="s">
        <v>23</v>
      </c>
      <c r="L784" s="228"/>
      <c r="M784" s="228"/>
      <c r="N784" s="228"/>
      <c r="O784" s="228"/>
      <c r="P784" s="228"/>
      <c r="Q784" s="228"/>
      <c r="R784" s="232"/>
      <c r="T784" s="233"/>
      <c r="U784" s="228"/>
      <c r="V784" s="228"/>
      <c r="W784" s="228"/>
      <c r="X784" s="228"/>
      <c r="Y784" s="228"/>
      <c r="Z784" s="228"/>
      <c r="AA784" s="234"/>
      <c r="AT784" s="235" t="s">
        <v>175</v>
      </c>
      <c r="AU784" s="235" t="s">
        <v>146</v>
      </c>
      <c r="AV784" s="10" t="s">
        <v>11</v>
      </c>
      <c r="AW784" s="10" t="s">
        <v>38</v>
      </c>
      <c r="AX784" s="10" t="s">
        <v>82</v>
      </c>
      <c r="AY784" s="235" t="s">
        <v>167</v>
      </c>
    </row>
    <row r="785" s="11" customFormat="1" ht="16.5" customHeight="1">
      <c r="B785" s="236"/>
      <c r="C785" s="237"/>
      <c r="D785" s="237"/>
      <c r="E785" s="238" t="s">
        <v>23</v>
      </c>
      <c r="F785" s="239" t="s">
        <v>1097</v>
      </c>
      <c r="G785" s="237"/>
      <c r="H785" s="237"/>
      <c r="I785" s="237"/>
      <c r="J785" s="237"/>
      <c r="K785" s="240">
        <v>6.9749999999999996</v>
      </c>
      <c r="L785" s="237"/>
      <c r="M785" s="237"/>
      <c r="N785" s="237"/>
      <c r="O785" s="237"/>
      <c r="P785" s="237"/>
      <c r="Q785" s="237"/>
      <c r="R785" s="241"/>
      <c r="T785" s="242"/>
      <c r="U785" s="237"/>
      <c r="V785" s="237"/>
      <c r="W785" s="237"/>
      <c r="X785" s="237"/>
      <c r="Y785" s="237"/>
      <c r="Z785" s="237"/>
      <c r="AA785" s="243"/>
      <c r="AT785" s="244" t="s">
        <v>175</v>
      </c>
      <c r="AU785" s="244" t="s">
        <v>146</v>
      </c>
      <c r="AV785" s="11" t="s">
        <v>146</v>
      </c>
      <c r="AW785" s="11" t="s">
        <v>38</v>
      </c>
      <c r="AX785" s="11" t="s">
        <v>82</v>
      </c>
      <c r="AY785" s="244" t="s">
        <v>167</v>
      </c>
    </row>
    <row r="786" s="10" customFormat="1" ht="16.5" customHeight="1">
      <c r="B786" s="227"/>
      <c r="C786" s="228"/>
      <c r="D786" s="228"/>
      <c r="E786" s="229" t="s">
        <v>23</v>
      </c>
      <c r="F786" s="256" t="s">
        <v>536</v>
      </c>
      <c r="G786" s="228"/>
      <c r="H786" s="228"/>
      <c r="I786" s="228"/>
      <c r="J786" s="228"/>
      <c r="K786" s="229" t="s">
        <v>23</v>
      </c>
      <c r="L786" s="228"/>
      <c r="M786" s="228"/>
      <c r="N786" s="228"/>
      <c r="O786" s="228"/>
      <c r="P786" s="228"/>
      <c r="Q786" s="228"/>
      <c r="R786" s="232"/>
      <c r="T786" s="233"/>
      <c r="U786" s="228"/>
      <c r="V786" s="228"/>
      <c r="W786" s="228"/>
      <c r="X786" s="228"/>
      <c r="Y786" s="228"/>
      <c r="Z786" s="228"/>
      <c r="AA786" s="234"/>
      <c r="AT786" s="235" t="s">
        <v>175</v>
      </c>
      <c r="AU786" s="235" t="s">
        <v>146</v>
      </c>
      <c r="AV786" s="10" t="s">
        <v>11</v>
      </c>
      <c r="AW786" s="10" t="s">
        <v>38</v>
      </c>
      <c r="AX786" s="10" t="s">
        <v>82</v>
      </c>
      <c r="AY786" s="235" t="s">
        <v>167</v>
      </c>
    </row>
    <row r="787" s="11" customFormat="1" ht="16.5" customHeight="1">
      <c r="B787" s="236"/>
      <c r="C787" s="237"/>
      <c r="D787" s="237"/>
      <c r="E787" s="238" t="s">
        <v>23</v>
      </c>
      <c r="F787" s="239" t="s">
        <v>1098</v>
      </c>
      <c r="G787" s="237"/>
      <c r="H787" s="237"/>
      <c r="I787" s="237"/>
      <c r="J787" s="237"/>
      <c r="K787" s="240">
        <v>11.630000000000001</v>
      </c>
      <c r="L787" s="237"/>
      <c r="M787" s="237"/>
      <c r="N787" s="237"/>
      <c r="O787" s="237"/>
      <c r="P787" s="237"/>
      <c r="Q787" s="237"/>
      <c r="R787" s="241"/>
      <c r="T787" s="242"/>
      <c r="U787" s="237"/>
      <c r="V787" s="237"/>
      <c r="W787" s="237"/>
      <c r="X787" s="237"/>
      <c r="Y787" s="237"/>
      <c r="Z787" s="237"/>
      <c r="AA787" s="243"/>
      <c r="AT787" s="244" t="s">
        <v>175</v>
      </c>
      <c r="AU787" s="244" t="s">
        <v>146</v>
      </c>
      <c r="AV787" s="11" t="s">
        <v>146</v>
      </c>
      <c r="AW787" s="11" t="s">
        <v>38</v>
      </c>
      <c r="AX787" s="11" t="s">
        <v>82</v>
      </c>
      <c r="AY787" s="244" t="s">
        <v>167</v>
      </c>
    </row>
    <row r="788" s="10" customFormat="1" ht="16.5" customHeight="1">
      <c r="B788" s="227"/>
      <c r="C788" s="228"/>
      <c r="D788" s="228"/>
      <c r="E788" s="229" t="s">
        <v>23</v>
      </c>
      <c r="F788" s="256" t="s">
        <v>538</v>
      </c>
      <c r="G788" s="228"/>
      <c r="H788" s="228"/>
      <c r="I788" s="228"/>
      <c r="J788" s="228"/>
      <c r="K788" s="229" t="s">
        <v>23</v>
      </c>
      <c r="L788" s="228"/>
      <c r="M788" s="228"/>
      <c r="N788" s="228"/>
      <c r="O788" s="228"/>
      <c r="P788" s="228"/>
      <c r="Q788" s="228"/>
      <c r="R788" s="232"/>
      <c r="T788" s="233"/>
      <c r="U788" s="228"/>
      <c r="V788" s="228"/>
      <c r="W788" s="228"/>
      <c r="X788" s="228"/>
      <c r="Y788" s="228"/>
      <c r="Z788" s="228"/>
      <c r="AA788" s="234"/>
      <c r="AT788" s="235" t="s">
        <v>175</v>
      </c>
      <c r="AU788" s="235" t="s">
        <v>146</v>
      </c>
      <c r="AV788" s="10" t="s">
        <v>11</v>
      </c>
      <c r="AW788" s="10" t="s">
        <v>38</v>
      </c>
      <c r="AX788" s="10" t="s">
        <v>82</v>
      </c>
      <c r="AY788" s="235" t="s">
        <v>167</v>
      </c>
    </row>
    <row r="789" s="11" customFormat="1" ht="16.5" customHeight="1">
      <c r="B789" s="236"/>
      <c r="C789" s="237"/>
      <c r="D789" s="237"/>
      <c r="E789" s="238" t="s">
        <v>23</v>
      </c>
      <c r="F789" s="239" t="s">
        <v>1099</v>
      </c>
      <c r="G789" s="237"/>
      <c r="H789" s="237"/>
      <c r="I789" s="237"/>
      <c r="J789" s="237"/>
      <c r="K789" s="240">
        <v>15.345000000000001</v>
      </c>
      <c r="L789" s="237"/>
      <c r="M789" s="237"/>
      <c r="N789" s="237"/>
      <c r="O789" s="237"/>
      <c r="P789" s="237"/>
      <c r="Q789" s="237"/>
      <c r="R789" s="241"/>
      <c r="T789" s="242"/>
      <c r="U789" s="237"/>
      <c r="V789" s="237"/>
      <c r="W789" s="237"/>
      <c r="X789" s="237"/>
      <c r="Y789" s="237"/>
      <c r="Z789" s="237"/>
      <c r="AA789" s="243"/>
      <c r="AT789" s="244" t="s">
        <v>175</v>
      </c>
      <c r="AU789" s="244" t="s">
        <v>146</v>
      </c>
      <c r="AV789" s="11" t="s">
        <v>146</v>
      </c>
      <c r="AW789" s="11" t="s">
        <v>38</v>
      </c>
      <c r="AX789" s="11" t="s">
        <v>82</v>
      </c>
      <c r="AY789" s="244" t="s">
        <v>167</v>
      </c>
    </row>
    <row r="790" s="12" customFormat="1" ht="16.5" customHeight="1">
      <c r="B790" s="245"/>
      <c r="C790" s="246"/>
      <c r="D790" s="246"/>
      <c r="E790" s="247" t="s">
        <v>23</v>
      </c>
      <c r="F790" s="248" t="s">
        <v>177</v>
      </c>
      <c r="G790" s="246"/>
      <c r="H790" s="246"/>
      <c r="I790" s="246"/>
      <c r="J790" s="246"/>
      <c r="K790" s="249">
        <v>40.700000000000003</v>
      </c>
      <c r="L790" s="246"/>
      <c r="M790" s="246"/>
      <c r="N790" s="246"/>
      <c r="O790" s="246"/>
      <c r="P790" s="246"/>
      <c r="Q790" s="246"/>
      <c r="R790" s="250"/>
      <c r="T790" s="251"/>
      <c r="U790" s="246"/>
      <c r="V790" s="246"/>
      <c r="W790" s="246"/>
      <c r="X790" s="246"/>
      <c r="Y790" s="246"/>
      <c r="Z790" s="246"/>
      <c r="AA790" s="252"/>
      <c r="AT790" s="253" t="s">
        <v>175</v>
      </c>
      <c r="AU790" s="253" t="s">
        <v>146</v>
      </c>
      <c r="AV790" s="12" t="s">
        <v>172</v>
      </c>
      <c r="AW790" s="12" t="s">
        <v>38</v>
      </c>
      <c r="AX790" s="12" t="s">
        <v>11</v>
      </c>
      <c r="AY790" s="253" t="s">
        <v>167</v>
      </c>
    </row>
    <row r="791" s="1" customFormat="1" ht="38.25" customHeight="1">
      <c r="B791" s="47"/>
      <c r="C791" s="259" t="s">
        <v>1100</v>
      </c>
      <c r="D791" s="259" t="s">
        <v>327</v>
      </c>
      <c r="E791" s="260" t="s">
        <v>1101</v>
      </c>
      <c r="F791" s="261" t="s">
        <v>1102</v>
      </c>
      <c r="G791" s="261"/>
      <c r="H791" s="261"/>
      <c r="I791" s="261"/>
      <c r="J791" s="262" t="s">
        <v>256</v>
      </c>
      <c r="K791" s="263">
        <v>44.770000000000003</v>
      </c>
      <c r="L791" s="264">
        <v>0</v>
      </c>
      <c r="M791" s="265"/>
      <c r="N791" s="266">
        <f>ROUND(L791*K791,0)</f>
        <v>0</v>
      </c>
      <c r="O791" s="223"/>
      <c r="P791" s="223"/>
      <c r="Q791" s="223"/>
      <c r="R791" s="49"/>
      <c r="T791" s="224" t="s">
        <v>23</v>
      </c>
      <c r="U791" s="57" t="s">
        <v>49</v>
      </c>
      <c r="V791" s="48"/>
      <c r="W791" s="225">
        <f>V791*K791</f>
        <v>0</v>
      </c>
      <c r="X791" s="225">
        <v>0.019199999999999998</v>
      </c>
      <c r="Y791" s="225">
        <f>X791*K791</f>
        <v>0.85958400000000001</v>
      </c>
      <c r="Z791" s="225">
        <v>0</v>
      </c>
      <c r="AA791" s="226">
        <f>Z791*K791</f>
        <v>0</v>
      </c>
      <c r="AR791" s="23" t="s">
        <v>354</v>
      </c>
      <c r="AT791" s="23" t="s">
        <v>327</v>
      </c>
      <c r="AU791" s="23" t="s">
        <v>146</v>
      </c>
      <c r="AY791" s="23" t="s">
        <v>167</v>
      </c>
      <c r="BE791" s="139">
        <f>IF(U791="základní",N791,0)</f>
        <v>0</v>
      </c>
      <c r="BF791" s="139">
        <f>IF(U791="snížená",N791,0)</f>
        <v>0</v>
      </c>
      <c r="BG791" s="139">
        <f>IF(U791="zákl. přenesená",N791,0)</f>
        <v>0</v>
      </c>
      <c r="BH791" s="139">
        <f>IF(U791="sníž. přenesená",N791,0)</f>
        <v>0</v>
      </c>
      <c r="BI791" s="139">
        <f>IF(U791="nulová",N791,0)</f>
        <v>0</v>
      </c>
      <c r="BJ791" s="23" t="s">
        <v>146</v>
      </c>
      <c r="BK791" s="139">
        <f>ROUND(L791*K791,0)</f>
        <v>0</v>
      </c>
      <c r="BL791" s="23" t="s">
        <v>262</v>
      </c>
      <c r="BM791" s="23" t="s">
        <v>1103</v>
      </c>
    </row>
    <row r="792" s="1" customFormat="1" ht="25.5" customHeight="1">
      <c r="B792" s="47"/>
      <c r="C792" s="216" t="s">
        <v>1104</v>
      </c>
      <c r="D792" s="216" t="s">
        <v>168</v>
      </c>
      <c r="E792" s="217" t="s">
        <v>1105</v>
      </c>
      <c r="F792" s="218" t="s">
        <v>1106</v>
      </c>
      <c r="G792" s="218"/>
      <c r="H792" s="218"/>
      <c r="I792" s="218"/>
      <c r="J792" s="219" t="s">
        <v>661</v>
      </c>
      <c r="K792" s="269">
        <v>0</v>
      </c>
      <c r="L792" s="221">
        <v>0</v>
      </c>
      <c r="M792" s="222"/>
      <c r="N792" s="223">
        <f>ROUND(L792*K792,0)</f>
        <v>0</v>
      </c>
      <c r="O792" s="223"/>
      <c r="P792" s="223"/>
      <c r="Q792" s="223"/>
      <c r="R792" s="49"/>
      <c r="T792" s="224" t="s">
        <v>23</v>
      </c>
      <c r="U792" s="57" t="s">
        <v>49</v>
      </c>
      <c r="V792" s="48"/>
      <c r="W792" s="225">
        <f>V792*K792</f>
        <v>0</v>
      </c>
      <c r="X792" s="225">
        <v>0</v>
      </c>
      <c r="Y792" s="225">
        <f>X792*K792</f>
        <v>0</v>
      </c>
      <c r="Z792" s="225">
        <v>0</v>
      </c>
      <c r="AA792" s="226">
        <f>Z792*K792</f>
        <v>0</v>
      </c>
      <c r="AR792" s="23" t="s">
        <v>262</v>
      </c>
      <c r="AT792" s="23" t="s">
        <v>168</v>
      </c>
      <c r="AU792" s="23" t="s">
        <v>146</v>
      </c>
      <c r="AY792" s="23" t="s">
        <v>167</v>
      </c>
      <c r="BE792" s="139">
        <f>IF(U792="základní",N792,0)</f>
        <v>0</v>
      </c>
      <c r="BF792" s="139">
        <f>IF(U792="snížená",N792,0)</f>
        <v>0</v>
      </c>
      <c r="BG792" s="139">
        <f>IF(U792="zákl. přenesená",N792,0)</f>
        <v>0</v>
      </c>
      <c r="BH792" s="139">
        <f>IF(U792="sníž. přenesená",N792,0)</f>
        <v>0</v>
      </c>
      <c r="BI792" s="139">
        <f>IF(U792="nulová",N792,0)</f>
        <v>0</v>
      </c>
      <c r="BJ792" s="23" t="s">
        <v>146</v>
      </c>
      <c r="BK792" s="139">
        <f>ROUND(L792*K792,0)</f>
        <v>0</v>
      </c>
      <c r="BL792" s="23" t="s">
        <v>262</v>
      </c>
      <c r="BM792" s="23" t="s">
        <v>1107</v>
      </c>
    </row>
    <row r="793" s="9" customFormat="1" ht="29.88" customHeight="1">
      <c r="B793" s="203"/>
      <c r="C793" s="204"/>
      <c r="D793" s="213" t="s">
        <v>140</v>
      </c>
      <c r="E793" s="213"/>
      <c r="F793" s="213"/>
      <c r="G793" s="213"/>
      <c r="H793" s="213"/>
      <c r="I793" s="213"/>
      <c r="J793" s="213"/>
      <c r="K793" s="213"/>
      <c r="L793" s="213"/>
      <c r="M793" s="213"/>
      <c r="N793" s="257">
        <f>BK793</f>
        <v>0</v>
      </c>
      <c r="O793" s="258"/>
      <c r="P793" s="258"/>
      <c r="Q793" s="258"/>
      <c r="R793" s="206"/>
      <c r="T793" s="207"/>
      <c r="U793" s="204"/>
      <c r="V793" s="204"/>
      <c r="W793" s="208">
        <f>SUM(W794:W801)</f>
        <v>0</v>
      </c>
      <c r="X793" s="204"/>
      <c r="Y793" s="208">
        <f>SUM(Y794:Y801)</f>
        <v>0.011881800000000001</v>
      </c>
      <c r="Z793" s="204"/>
      <c r="AA793" s="209">
        <f>SUM(AA794:AA801)</f>
        <v>0</v>
      </c>
      <c r="AR793" s="210" t="s">
        <v>146</v>
      </c>
      <c r="AT793" s="211" t="s">
        <v>81</v>
      </c>
      <c r="AU793" s="211" t="s">
        <v>11</v>
      </c>
      <c r="AY793" s="210" t="s">
        <v>167</v>
      </c>
      <c r="BK793" s="212">
        <f>SUM(BK794:BK801)</f>
        <v>0</v>
      </c>
    </row>
    <row r="794" s="1" customFormat="1" ht="25.5" customHeight="1">
      <c r="B794" s="47"/>
      <c r="C794" s="216" t="s">
        <v>1108</v>
      </c>
      <c r="D794" s="216" t="s">
        <v>168</v>
      </c>
      <c r="E794" s="217" t="s">
        <v>1109</v>
      </c>
      <c r="F794" s="218" t="s">
        <v>1110</v>
      </c>
      <c r="G794" s="218"/>
      <c r="H794" s="218"/>
      <c r="I794" s="218"/>
      <c r="J794" s="219" t="s">
        <v>256</v>
      </c>
      <c r="K794" s="220">
        <v>28.98</v>
      </c>
      <c r="L794" s="221">
        <v>0</v>
      </c>
      <c r="M794" s="222"/>
      <c r="N794" s="223">
        <f>ROUND(L794*K794,0)</f>
        <v>0</v>
      </c>
      <c r="O794" s="223"/>
      <c r="P794" s="223"/>
      <c r="Q794" s="223"/>
      <c r="R794" s="49"/>
      <c r="T794" s="224" t="s">
        <v>23</v>
      </c>
      <c r="U794" s="57" t="s">
        <v>49</v>
      </c>
      <c r="V794" s="48"/>
      <c r="W794" s="225">
        <f>V794*K794</f>
        <v>0</v>
      </c>
      <c r="X794" s="225">
        <v>0.00017000000000000001</v>
      </c>
      <c r="Y794" s="225">
        <f>X794*K794</f>
        <v>0.0049266000000000006</v>
      </c>
      <c r="Z794" s="225">
        <v>0</v>
      </c>
      <c r="AA794" s="226">
        <f>Z794*K794</f>
        <v>0</v>
      </c>
      <c r="AR794" s="23" t="s">
        <v>262</v>
      </c>
      <c r="AT794" s="23" t="s">
        <v>168</v>
      </c>
      <c r="AU794" s="23" t="s">
        <v>146</v>
      </c>
      <c r="AY794" s="23" t="s">
        <v>167</v>
      </c>
      <c r="BE794" s="139">
        <f>IF(U794="základní",N794,0)</f>
        <v>0</v>
      </c>
      <c r="BF794" s="139">
        <f>IF(U794="snížená",N794,0)</f>
        <v>0</v>
      </c>
      <c r="BG794" s="139">
        <f>IF(U794="zákl. přenesená",N794,0)</f>
        <v>0</v>
      </c>
      <c r="BH794" s="139">
        <f>IF(U794="sníž. přenesená",N794,0)</f>
        <v>0</v>
      </c>
      <c r="BI794" s="139">
        <f>IF(U794="nulová",N794,0)</f>
        <v>0</v>
      </c>
      <c r="BJ794" s="23" t="s">
        <v>146</v>
      </c>
      <c r="BK794" s="139">
        <f>ROUND(L794*K794,0)</f>
        <v>0</v>
      </c>
      <c r="BL794" s="23" t="s">
        <v>262</v>
      </c>
      <c r="BM794" s="23" t="s">
        <v>1111</v>
      </c>
    </row>
    <row r="795" s="10" customFormat="1" ht="16.5" customHeight="1">
      <c r="B795" s="227"/>
      <c r="C795" s="228"/>
      <c r="D795" s="228"/>
      <c r="E795" s="229" t="s">
        <v>23</v>
      </c>
      <c r="F795" s="230" t="s">
        <v>920</v>
      </c>
      <c r="G795" s="231"/>
      <c r="H795" s="231"/>
      <c r="I795" s="231"/>
      <c r="J795" s="228"/>
      <c r="K795" s="229" t="s">
        <v>23</v>
      </c>
      <c r="L795" s="228"/>
      <c r="M795" s="228"/>
      <c r="N795" s="228"/>
      <c r="O795" s="228"/>
      <c r="P795" s="228"/>
      <c r="Q795" s="228"/>
      <c r="R795" s="232"/>
      <c r="T795" s="233"/>
      <c r="U795" s="228"/>
      <c r="V795" s="228"/>
      <c r="W795" s="228"/>
      <c r="X795" s="228"/>
      <c r="Y795" s="228"/>
      <c r="Z795" s="228"/>
      <c r="AA795" s="234"/>
      <c r="AT795" s="235" t="s">
        <v>175</v>
      </c>
      <c r="AU795" s="235" t="s">
        <v>146</v>
      </c>
      <c r="AV795" s="10" t="s">
        <v>11</v>
      </c>
      <c r="AW795" s="10" t="s">
        <v>38</v>
      </c>
      <c r="AX795" s="10" t="s">
        <v>82</v>
      </c>
      <c r="AY795" s="235" t="s">
        <v>167</v>
      </c>
    </row>
    <row r="796" s="11" customFormat="1" ht="16.5" customHeight="1">
      <c r="B796" s="236"/>
      <c r="C796" s="237"/>
      <c r="D796" s="237"/>
      <c r="E796" s="238" t="s">
        <v>23</v>
      </c>
      <c r="F796" s="239" t="s">
        <v>1112</v>
      </c>
      <c r="G796" s="237"/>
      <c r="H796" s="237"/>
      <c r="I796" s="237"/>
      <c r="J796" s="237"/>
      <c r="K796" s="240">
        <v>28.98</v>
      </c>
      <c r="L796" s="237"/>
      <c r="M796" s="237"/>
      <c r="N796" s="237"/>
      <c r="O796" s="237"/>
      <c r="P796" s="237"/>
      <c r="Q796" s="237"/>
      <c r="R796" s="241"/>
      <c r="T796" s="242"/>
      <c r="U796" s="237"/>
      <c r="V796" s="237"/>
      <c r="W796" s="237"/>
      <c r="X796" s="237"/>
      <c r="Y796" s="237"/>
      <c r="Z796" s="237"/>
      <c r="AA796" s="243"/>
      <c r="AT796" s="244" t="s">
        <v>175</v>
      </c>
      <c r="AU796" s="244" t="s">
        <v>146</v>
      </c>
      <c r="AV796" s="11" t="s">
        <v>146</v>
      </c>
      <c r="AW796" s="11" t="s">
        <v>38</v>
      </c>
      <c r="AX796" s="11" t="s">
        <v>82</v>
      </c>
      <c r="AY796" s="244" t="s">
        <v>167</v>
      </c>
    </row>
    <row r="797" s="12" customFormat="1" ht="16.5" customHeight="1">
      <c r="B797" s="245"/>
      <c r="C797" s="246"/>
      <c r="D797" s="246"/>
      <c r="E797" s="247" t="s">
        <v>23</v>
      </c>
      <c r="F797" s="248" t="s">
        <v>177</v>
      </c>
      <c r="G797" s="246"/>
      <c r="H797" s="246"/>
      <c r="I797" s="246"/>
      <c r="J797" s="246"/>
      <c r="K797" s="249">
        <v>28.98</v>
      </c>
      <c r="L797" s="246"/>
      <c r="M797" s="246"/>
      <c r="N797" s="246"/>
      <c r="O797" s="246"/>
      <c r="P797" s="246"/>
      <c r="Q797" s="246"/>
      <c r="R797" s="250"/>
      <c r="T797" s="251"/>
      <c r="U797" s="246"/>
      <c r="V797" s="246"/>
      <c r="W797" s="246"/>
      <c r="X797" s="246"/>
      <c r="Y797" s="246"/>
      <c r="Z797" s="246"/>
      <c r="AA797" s="252"/>
      <c r="AT797" s="253" t="s">
        <v>175</v>
      </c>
      <c r="AU797" s="253" t="s">
        <v>146</v>
      </c>
      <c r="AV797" s="12" t="s">
        <v>172</v>
      </c>
      <c r="AW797" s="12" t="s">
        <v>38</v>
      </c>
      <c r="AX797" s="12" t="s">
        <v>11</v>
      </c>
      <c r="AY797" s="253" t="s">
        <v>167</v>
      </c>
    </row>
    <row r="798" s="1" customFormat="1" ht="25.5" customHeight="1">
      <c r="B798" s="47"/>
      <c r="C798" s="216" t="s">
        <v>1113</v>
      </c>
      <c r="D798" s="216" t="s">
        <v>168</v>
      </c>
      <c r="E798" s="217" t="s">
        <v>1114</v>
      </c>
      <c r="F798" s="218" t="s">
        <v>1115</v>
      </c>
      <c r="G798" s="218"/>
      <c r="H798" s="218"/>
      <c r="I798" s="218"/>
      <c r="J798" s="219" t="s">
        <v>256</v>
      </c>
      <c r="K798" s="220">
        <v>28.98</v>
      </c>
      <c r="L798" s="221">
        <v>0</v>
      </c>
      <c r="M798" s="222"/>
      <c r="N798" s="223">
        <f>ROUND(L798*K798,0)</f>
        <v>0</v>
      </c>
      <c r="O798" s="223"/>
      <c r="P798" s="223"/>
      <c r="Q798" s="223"/>
      <c r="R798" s="49"/>
      <c r="T798" s="224" t="s">
        <v>23</v>
      </c>
      <c r="U798" s="57" t="s">
        <v>49</v>
      </c>
      <c r="V798" s="48"/>
      <c r="W798" s="225">
        <f>V798*K798</f>
        <v>0</v>
      </c>
      <c r="X798" s="225">
        <v>0.00024000000000000001</v>
      </c>
      <c r="Y798" s="225">
        <f>X798*K798</f>
        <v>0.0069551999999999999</v>
      </c>
      <c r="Z798" s="225">
        <v>0</v>
      </c>
      <c r="AA798" s="226">
        <f>Z798*K798</f>
        <v>0</v>
      </c>
      <c r="AR798" s="23" t="s">
        <v>262</v>
      </c>
      <c r="AT798" s="23" t="s">
        <v>168</v>
      </c>
      <c r="AU798" s="23" t="s">
        <v>146</v>
      </c>
      <c r="AY798" s="23" t="s">
        <v>167</v>
      </c>
      <c r="BE798" s="139">
        <f>IF(U798="základní",N798,0)</f>
        <v>0</v>
      </c>
      <c r="BF798" s="139">
        <f>IF(U798="snížená",N798,0)</f>
        <v>0</v>
      </c>
      <c r="BG798" s="139">
        <f>IF(U798="zákl. přenesená",N798,0)</f>
        <v>0</v>
      </c>
      <c r="BH798" s="139">
        <f>IF(U798="sníž. přenesená",N798,0)</f>
        <v>0</v>
      </c>
      <c r="BI798" s="139">
        <f>IF(U798="nulová",N798,0)</f>
        <v>0</v>
      </c>
      <c r="BJ798" s="23" t="s">
        <v>146</v>
      </c>
      <c r="BK798" s="139">
        <f>ROUND(L798*K798,0)</f>
        <v>0</v>
      </c>
      <c r="BL798" s="23" t="s">
        <v>262</v>
      </c>
      <c r="BM798" s="23" t="s">
        <v>1116</v>
      </c>
    </row>
    <row r="799" s="10" customFormat="1" ht="16.5" customHeight="1">
      <c r="B799" s="227"/>
      <c r="C799" s="228"/>
      <c r="D799" s="228"/>
      <c r="E799" s="229" t="s">
        <v>23</v>
      </c>
      <c r="F799" s="230" t="s">
        <v>920</v>
      </c>
      <c r="G799" s="231"/>
      <c r="H799" s="231"/>
      <c r="I799" s="231"/>
      <c r="J799" s="228"/>
      <c r="K799" s="229" t="s">
        <v>23</v>
      </c>
      <c r="L799" s="228"/>
      <c r="M799" s="228"/>
      <c r="N799" s="228"/>
      <c r="O799" s="228"/>
      <c r="P799" s="228"/>
      <c r="Q799" s="228"/>
      <c r="R799" s="232"/>
      <c r="T799" s="233"/>
      <c r="U799" s="228"/>
      <c r="V799" s="228"/>
      <c r="W799" s="228"/>
      <c r="X799" s="228"/>
      <c r="Y799" s="228"/>
      <c r="Z799" s="228"/>
      <c r="AA799" s="234"/>
      <c r="AT799" s="235" t="s">
        <v>175</v>
      </c>
      <c r="AU799" s="235" t="s">
        <v>146</v>
      </c>
      <c r="AV799" s="10" t="s">
        <v>11</v>
      </c>
      <c r="AW799" s="10" t="s">
        <v>38</v>
      </c>
      <c r="AX799" s="10" t="s">
        <v>82</v>
      </c>
      <c r="AY799" s="235" t="s">
        <v>167</v>
      </c>
    </row>
    <row r="800" s="11" customFormat="1" ht="16.5" customHeight="1">
      <c r="B800" s="236"/>
      <c r="C800" s="237"/>
      <c r="D800" s="237"/>
      <c r="E800" s="238" t="s">
        <v>23</v>
      </c>
      <c r="F800" s="239" t="s">
        <v>1112</v>
      </c>
      <c r="G800" s="237"/>
      <c r="H800" s="237"/>
      <c r="I800" s="237"/>
      <c r="J800" s="237"/>
      <c r="K800" s="240">
        <v>28.98</v>
      </c>
      <c r="L800" s="237"/>
      <c r="M800" s="237"/>
      <c r="N800" s="237"/>
      <c r="O800" s="237"/>
      <c r="P800" s="237"/>
      <c r="Q800" s="237"/>
      <c r="R800" s="241"/>
      <c r="T800" s="242"/>
      <c r="U800" s="237"/>
      <c r="V800" s="237"/>
      <c r="W800" s="237"/>
      <c r="X800" s="237"/>
      <c r="Y800" s="237"/>
      <c r="Z800" s="237"/>
      <c r="AA800" s="243"/>
      <c r="AT800" s="244" t="s">
        <v>175</v>
      </c>
      <c r="AU800" s="244" t="s">
        <v>146</v>
      </c>
      <c r="AV800" s="11" t="s">
        <v>146</v>
      </c>
      <c r="AW800" s="11" t="s">
        <v>38</v>
      </c>
      <c r="AX800" s="11" t="s">
        <v>82</v>
      </c>
      <c r="AY800" s="244" t="s">
        <v>167</v>
      </c>
    </row>
    <row r="801" s="12" customFormat="1" ht="16.5" customHeight="1">
      <c r="B801" s="245"/>
      <c r="C801" s="246"/>
      <c r="D801" s="246"/>
      <c r="E801" s="247" t="s">
        <v>23</v>
      </c>
      <c r="F801" s="248" t="s">
        <v>177</v>
      </c>
      <c r="G801" s="246"/>
      <c r="H801" s="246"/>
      <c r="I801" s="246"/>
      <c r="J801" s="246"/>
      <c r="K801" s="249">
        <v>28.98</v>
      </c>
      <c r="L801" s="246"/>
      <c r="M801" s="246"/>
      <c r="N801" s="246"/>
      <c r="O801" s="246"/>
      <c r="P801" s="246"/>
      <c r="Q801" s="246"/>
      <c r="R801" s="250"/>
      <c r="T801" s="251"/>
      <c r="U801" s="246"/>
      <c r="V801" s="246"/>
      <c r="W801" s="246"/>
      <c r="X801" s="246"/>
      <c r="Y801" s="246"/>
      <c r="Z801" s="246"/>
      <c r="AA801" s="252"/>
      <c r="AT801" s="253" t="s">
        <v>175</v>
      </c>
      <c r="AU801" s="253" t="s">
        <v>146</v>
      </c>
      <c r="AV801" s="12" t="s">
        <v>172</v>
      </c>
      <c r="AW801" s="12" t="s">
        <v>38</v>
      </c>
      <c r="AX801" s="12" t="s">
        <v>11</v>
      </c>
      <c r="AY801" s="253" t="s">
        <v>167</v>
      </c>
    </row>
    <row r="802" s="9" customFormat="1" ht="29.88" customHeight="1">
      <c r="B802" s="203"/>
      <c r="C802" s="204"/>
      <c r="D802" s="213" t="s">
        <v>141</v>
      </c>
      <c r="E802" s="213"/>
      <c r="F802" s="213"/>
      <c r="G802" s="213"/>
      <c r="H802" s="213"/>
      <c r="I802" s="213"/>
      <c r="J802" s="213"/>
      <c r="K802" s="213"/>
      <c r="L802" s="213"/>
      <c r="M802" s="213"/>
      <c r="N802" s="214">
        <f>BK802</f>
        <v>0</v>
      </c>
      <c r="O802" s="215"/>
      <c r="P802" s="215"/>
      <c r="Q802" s="215"/>
      <c r="R802" s="206"/>
      <c r="T802" s="207"/>
      <c r="U802" s="204"/>
      <c r="V802" s="204"/>
      <c r="W802" s="208">
        <f>SUM(W803:W823)</f>
        <v>0</v>
      </c>
      <c r="X802" s="204"/>
      <c r="Y802" s="208">
        <f>SUM(Y803:Y823)</f>
        <v>0.1696877</v>
      </c>
      <c r="Z802" s="204"/>
      <c r="AA802" s="209">
        <f>SUM(AA803:AA823)</f>
        <v>0</v>
      </c>
      <c r="AR802" s="210" t="s">
        <v>146</v>
      </c>
      <c r="AT802" s="211" t="s">
        <v>81</v>
      </c>
      <c r="AU802" s="211" t="s">
        <v>11</v>
      </c>
      <c r="AY802" s="210" t="s">
        <v>167</v>
      </c>
      <c r="BK802" s="212">
        <f>SUM(BK803:BK823)</f>
        <v>0</v>
      </c>
    </row>
    <row r="803" s="1" customFormat="1" ht="38.25" customHeight="1">
      <c r="B803" s="47"/>
      <c r="C803" s="216" t="s">
        <v>1117</v>
      </c>
      <c r="D803" s="216" t="s">
        <v>168</v>
      </c>
      <c r="E803" s="217" t="s">
        <v>1118</v>
      </c>
      <c r="F803" s="218" t="s">
        <v>1119</v>
      </c>
      <c r="G803" s="218"/>
      <c r="H803" s="218"/>
      <c r="I803" s="218"/>
      <c r="J803" s="219" t="s">
        <v>256</v>
      </c>
      <c r="K803" s="220">
        <v>585.13</v>
      </c>
      <c r="L803" s="221">
        <v>0</v>
      </c>
      <c r="M803" s="222"/>
      <c r="N803" s="223">
        <f>ROUND(L803*K803,0)</f>
        <v>0</v>
      </c>
      <c r="O803" s="223"/>
      <c r="P803" s="223"/>
      <c r="Q803" s="223"/>
      <c r="R803" s="49"/>
      <c r="T803" s="224" t="s">
        <v>23</v>
      </c>
      <c r="U803" s="57" t="s">
        <v>49</v>
      </c>
      <c r="V803" s="48"/>
      <c r="W803" s="225">
        <f>V803*K803</f>
        <v>0</v>
      </c>
      <c r="X803" s="225">
        <v>0.00029</v>
      </c>
      <c r="Y803" s="225">
        <f>X803*K803</f>
        <v>0.1696877</v>
      </c>
      <c r="Z803" s="225">
        <v>0</v>
      </c>
      <c r="AA803" s="226">
        <f>Z803*K803</f>
        <v>0</v>
      </c>
      <c r="AR803" s="23" t="s">
        <v>262</v>
      </c>
      <c r="AT803" s="23" t="s">
        <v>168</v>
      </c>
      <c r="AU803" s="23" t="s">
        <v>146</v>
      </c>
      <c r="AY803" s="23" t="s">
        <v>167</v>
      </c>
      <c r="BE803" s="139">
        <f>IF(U803="základní",N803,0)</f>
        <v>0</v>
      </c>
      <c r="BF803" s="139">
        <f>IF(U803="snížená",N803,0)</f>
        <v>0</v>
      </c>
      <c r="BG803" s="139">
        <f>IF(U803="zákl. přenesená",N803,0)</f>
        <v>0</v>
      </c>
      <c r="BH803" s="139">
        <f>IF(U803="sníž. přenesená",N803,0)</f>
        <v>0</v>
      </c>
      <c r="BI803" s="139">
        <f>IF(U803="nulová",N803,0)</f>
        <v>0</v>
      </c>
      <c r="BJ803" s="23" t="s">
        <v>146</v>
      </c>
      <c r="BK803" s="139">
        <f>ROUND(L803*K803,0)</f>
        <v>0</v>
      </c>
      <c r="BL803" s="23" t="s">
        <v>262</v>
      </c>
      <c r="BM803" s="23" t="s">
        <v>1120</v>
      </c>
    </row>
    <row r="804" s="10" customFormat="1" ht="16.5" customHeight="1">
      <c r="B804" s="227"/>
      <c r="C804" s="228"/>
      <c r="D804" s="228"/>
      <c r="E804" s="229" t="s">
        <v>23</v>
      </c>
      <c r="F804" s="230" t="s">
        <v>1121</v>
      </c>
      <c r="G804" s="231"/>
      <c r="H804" s="231"/>
      <c r="I804" s="231"/>
      <c r="J804" s="228"/>
      <c r="K804" s="229" t="s">
        <v>23</v>
      </c>
      <c r="L804" s="228"/>
      <c r="M804" s="228"/>
      <c r="N804" s="228"/>
      <c r="O804" s="228"/>
      <c r="P804" s="228"/>
      <c r="Q804" s="228"/>
      <c r="R804" s="232"/>
      <c r="T804" s="233"/>
      <c r="U804" s="228"/>
      <c r="V804" s="228"/>
      <c r="W804" s="228"/>
      <c r="X804" s="228"/>
      <c r="Y804" s="228"/>
      <c r="Z804" s="228"/>
      <c r="AA804" s="234"/>
      <c r="AT804" s="235" t="s">
        <v>175</v>
      </c>
      <c r="AU804" s="235" t="s">
        <v>146</v>
      </c>
      <c r="AV804" s="10" t="s">
        <v>11</v>
      </c>
      <c r="AW804" s="10" t="s">
        <v>38</v>
      </c>
      <c r="AX804" s="10" t="s">
        <v>82</v>
      </c>
      <c r="AY804" s="235" t="s">
        <v>167</v>
      </c>
    </row>
    <row r="805" s="11" customFormat="1" ht="16.5" customHeight="1">
      <c r="B805" s="236"/>
      <c r="C805" s="237"/>
      <c r="D805" s="237"/>
      <c r="E805" s="238" t="s">
        <v>23</v>
      </c>
      <c r="F805" s="239" t="s">
        <v>1122</v>
      </c>
      <c r="G805" s="237"/>
      <c r="H805" s="237"/>
      <c r="I805" s="237"/>
      <c r="J805" s="237"/>
      <c r="K805" s="240">
        <v>76.379999999999995</v>
      </c>
      <c r="L805" s="237"/>
      <c r="M805" s="237"/>
      <c r="N805" s="237"/>
      <c r="O805" s="237"/>
      <c r="P805" s="237"/>
      <c r="Q805" s="237"/>
      <c r="R805" s="241"/>
      <c r="T805" s="242"/>
      <c r="U805" s="237"/>
      <c r="V805" s="237"/>
      <c r="W805" s="237"/>
      <c r="X805" s="237"/>
      <c r="Y805" s="237"/>
      <c r="Z805" s="237"/>
      <c r="AA805" s="243"/>
      <c r="AT805" s="244" t="s">
        <v>175</v>
      </c>
      <c r="AU805" s="244" t="s">
        <v>146</v>
      </c>
      <c r="AV805" s="11" t="s">
        <v>146</v>
      </c>
      <c r="AW805" s="11" t="s">
        <v>38</v>
      </c>
      <c r="AX805" s="11" t="s">
        <v>82</v>
      </c>
      <c r="AY805" s="244" t="s">
        <v>167</v>
      </c>
    </row>
    <row r="806" s="10" customFormat="1" ht="16.5" customHeight="1">
      <c r="B806" s="227"/>
      <c r="C806" s="228"/>
      <c r="D806" s="228"/>
      <c r="E806" s="229" t="s">
        <v>23</v>
      </c>
      <c r="F806" s="256" t="s">
        <v>1123</v>
      </c>
      <c r="G806" s="228"/>
      <c r="H806" s="228"/>
      <c r="I806" s="228"/>
      <c r="J806" s="228"/>
      <c r="K806" s="229" t="s">
        <v>23</v>
      </c>
      <c r="L806" s="228"/>
      <c r="M806" s="228"/>
      <c r="N806" s="228"/>
      <c r="O806" s="228"/>
      <c r="P806" s="228"/>
      <c r="Q806" s="228"/>
      <c r="R806" s="232"/>
      <c r="T806" s="233"/>
      <c r="U806" s="228"/>
      <c r="V806" s="228"/>
      <c r="W806" s="228"/>
      <c r="X806" s="228"/>
      <c r="Y806" s="228"/>
      <c r="Z806" s="228"/>
      <c r="AA806" s="234"/>
      <c r="AT806" s="235" t="s">
        <v>175</v>
      </c>
      <c r="AU806" s="235" t="s">
        <v>146</v>
      </c>
      <c r="AV806" s="10" t="s">
        <v>11</v>
      </c>
      <c r="AW806" s="10" t="s">
        <v>38</v>
      </c>
      <c r="AX806" s="10" t="s">
        <v>82</v>
      </c>
      <c r="AY806" s="235" t="s">
        <v>167</v>
      </c>
    </row>
    <row r="807" s="11" customFormat="1" ht="16.5" customHeight="1">
      <c r="B807" s="236"/>
      <c r="C807" s="237"/>
      <c r="D807" s="237"/>
      <c r="E807" s="238" t="s">
        <v>23</v>
      </c>
      <c r="F807" s="239" t="s">
        <v>799</v>
      </c>
      <c r="G807" s="237"/>
      <c r="H807" s="237"/>
      <c r="I807" s="237"/>
      <c r="J807" s="237"/>
      <c r="K807" s="240">
        <v>75.959999999999994</v>
      </c>
      <c r="L807" s="237"/>
      <c r="M807" s="237"/>
      <c r="N807" s="237"/>
      <c r="O807" s="237"/>
      <c r="P807" s="237"/>
      <c r="Q807" s="237"/>
      <c r="R807" s="241"/>
      <c r="T807" s="242"/>
      <c r="U807" s="237"/>
      <c r="V807" s="237"/>
      <c r="W807" s="237"/>
      <c r="X807" s="237"/>
      <c r="Y807" s="237"/>
      <c r="Z807" s="237"/>
      <c r="AA807" s="243"/>
      <c r="AT807" s="244" t="s">
        <v>175</v>
      </c>
      <c r="AU807" s="244" t="s">
        <v>146</v>
      </c>
      <c r="AV807" s="11" t="s">
        <v>146</v>
      </c>
      <c r="AW807" s="11" t="s">
        <v>38</v>
      </c>
      <c r="AX807" s="11" t="s">
        <v>82</v>
      </c>
      <c r="AY807" s="244" t="s">
        <v>167</v>
      </c>
    </row>
    <row r="808" s="10" customFormat="1" ht="16.5" customHeight="1">
      <c r="B808" s="227"/>
      <c r="C808" s="228"/>
      <c r="D808" s="228"/>
      <c r="E808" s="229" t="s">
        <v>23</v>
      </c>
      <c r="F808" s="256" t="s">
        <v>1124</v>
      </c>
      <c r="G808" s="228"/>
      <c r="H808" s="228"/>
      <c r="I808" s="228"/>
      <c r="J808" s="228"/>
      <c r="K808" s="229" t="s">
        <v>23</v>
      </c>
      <c r="L808" s="228"/>
      <c r="M808" s="228"/>
      <c r="N808" s="228"/>
      <c r="O808" s="228"/>
      <c r="P808" s="228"/>
      <c r="Q808" s="228"/>
      <c r="R808" s="232"/>
      <c r="T808" s="233"/>
      <c r="U808" s="228"/>
      <c r="V808" s="228"/>
      <c r="W808" s="228"/>
      <c r="X808" s="228"/>
      <c r="Y808" s="228"/>
      <c r="Z808" s="228"/>
      <c r="AA808" s="234"/>
      <c r="AT808" s="235" t="s">
        <v>175</v>
      </c>
      <c r="AU808" s="235" t="s">
        <v>146</v>
      </c>
      <c r="AV808" s="10" t="s">
        <v>11</v>
      </c>
      <c r="AW808" s="10" t="s">
        <v>38</v>
      </c>
      <c r="AX808" s="10" t="s">
        <v>82</v>
      </c>
      <c r="AY808" s="235" t="s">
        <v>167</v>
      </c>
    </row>
    <row r="809" s="10" customFormat="1" ht="16.5" customHeight="1">
      <c r="B809" s="227"/>
      <c r="C809" s="228"/>
      <c r="D809" s="228"/>
      <c r="E809" s="229" t="s">
        <v>23</v>
      </c>
      <c r="F809" s="256" t="s">
        <v>294</v>
      </c>
      <c r="G809" s="228"/>
      <c r="H809" s="228"/>
      <c r="I809" s="228"/>
      <c r="J809" s="228"/>
      <c r="K809" s="229" t="s">
        <v>23</v>
      </c>
      <c r="L809" s="228"/>
      <c r="M809" s="228"/>
      <c r="N809" s="228"/>
      <c r="O809" s="228"/>
      <c r="P809" s="228"/>
      <c r="Q809" s="228"/>
      <c r="R809" s="232"/>
      <c r="T809" s="233"/>
      <c r="U809" s="228"/>
      <c r="V809" s="228"/>
      <c r="W809" s="228"/>
      <c r="X809" s="228"/>
      <c r="Y809" s="228"/>
      <c r="Z809" s="228"/>
      <c r="AA809" s="234"/>
      <c r="AT809" s="235" t="s">
        <v>175</v>
      </c>
      <c r="AU809" s="235" t="s">
        <v>146</v>
      </c>
      <c r="AV809" s="10" t="s">
        <v>11</v>
      </c>
      <c r="AW809" s="10" t="s">
        <v>38</v>
      </c>
      <c r="AX809" s="10" t="s">
        <v>82</v>
      </c>
      <c r="AY809" s="235" t="s">
        <v>167</v>
      </c>
    </row>
    <row r="810" s="11" customFormat="1" ht="16.5" customHeight="1">
      <c r="B810" s="236"/>
      <c r="C810" s="237"/>
      <c r="D810" s="237"/>
      <c r="E810" s="238" t="s">
        <v>23</v>
      </c>
      <c r="F810" s="239" t="s">
        <v>1125</v>
      </c>
      <c r="G810" s="237"/>
      <c r="H810" s="237"/>
      <c r="I810" s="237"/>
      <c r="J810" s="237"/>
      <c r="K810" s="240">
        <v>24.199999999999999</v>
      </c>
      <c r="L810" s="237"/>
      <c r="M810" s="237"/>
      <c r="N810" s="237"/>
      <c r="O810" s="237"/>
      <c r="P810" s="237"/>
      <c r="Q810" s="237"/>
      <c r="R810" s="241"/>
      <c r="T810" s="242"/>
      <c r="U810" s="237"/>
      <c r="V810" s="237"/>
      <c r="W810" s="237"/>
      <c r="X810" s="237"/>
      <c r="Y810" s="237"/>
      <c r="Z810" s="237"/>
      <c r="AA810" s="243"/>
      <c r="AT810" s="244" t="s">
        <v>175</v>
      </c>
      <c r="AU810" s="244" t="s">
        <v>146</v>
      </c>
      <c r="AV810" s="11" t="s">
        <v>146</v>
      </c>
      <c r="AW810" s="11" t="s">
        <v>38</v>
      </c>
      <c r="AX810" s="11" t="s">
        <v>82</v>
      </c>
      <c r="AY810" s="244" t="s">
        <v>167</v>
      </c>
    </row>
    <row r="811" s="11" customFormat="1" ht="16.5" customHeight="1">
      <c r="B811" s="236"/>
      <c r="C811" s="237"/>
      <c r="D811" s="237"/>
      <c r="E811" s="238" t="s">
        <v>23</v>
      </c>
      <c r="F811" s="239" t="s">
        <v>1126</v>
      </c>
      <c r="G811" s="237"/>
      <c r="H811" s="237"/>
      <c r="I811" s="237"/>
      <c r="J811" s="237"/>
      <c r="K811" s="240">
        <v>23.100000000000001</v>
      </c>
      <c r="L811" s="237"/>
      <c r="M811" s="237"/>
      <c r="N811" s="237"/>
      <c r="O811" s="237"/>
      <c r="P811" s="237"/>
      <c r="Q811" s="237"/>
      <c r="R811" s="241"/>
      <c r="T811" s="242"/>
      <c r="U811" s="237"/>
      <c r="V811" s="237"/>
      <c r="W811" s="237"/>
      <c r="X811" s="237"/>
      <c r="Y811" s="237"/>
      <c r="Z811" s="237"/>
      <c r="AA811" s="243"/>
      <c r="AT811" s="244" t="s">
        <v>175</v>
      </c>
      <c r="AU811" s="244" t="s">
        <v>146</v>
      </c>
      <c r="AV811" s="11" t="s">
        <v>146</v>
      </c>
      <c r="AW811" s="11" t="s">
        <v>38</v>
      </c>
      <c r="AX811" s="11" t="s">
        <v>82</v>
      </c>
      <c r="AY811" s="244" t="s">
        <v>167</v>
      </c>
    </row>
    <row r="812" s="11" customFormat="1" ht="16.5" customHeight="1">
      <c r="B812" s="236"/>
      <c r="C812" s="237"/>
      <c r="D812" s="237"/>
      <c r="E812" s="238" t="s">
        <v>23</v>
      </c>
      <c r="F812" s="239" t="s">
        <v>1127</v>
      </c>
      <c r="G812" s="237"/>
      <c r="H812" s="237"/>
      <c r="I812" s="237"/>
      <c r="J812" s="237"/>
      <c r="K812" s="240">
        <v>7.6500000000000004</v>
      </c>
      <c r="L812" s="237"/>
      <c r="M812" s="237"/>
      <c r="N812" s="237"/>
      <c r="O812" s="237"/>
      <c r="P812" s="237"/>
      <c r="Q812" s="237"/>
      <c r="R812" s="241"/>
      <c r="T812" s="242"/>
      <c r="U812" s="237"/>
      <c r="V812" s="237"/>
      <c r="W812" s="237"/>
      <c r="X812" s="237"/>
      <c r="Y812" s="237"/>
      <c r="Z812" s="237"/>
      <c r="AA812" s="243"/>
      <c r="AT812" s="244" t="s">
        <v>175</v>
      </c>
      <c r="AU812" s="244" t="s">
        <v>146</v>
      </c>
      <c r="AV812" s="11" t="s">
        <v>146</v>
      </c>
      <c r="AW812" s="11" t="s">
        <v>38</v>
      </c>
      <c r="AX812" s="11" t="s">
        <v>82</v>
      </c>
      <c r="AY812" s="244" t="s">
        <v>167</v>
      </c>
    </row>
    <row r="813" s="11" customFormat="1" ht="16.5" customHeight="1">
      <c r="B813" s="236"/>
      <c r="C813" s="237"/>
      <c r="D813" s="237"/>
      <c r="E813" s="238" t="s">
        <v>23</v>
      </c>
      <c r="F813" s="239" t="s">
        <v>1128</v>
      </c>
      <c r="G813" s="237"/>
      <c r="H813" s="237"/>
      <c r="I813" s="237"/>
      <c r="J813" s="237"/>
      <c r="K813" s="240">
        <v>42.075000000000003</v>
      </c>
      <c r="L813" s="237"/>
      <c r="M813" s="237"/>
      <c r="N813" s="237"/>
      <c r="O813" s="237"/>
      <c r="P813" s="237"/>
      <c r="Q813" s="237"/>
      <c r="R813" s="241"/>
      <c r="T813" s="242"/>
      <c r="U813" s="237"/>
      <c r="V813" s="237"/>
      <c r="W813" s="237"/>
      <c r="X813" s="237"/>
      <c r="Y813" s="237"/>
      <c r="Z813" s="237"/>
      <c r="AA813" s="243"/>
      <c r="AT813" s="244" t="s">
        <v>175</v>
      </c>
      <c r="AU813" s="244" t="s">
        <v>146</v>
      </c>
      <c r="AV813" s="11" t="s">
        <v>146</v>
      </c>
      <c r="AW813" s="11" t="s">
        <v>38</v>
      </c>
      <c r="AX813" s="11" t="s">
        <v>82</v>
      </c>
      <c r="AY813" s="244" t="s">
        <v>167</v>
      </c>
    </row>
    <row r="814" s="11" customFormat="1" ht="16.5" customHeight="1">
      <c r="B814" s="236"/>
      <c r="C814" s="237"/>
      <c r="D814" s="237"/>
      <c r="E814" s="238" t="s">
        <v>23</v>
      </c>
      <c r="F814" s="239" t="s">
        <v>1129</v>
      </c>
      <c r="G814" s="237"/>
      <c r="H814" s="237"/>
      <c r="I814" s="237"/>
      <c r="J814" s="237"/>
      <c r="K814" s="240">
        <v>39.600000000000001</v>
      </c>
      <c r="L814" s="237"/>
      <c r="M814" s="237"/>
      <c r="N814" s="237"/>
      <c r="O814" s="237"/>
      <c r="P814" s="237"/>
      <c r="Q814" s="237"/>
      <c r="R814" s="241"/>
      <c r="T814" s="242"/>
      <c r="U814" s="237"/>
      <c r="V814" s="237"/>
      <c r="W814" s="237"/>
      <c r="X814" s="237"/>
      <c r="Y814" s="237"/>
      <c r="Z814" s="237"/>
      <c r="AA814" s="243"/>
      <c r="AT814" s="244" t="s">
        <v>175</v>
      </c>
      <c r="AU814" s="244" t="s">
        <v>146</v>
      </c>
      <c r="AV814" s="11" t="s">
        <v>146</v>
      </c>
      <c r="AW814" s="11" t="s">
        <v>38</v>
      </c>
      <c r="AX814" s="11" t="s">
        <v>82</v>
      </c>
      <c r="AY814" s="244" t="s">
        <v>167</v>
      </c>
    </row>
    <row r="815" s="11" customFormat="1" ht="25.5" customHeight="1">
      <c r="B815" s="236"/>
      <c r="C815" s="237"/>
      <c r="D815" s="237"/>
      <c r="E815" s="238" t="s">
        <v>23</v>
      </c>
      <c r="F815" s="239" t="s">
        <v>1130</v>
      </c>
      <c r="G815" s="237"/>
      <c r="H815" s="237"/>
      <c r="I815" s="237"/>
      <c r="J815" s="237"/>
      <c r="K815" s="240">
        <v>78.974999999999994</v>
      </c>
      <c r="L815" s="237"/>
      <c r="M815" s="237"/>
      <c r="N815" s="237"/>
      <c r="O815" s="237"/>
      <c r="P815" s="237"/>
      <c r="Q815" s="237"/>
      <c r="R815" s="241"/>
      <c r="T815" s="242"/>
      <c r="U815" s="237"/>
      <c r="V815" s="237"/>
      <c r="W815" s="237"/>
      <c r="X815" s="237"/>
      <c r="Y815" s="237"/>
      <c r="Z815" s="237"/>
      <c r="AA815" s="243"/>
      <c r="AT815" s="244" t="s">
        <v>175</v>
      </c>
      <c r="AU815" s="244" t="s">
        <v>146</v>
      </c>
      <c r="AV815" s="11" t="s">
        <v>146</v>
      </c>
      <c r="AW815" s="11" t="s">
        <v>38</v>
      </c>
      <c r="AX815" s="11" t="s">
        <v>82</v>
      </c>
      <c r="AY815" s="244" t="s">
        <v>167</v>
      </c>
    </row>
    <row r="816" s="10" customFormat="1" ht="16.5" customHeight="1">
      <c r="B816" s="227"/>
      <c r="C816" s="228"/>
      <c r="D816" s="228"/>
      <c r="E816" s="229" t="s">
        <v>23</v>
      </c>
      <c r="F816" s="256" t="s">
        <v>314</v>
      </c>
      <c r="G816" s="228"/>
      <c r="H816" s="228"/>
      <c r="I816" s="228"/>
      <c r="J816" s="228"/>
      <c r="K816" s="229" t="s">
        <v>23</v>
      </c>
      <c r="L816" s="228"/>
      <c r="M816" s="228"/>
      <c r="N816" s="228"/>
      <c r="O816" s="228"/>
      <c r="P816" s="228"/>
      <c r="Q816" s="228"/>
      <c r="R816" s="232"/>
      <c r="T816" s="233"/>
      <c r="U816" s="228"/>
      <c r="V816" s="228"/>
      <c r="W816" s="228"/>
      <c r="X816" s="228"/>
      <c r="Y816" s="228"/>
      <c r="Z816" s="228"/>
      <c r="AA816" s="234"/>
      <c r="AT816" s="235" t="s">
        <v>175</v>
      </c>
      <c r="AU816" s="235" t="s">
        <v>146</v>
      </c>
      <c r="AV816" s="10" t="s">
        <v>11</v>
      </c>
      <c r="AW816" s="10" t="s">
        <v>38</v>
      </c>
      <c r="AX816" s="10" t="s">
        <v>82</v>
      </c>
      <c r="AY816" s="235" t="s">
        <v>167</v>
      </c>
    </row>
    <row r="817" s="11" customFormat="1" ht="16.5" customHeight="1">
      <c r="B817" s="236"/>
      <c r="C817" s="237"/>
      <c r="D817" s="237"/>
      <c r="E817" s="238" t="s">
        <v>23</v>
      </c>
      <c r="F817" s="239" t="s">
        <v>1131</v>
      </c>
      <c r="G817" s="237"/>
      <c r="H817" s="237"/>
      <c r="I817" s="237"/>
      <c r="J817" s="237"/>
      <c r="K817" s="240">
        <v>39.689999999999998</v>
      </c>
      <c r="L817" s="237"/>
      <c r="M817" s="237"/>
      <c r="N817" s="237"/>
      <c r="O817" s="237"/>
      <c r="P817" s="237"/>
      <c r="Q817" s="237"/>
      <c r="R817" s="241"/>
      <c r="T817" s="242"/>
      <c r="U817" s="237"/>
      <c r="V817" s="237"/>
      <c r="W817" s="237"/>
      <c r="X817" s="237"/>
      <c r="Y817" s="237"/>
      <c r="Z817" s="237"/>
      <c r="AA817" s="243"/>
      <c r="AT817" s="244" t="s">
        <v>175</v>
      </c>
      <c r="AU817" s="244" t="s">
        <v>146</v>
      </c>
      <c r="AV817" s="11" t="s">
        <v>146</v>
      </c>
      <c r="AW817" s="11" t="s">
        <v>38</v>
      </c>
      <c r="AX817" s="11" t="s">
        <v>82</v>
      </c>
      <c r="AY817" s="244" t="s">
        <v>167</v>
      </c>
    </row>
    <row r="818" s="11" customFormat="1" ht="16.5" customHeight="1">
      <c r="B818" s="236"/>
      <c r="C818" s="237"/>
      <c r="D818" s="237"/>
      <c r="E818" s="238" t="s">
        <v>23</v>
      </c>
      <c r="F818" s="239" t="s">
        <v>1132</v>
      </c>
      <c r="G818" s="237"/>
      <c r="H818" s="237"/>
      <c r="I818" s="237"/>
      <c r="J818" s="237"/>
      <c r="K818" s="240">
        <v>34.289999999999999</v>
      </c>
      <c r="L818" s="237"/>
      <c r="M818" s="237"/>
      <c r="N818" s="237"/>
      <c r="O818" s="237"/>
      <c r="P818" s="237"/>
      <c r="Q818" s="237"/>
      <c r="R818" s="241"/>
      <c r="T818" s="242"/>
      <c r="U818" s="237"/>
      <c r="V818" s="237"/>
      <c r="W818" s="237"/>
      <c r="X818" s="237"/>
      <c r="Y818" s="237"/>
      <c r="Z818" s="237"/>
      <c r="AA818" s="243"/>
      <c r="AT818" s="244" t="s">
        <v>175</v>
      </c>
      <c r="AU818" s="244" t="s">
        <v>146</v>
      </c>
      <c r="AV818" s="11" t="s">
        <v>146</v>
      </c>
      <c r="AW818" s="11" t="s">
        <v>38</v>
      </c>
      <c r="AX818" s="11" t="s">
        <v>82</v>
      </c>
      <c r="AY818" s="244" t="s">
        <v>167</v>
      </c>
    </row>
    <row r="819" s="11" customFormat="1" ht="16.5" customHeight="1">
      <c r="B819" s="236"/>
      <c r="C819" s="237"/>
      <c r="D819" s="237"/>
      <c r="E819" s="238" t="s">
        <v>23</v>
      </c>
      <c r="F819" s="239" t="s">
        <v>1133</v>
      </c>
      <c r="G819" s="237"/>
      <c r="H819" s="237"/>
      <c r="I819" s="237"/>
      <c r="J819" s="237"/>
      <c r="K819" s="240">
        <v>38.880000000000003</v>
      </c>
      <c r="L819" s="237"/>
      <c r="M819" s="237"/>
      <c r="N819" s="237"/>
      <c r="O819" s="237"/>
      <c r="P819" s="237"/>
      <c r="Q819" s="237"/>
      <c r="R819" s="241"/>
      <c r="T819" s="242"/>
      <c r="U819" s="237"/>
      <c r="V819" s="237"/>
      <c r="W819" s="237"/>
      <c r="X819" s="237"/>
      <c r="Y819" s="237"/>
      <c r="Z819" s="237"/>
      <c r="AA819" s="243"/>
      <c r="AT819" s="244" t="s">
        <v>175</v>
      </c>
      <c r="AU819" s="244" t="s">
        <v>146</v>
      </c>
      <c r="AV819" s="11" t="s">
        <v>146</v>
      </c>
      <c r="AW819" s="11" t="s">
        <v>38</v>
      </c>
      <c r="AX819" s="11" t="s">
        <v>82</v>
      </c>
      <c r="AY819" s="244" t="s">
        <v>167</v>
      </c>
    </row>
    <row r="820" s="11" customFormat="1" ht="16.5" customHeight="1">
      <c r="B820" s="236"/>
      <c r="C820" s="237"/>
      <c r="D820" s="237"/>
      <c r="E820" s="238" t="s">
        <v>23</v>
      </c>
      <c r="F820" s="239" t="s">
        <v>1134</v>
      </c>
      <c r="G820" s="237"/>
      <c r="H820" s="237"/>
      <c r="I820" s="237"/>
      <c r="J820" s="237"/>
      <c r="K820" s="240">
        <v>49.68</v>
      </c>
      <c r="L820" s="237"/>
      <c r="M820" s="237"/>
      <c r="N820" s="237"/>
      <c r="O820" s="237"/>
      <c r="P820" s="237"/>
      <c r="Q820" s="237"/>
      <c r="R820" s="241"/>
      <c r="T820" s="242"/>
      <c r="U820" s="237"/>
      <c r="V820" s="237"/>
      <c r="W820" s="237"/>
      <c r="X820" s="237"/>
      <c r="Y820" s="237"/>
      <c r="Z820" s="237"/>
      <c r="AA820" s="243"/>
      <c r="AT820" s="244" t="s">
        <v>175</v>
      </c>
      <c r="AU820" s="244" t="s">
        <v>146</v>
      </c>
      <c r="AV820" s="11" t="s">
        <v>146</v>
      </c>
      <c r="AW820" s="11" t="s">
        <v>38</v>
      </c>
      <c r="AX820" s="11" t="s">
        <v>82</v>
      </c>
      <c r="AY820" s="244" t="s">
        <v>167</v>
      </c>
    </row>
    <row r="821" s="11" customFormat="1" ht="16.5" customHeight="1">
      <c r="B821" s="236"/>
      <c r="C821" s="237"/>
      <c r="D821" s="237"/>
      <c r="E821" s="238" t="s">
        <v>23</v>
      </c>
      <c r="F821" s="239" t="s">
        <v>1135</v>
      </c>
      <c r="G821" s="237"/>
      <c r="H821" s="237"/>
      <c r="I821" s="237"/>
      <c r="J821" s="237"/>
      <c r="K821" s="240">
        <v>47.789999999999999</v>
      </c>
      <c r="L821" s="237"/>
      <c r="M821" s="237"/>
      <c r="N821" s="237"/>
      <c r="O821" s="237"/>
      <c r="P821" s="237"/>
      <c r="Q821" s="237"/>
      <c r="R821" s="241"/>
      <c r="T821" s="242"/>
      <c r="U821" s="237"/>
      <c r="V821" s="237"/>
      <c r="W821" s="237"/>
      <c r="X821" s="237"/>
      <c r="Y821" s="237"/>
      <c r="Z821" s="237"/>
      <c r="AA821" s="243"/>
      <c r="AT821" s="244" t="s">
        <v>175</v>
      </c>
      <c r="AU821" s="244" t="s">
        <v>146</v>
      </c>
      <c r="AV821" s="11" t="s">
        <v>146</v>
      </c>
      <c r="AW821" s="11" t="s">
        <v>38</v>
      </c>
      <c r="AX821" s="11" t="s">
        <v>82</v>
      </c>
      <c r="AY821" s="244" t="s">
        <v>167</v>
      </c>
    </row>
    <row r="822" s="11" customFormat="1" ht="16.5" customHeight="1">
      <c r="B822" s="236"/>
      <c r="C822" s="237"/>
      <c r="D822" s="237"/>
      <c r="E822" s="238" t="s">
        <v>23</v>
      </c>
      <c r="F822" s="239" t="s">
        <v>1136</v>
      </c>
      <c r="G822" s="237"/>
      <c r="H822" s="237"/>
      <c r="I822" s="237"/>
      <c r="J822" s="237"/>
      <c r="K822" s="240">
        <v>6.8600000000000003</v>
      </c>
      <c r="L822" s="237"/>
      <c r="M822" s="237"/>
      <c r="N822" s="237"/>
      <c r="O822" s="237"/>
      <c r="P822" s="237"/>
      <c r="Q822" s="237"/>
      <c r="R822" s="241"/>
      <c r="T822" s="242"/>
      <c r="U822" s="237"/>
      <c r="V822" s="237"/>
      <c r="W822" s="237"/>
      <c r="X822" s="237"/>
      <c r="Y822" s="237"/>
      <c r="Z822" s="237"/>
      <c r="AA822" s="243"/>
      <c r="AT822" s="244" t="s">
        <v>175</v>
      </c>
      <c r="AU822" s="244" t="s">
        <v>146</v>
      </c>
      <c r="AV822" s="11" t="s">
        <v>146</v>
      </c>
      <c r="AW822" s="11" t="s">
        <v>38</v>
      </c>
      <c r="AX822" s="11" t="s">
        <v>82</v>
      </c>
      <c r="AY822" s="244" t="s">
        <v>167</v>
      </c>
    </row>
    <row r="823" s="12" customFormat="1" ht="16.5" customHeight="1">
      <c r="B823" s="245"/>
      <c r="C823" s="246"/>
      <c r="D823" s="246"/>
      <c r="E823" s="247" t="s">
        <v>23</v>
      </c>
      <c r="F823" s="248" t="s">
        <v>177</v>
      </c>
      <c r="G823" s="246"/>
      <c r="H823" s="246"/>
      <c r="I823" s="246"/>
      <c r="J823" s="246"/>
      <c r="K823" s="249">
        <v>585.13</v>
      </c>
      <c r="L823" s="246"/>
      <c r="M823" s="246"/>
      <c r="N823" s="246"/>
      <c r="O823" s="246"/>
      <c r="P823" s="246"/>
      <c r="Q823" s="246"/>
      <c r="R823" s="250"/>
      <c r="T823" s="251"/>
      <c r="U823" s="246"/>
      <c r="V823" s="246"/>
      <c r="W823" s="246"/>
      <c r="X823" s="246"/>
      <c r="Y823" s="246"/>
      <c r="Z823" s="246"/>
      <c r="AA823" s="252"/>
      <c r="AT823" s="253" t="s">
        <v>175</v>
      </c>
      <c r="AU823" s="253" t="s">
        <v>146</v>
      </c>
      <c r="AV823" s="12" t="s">
        <v>172</v>
      </c>
      <c r="AW823" s="12" t="s">
        <v>38</v>
      </c>
      <c r="AX823" s="12" t="s">
        <v>11</v>
      </c>
      <c r="AY823" s="253" t="s">
        <v>167</v>
      </c>
    </row>
    <row r="824" s="1" customFormat="1" ht="49.92" customHeight="1">
      <c r="B824" s="47"/>
      <c r="C824" s="48"/>
      <c r="D824" s="205" t="s">
        <v>1137</v>
      </c>
      <c r="E824" s="48"/>
      <c r="F824" s="48"/>
      <c r="G824" s="48"/>
      <c r="H824" s="48"/>
      <c r="I824" s="48"/>
      <c r="J824" s="48"/>
      <c r="K824" s="48"/>
      <c r="L824" s="48"/>
      <c r="M824" s="48"/>
      <c r="N824" s="270">
        <f>BK824</f>
        <v>0</v>
      </c>
      <c r="O824" s="271"/>
      <c r="P824" s="271"/>
      <c r="Q824" s="271"/>
      <c r="R824" s="49"/>
      <c r="T824" s="187"/>
      <c r="U824" s="48"/>
      <c r="V824" s="48"/>
      <c r="W824" s="48"/>
      <c r="X824" s="48"/>
      <c r="Y824" s="48"/>
      <c r="Z824" s="48"/>
      <c r="AA824" s="101"/>
      <c r="AT824" s="23" t="s">
        <v>81</v>
      </c>
      <c r="AU824" s="23" t="s">
        <v>82</v>
      </c>
      <c r="AY824" s="23" t="s">
        <v>1138</v>
      </c>
      <c r="BK824" s="139">
        <f>SUM(BK825:BK829)</f>
        <v>0</v>
      </c>
    </row>
    <row r="825" s="1" customFormat="1" ht="22.32" customHeight="1">
      <c r="B825" s="47"/>
      <c r="C825" s="272" t="s">
        <v>23</v>
      </c>
      <c r="D825" s="272" t="s">
        <v>168</v>
      </c>
      <c r="E825" s="273" t="s">
        <v>23</v>
      </c>
      <c r="F825" s="274" t="s">
        <v>23</v>
      </c>
      <c r="G825" s="274"/>
      <c r="H825" s="274"/>
      <c r="I825" s="274"/>
      <c r="J825" s="275" t="s">
        <v>23</v>
      </c>
      <c r="K825" s="269"/>
      <c r="L825" s="221"/>
      <c r="M825" s="223"/>
      <c r="N825" s="223">
        <f>BK825</f>
        <v>0</v>
      </c>
      <c r="O825" s="223"/>
      <c r="P825" s="223"/>
      <c r="Q825" s="223"/>
      <c r="R825" s="49"/>
      <c r="T825" s="224" t="s">
        <v>23</v>
      </c>
      <c r="U825" s="276" t="s">
        <v>49</v>
      </c>
      <c r="V825" s="48"/>
      <c r="W825" s="48"/>
      <c r="X825" s="48"/>
      <c r="Y825" s="48"/>
      <c r="Z825" s="48"/>
      <c r="AA825" s="101"/>
      <c r="AT825" s="23" t="s">
        <v>1138</v>
      </c>
      <c r="AU825" s="23" t="s">
        <v>11</v>
      </c>
      <c r="AY825" s="23" t="s">
        <v>1138</v>
      </c>
      <c r="BE825" s="139">
        <f>IF(U825="základní",N825,0)</f>
        <v>0</v>
      </c>
      <c r="BF825" s="139">
        <f>IF(U825="snížená",N825,0)</f>
        <v>0</v>
      </c>
      <c r="BG825" s="139">
        <f>IF(U825="zákl. přenesená",N825,0)</f>
        <v>0</v>
      </c>
      <c r="BH825" s="139">
        <f>IF(U825="sníž. přenesená",N825,0)</f>
        <v>0</v>
      </c>
      <c r="BI825" s="139">
        <f>IF(U825="nulová",N825,0)</f>
        <v>0</v>
      </c>
      <c r="BJ825" s="23" t="s">
        <v>146</v>
      </c>
      <c r="BK825" s="139">
        <f>L825*K825</f>
        <v>0</v>
      </c>
    </row>
    <row r="826" s="1" customFormat="1" ht="22.32" customHeight="1">
      <c r="B826" s="47"/>
      <c r="C826" s="272" t="s">
        <v>23</v>
      </c>
      <c r="D826" s="272" t="s">
        <v>168</v>
      </c>
      <c r="E826" s="273" t="s">
        <v>23</v>
      </c>
      <c r="F826" s="274" t="s">
        <v>23</v>
      </c>
      <c r="G826" s="274"/>
      <c r="H826" s="274"/>
      <c r="I826" s="274"/>
      <c r="J826" s="275" t="s">
        <v>23</v>
      </c>
      <c r="K826" s="269"/>
      <c r="L826" s="221"/>
      <c r="M826" s="223"/>
      <c r="N826" s="223">
        <f>BK826</f>
        <v>0</v>
      </c>
      <c r="O826" s="223"/>
      <c r="P826" s="223"/>
      <c r="Q826" s="223"/>
      <c r="R826" s="49"/>
      <c r="T826" s="224" t="s">
        <v>23</v>
      </c>
      <c r="U826" s="276" t="s">
        <v>49</v>
      </c>
      <c r="V826" s="48"/>
      <c r="W826" s="48"/>
      <c r="X826" s="48"/>
      <c r="Y826" s="48"/>
      <c r="Z826" s="48"/>
      <c r="AA826" s="101"/>
      <c r="AT826" s="23" t="s">
        <v>1138</v>
      </c>
      <c r="AU826" s="23" t="s">
        <v>11</v>
      </c>
      <c r="AY826" s="23" t="s">
        <v>1138</v>
      </c>
      <c r="BE826" s="139">
        <f>IF(U826="základní",N826,0)</f>
        <v>0</v>
      </c>
      <c r="BF826" s="139">
        <f>IF(U826="snížená",N826,0)</f>
        <v>0</v>
      </c>
      <c r="BG826" s="139">
        <f>IF(U826="zákl. přenesená",N826,0)</f>
        <v>0</v>
      </c>
      <c r="BH826" s="139">
        <f>IF(U826="sníž. přenesená",N826,0)</f>
        <v>0</v>
      </c>
      <c r="BI826" s="139">
        <f>IF(U826="nulová",N826,0)</f>
        <v>0</v>
      </c>
      <c r="BJ826" s="23" t="s">
        <v>146</v>
      </c>
      <c r="BK826" s="139">
        <f>L826*K826</f>
        <v>0</v>
      </c>
    </row>
    <row r="827" s="1" customFormat="1" ht="22.32" customHeight="1">
      <c r="B827" s="47"/>
      <c r="C827" s="272" t="s">
        <v>23</v>
      </c>
      <c r="D827" s="272" t="s">
        <v>168</v>
      </c>
      <c r="E827" s="273" t="s">
        <v>23</v>
      </c>
      <c r="F827" s="274" t="s">
        <v>23</v>
      </c>
      <c r="G827" s="274"/>
      <c r="H827" s="274"/>
      <c r="I827" s="274"/>
      <c r="J827" s="275" t="s">
        <v>23</v>
      </c>
      <c r="K827" s="269"/>
      <c r="L827" s="221"/>
      <c r="M827" s="223"/>
      <c r="N827" s="223">
        <f>BK827</f>
        <v>0</v>
      </c>
      <c r="O827" s="223"/>
      <c r="P827" s="223"/>
      <c r="Q827" s="223"/>
      <c r="R827" s="49"/>
      <c r="T827" s="224" t="s">
        <v>23</v>
      </c>
      <c r="U827" s="276" t="s">
        <v>49</v>
      </c>
      <c r="V827" s="48"/>
      <c r="W827" s="48"/>
      <c r="X827" s="48"/>
      <c r="Y827" s="48"/>
      <c r="Z827" s="48"/>
      <c r="AA827" s="101"/>
      <c r="AT827" s="23" t="s">
        <v>1138</v>
      </c>
      <c r="AU827" s="23" t="s">
        <v>11</v>
      </c>
      <c r="AY827" s="23" t="s">
        <v>1138</v>
      </c>
      <c r="BE827" s="139">
        <f>IF(U827="základní",N827,0)</f>
        <v>0</v>
      </c>
      <c r="BF827" s="139">
        <f>IF(U827="snížená",N827,0)</f>
        <v>0</v>
      </c>
      <c r="BG827" s="139">
        <f>IF(U827="zákl. přenesená",N827,0)</f>
        <v>0</v>
      </c>
      <c r="BH827" s="139">
        <f>IF(U827="sníž. přenesená",N827,0)</f>
        <v>0</v>
      </c>
      <c r="BI827" s="139">
        <f>IF(U827="nulová",N827,0)</f>
        <v>0</v>
      </c>
      <c r="BJ827" s="23" t="s">
        <v>146</v>
      </c>
      <c r="BK827" s="139">
        <f>L827*K827</f>
        <v>0</v>
      </c>
    </row>
    <row r="828" s="1" customFormat="1" ht="22.32" customHeight="1">
      <c r="B828" s="47"/>
      <c r="C828" s="272" t="s">
        <v>23</v>
      </c>
      <c r="D828" s="272" t="s">
        <v>168</v>
      </c>
      <c r="E828" s="273" t="s">
        <v>23</v>
      </c>
      <c r="F828" s="274" t="s">
        <v>23</v>
      </c>
      <c r="G828" s="274"/>
      <c r="H828" s="274"/>
      <c r="I828" s="274"/>
      <c r="J828" s="275" t="s">
        <v>23</v>
      </c>
      <c r="K828" s="269"/>
      <c r="L828" s="221"/>
      <c r="M828" s="223"/>
      <c r="N828" s="223">
        <f>BK828</f>
        <v>0</v>
      </c>
      <c r="O828" s="223"/>
      <c r="P828" s="223"/>
      <c r="Q828" s="223"/>
      <c r="R828" s="49"/>
      <c r="T828" s="224" t="s">
        <v>23</v>
      </c>
      <c r="U828" s="276" t="s">
        <v>49</v>
      </c>
      <c r="V828" s="48"/>
      <c r="W828" s="48"/>
      <c r="X828" s="48"/>
      <c r="Y828" s="48"/>
      <c r="Z828" s="48"/>
      <c r="AA828" s="101"/>
      <c r="AT828" s="23" t="s">
        <v>1138</v>
      </c>
      <c r="AU828" s="23" t="s">
        <v>11</v>
      </c>
      <c r="AY828" s="23" t="s">
        <v>1138</v>
      </c>
      <c r="BE828" s="139">
        <f>IF(U828="základní",N828,0)</f>
        <v>0</v>
      </c>
      <c r="BF828" s="139">
        <f>IF(U828="snížená",N828,0)</f>
        <v>0</v>
      </c>
      <c r="BG828" s="139">
        <f>IF(U828="zákl. přenesená",N828,0)</f>
        <v>0</v>
      </c>
      <c r="BH828" s="139">
        <f>IF(U828="sníž. přenesená",N828,0)</f>
        <v>0</v>
      </c>
      <c r="BI828" s="139">
        <f>IF(U828="nulová",N828,0)</f>
        <v>0</v>
      </c>
      <c r="BJ828" s="23" t="s">
        <v>146</v>
      </c>
      <c r="BK828" s="139">
        <f>L828*K828</f>
        <v>0</v>
      </c>
    </row>
    <row r="829" s="1" customFormat="1" ht="22.32" customHeight="1">
      <c r="B829" s="47"/>
      <c r="C829" s="272" t="s">
        <v>23</v>
      </c>
      <c r="D829" s="272" t="s">
        <v>168</v>
      </c>
      <c r="E829" s="273" t="s">
        <v>23</v>
      </c>
      <c r="F829" s="274" t="s">
        <v>23</v>
      </c>
      <c r="G829" s="274"/>
      <c r="H829" s="274"/>
      <c r="I829" s="274"/>
      <c r="J829" s="275" t="s">
        <v>23</v>
      </c>
      <c r="K829" s="269"/>
      <c r="L829" s="221"/>
      <c r="M829" s="223"/>
      <c r="N829" s="223">
        <f>BK829</f>
        <v>0</v>
      </c>
      <c r="O829" s="223"/>
      <c r="P829" s="223"/>
      <c r="Q829" s="223"/>
      <c r="R829" s="49"/>
      <c r="T829" s="224" t="s">
        <v>23</v>
      </c>
      <c r="U829" s="276" t="s">
        <v>49</v>
      </c>
      <c r="V829" s="73"/>
      <c r="W829" s="73"/>
      <c r="X829" s="73"/>
      <c r="Y829" s="73"/>
      <c r="Z829" s="73"/>
      <c r="AA829" s="75"/>
      <c r="AT829" s="23" t="s">
        <v>1138</v>
      </c>
      <c r="AU829" s="23" t="s">
        <v>11</v>
      </c>
      <c r="AY829" s="23" t="s">
        <v>1138</v>
      </c>
      <c r="BE829" s="139">
        <f>IF(U829="základní",N829,0)</f>
        <v>0</v>
      </c>
      <c r="BF829" s="139">
        <f>IF(U829="snížená",N829,0)</f>
        <v>0</v>
      </c>
      <c r="BG829" s="139">
        <f>IF(U829="zákl. přenesená",N829,0)</f>
        <v>0</v>
      </c>
      <c r="BH829" s="139">
        <f>IF(U829="sníž. přenesená",N829,0)</f>
        <v>0</v>
      </c>
      <c r="BI829" s="139">
        <f>IF(U829="nulová",N829,0)</f>
        <v>0</v>
      </c>
      <c r="BJ829" s="23" t="s">
        <v>146</v>
      </c>
      <c r="BK829" s="139">
        <f>L829*K829</f>
        <v>0</v>
      </c>
    </row>
    <row r="830" s="1" customFormat="1" ht="6.96" customHeight="1">
      <c r="B830" s="76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8"/>
    </row>
  </sheetData>
  <sheetProtection sheet="1" formatColumns="0" formatRows="0" objects="1" scenarios="1" spinCount="10" saltValue="tghrHsKLxeK6m3LFWnNbiCDwu5FSHshN+qqdyivfs84HgKd3PZD+oZguZ4GlQxyCyl5aLDJ1W8jJh6tNY1LdsQ==" hashValue="67vAcQ1NHf4dBjuYWlKwb5uaz4+1w8kHDDXreDZ56Rspq/vk/gqL4z5VucKinH1s5OtLWg0Gzzv9Xleuvhvsww==" algorithmName="SHA-512" password="CC35"/>
  <mergeCells count="116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9:Q119"/>
    <mergeCell ref="D120:H120"/>
    <mergeCell ref="N120:Q120"/>
    <mergeCell ref="D121:H121"/>
    <mergeCell ref="N121:Q121"/>
    <mergeCell ref="D122:H122"/>
    <mergeCell ref="N122:Q122"/>
    <mergeCell ref="D123:H123"/>
    <mergeCell ref="N123:Q123"/>
    <mergeCell ref="D124:H124"/>
    <mergeCell ref="N124:Q124"/>
    <mergeCell ref="N125:Q125"/>
    <mergeCell ref="L127:Q127"/>
    <mergeCell ref="C133:Q133"/>
    <mergeCell ref="F135:P135"/>
    <mergeCell ref="F136:P136"/>
    <mergeCell ref="M138:P138"/>
    <mergeCell ref="M140:Q140"/>
    <mergeCell ref="M141:Q141"/>
    <mergeCell ref="F143:I143"/>
    <mergeCell ref="L143:M143"/>
    <mergeCell ref="N143:Q143"/>
    <mergeCell ref="F147:I147"/>
    <mergeCell ref="L147:M147"/>
    <mergeCell ref="N147:Q147"/>
    <mergeCell ref="F148:I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L206:M206"/>
    <mergeCell ref="N206:Q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F224:I224"/>
    <mergeCell ref="L224:M224"/>
    <mergeCell ref="N224:Q224"/>
    <mergeCell ref="F226:I226"/>
    <mergeCell ref="L226:M226"/>
    <mergeCell ref="N226:Q226"/>
    <mergeCell ref="F227:I227"/>
    <mergeCell ref="F228:I228"/>
    <mergeCell ref="F229:I229"/>
    <mergeCell ref="F230:I230"/>
    <mergeCell ref="F231:I231"/>
    <mergeCell ref="L231:M231"/>
    <mergeCell ref="N231:Q231"/>
    <mergeCell ref="F232:I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F239:I239"/>
    <mergeCell ref="L239:M239"/>
    <mergeCell ref="N239:Q239"/>
    <mergeCell ref="F240:I240"/>
    <mergeCell ref="F241:I241"/>
    <mergeCell ref="F242:I242"/>
    <mergeCell ref="F243:I243"/>
    <mergeCell ref="F244:I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L258:M258"/>
    <mergeCell ref="N258:Q258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F265:I265"/>
    <mergeCell ref="F266:I266"/>
    <mergeCell ref="F267:I267"/>
    <mergeCell ref="F268:I268"/>
    <mergeCell ref="L268:M268"/>
    <mergeCell ref="N268:Q268"/>
    <mergeCell ref="F269:I269"/>
    <mergeCell ref="F270:I270"/>
    <mergeCell ref="F271:I271"/>
    <mergeCell ref="F272:I272"/>
    <mergeCell ref="F273:I273"/>
    <mergeCell ref="F274:I274"/>
    <mergeCell ref="L274:M274"/>
    <mergeCell ref="N274:Q274"/>
    <mergeCell ref="F275:I275"/>
    <mergeCell ref="F276:I276"/>
    <mergeCell ref="F277:I277"/>
    <mergeCell ref="F278:I278"/>
    <mergeCell ref="F279:I279"/>
    <mergeCell ref="F280:I280"/>
    <mergeCell ref="L280:M280"/>
    <mergeCell ref="N280:Q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L289:M289"/>
    <mergeCell ref="N289:Q289"/>
    <mergeCell ref="F290:I290"/>
    <mergeCell ref="F291:I291"/>
    <mergeCell ref="F292:I292"/>
    <mergeCell ref="F293:I293"/>
    <mergeCell ref="L293:M293"/>
    <mergeCell ref="N293:Q293"/>
    <mergeCell ref="F294:I294"/>
    <mergeCell ref="F295:I295"/>
    <mergeCell ref="F296:I296"/>
    <mergeCell ref="F297:I297"/>
    <mergeCell ref="F298:I298"/>
    <mergeCell ref="L298:M298"/>
    <mergeCell ref="N298:Q298"/>
    <mergeCell ref="F299:I299"/>
    <mergeCell ref="F300:I300"/>
    <mergeCell ref="F301:I301"/>
    <mergeCell ref="F302:I302"/>
    <mergeCell ref="F303:I303"/>
    <mergeCell ref="F304:I304"/>
    <mergeCell ref="L304:M304"/>
    <mergeCell ref="N304:Q304"/>
    <mergeCell ref="F305:I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315:I315"/>
    <mergeCell ref="F316:I316"/>
    <mergeCell ref="F317:I317"/>
    <mergeCell ref="L317:M317"/>
    <mergeCell ref="N317:Q317"/>
    <mergeCell ref="F318:I318"/>
    <mergeCell ref="F319:I319"/>
    <mergeCell ref="F320:I320"/>
    <mergeCell ref="F321:I321"/>
    <mergeCell ref="L321:M321"/>
    <mergeCell ref="N321:Q321"/>
    <mergeCell ref="F322:I322"/>
    <mergeCell ref="F323:I323"/>
    <mergeCell ref="F324:I324"/>
    <mergeCell ref="F325:I325"/>
    <mergeCell ref="F326:I326"/>
    <mergeCell ref="F327:I327"/>
    <mergeCell ref="F328:I328"/>
    <mergeCell ref="L328:M328"/>
    <mergeCell ref="N328:Q328"/>
    <mergeCell ref="F329:I329"/>
    <mergeCell ref="F330:I330"/>
    <mergeCell ref="F331:I331"/>
    <mergeCell ref="F332:I332"/>
    <mergeCell ref="F333:I333"/>
    <mergeCell ref="F334:I334"/>
    <mergeCell ref="F335:I335"/>
    <mergeCell ref="L335:M335"/>
    <mergeCell ref="N335:Q335"/>
    <mergeCell ref="F336:I336"/>
    <mergeCell ref="L336:M336"/>
    <mergeCell ref="N336:Q336"/>
    <mergeCell ref="F337:I337"/>
    <mergeCell ref="F338:I338"/>
    <mergeCell ref="F339:I339"/>
    <mergeCell ref="F340:I340"/>
    <mergeCell ref="L340:M340"/>
    <mergeCell ref="N340:Q340"/>
    <mergeCell ref="F341:I341"/>
    <mergeCell ref="F342:I342"/>
    <mergeCell ref="F343:I343"/>
    <mergeCell ref="F344:I344"/>
    <mergeCell ref="F345:I345"/>
    <mergeCell ref="F346:I346"/>
    <mergeCell ref="L346:M346"/>
    <mergeCell ref="N346:Q346"/>
    <mergeCell ref="F347:I347"/>
    <mergeCell ref="F348:I348"/>
    <mergeCell ref="F349:I349"/>
    <mergeCell ref="F350:I350"/>
    <mergeCell ref="L350:M350"/>
    <mergeCell ref="N350:Q350"/>
    <mergeCell ref="F351:I351"/>
    <mergeCell ref="F352:I352"/>
    <mergeCell ref="F353:I353"/>
    <mergeCell ref="F354:I354"/>
    <mergeCell ref="F355:I355"/>
    <mergeCell ref="F356:I356"/>
    <mergeCell ref="L356:M356"/>
    <mergeCell ref="N356:Q356"/>
    <mergeCell ref="F358:I358"/>
    <mergeCell ref="L358:M358"/>
    <mergeCell ref="N358:Q358"/>
    <mergeCell ref="F359:I359"/>
    <mergeCell ref="F360:I360"/>
    <mergeCell ref="F361:I361"/>
    <mergeCell ref="F362:I362"/>
    <mergeCell ref="L362:M362"/>
    <mergeCell ref="N362:Q362"/>
    <mergeCell ref="F363:I363"/>
    <mergeCell ref="F364:I364"/>
    <mergeCell ref="F365:I365"/>
    <mergeCell ref="L365:M365"/>
    <mergeCell ref="N365:Q365"/>
    <mergeCell ref="F366:I366"/>
    <mergeCell ref="F367:I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F373:I373"/>
    <mergeCell ref="F374:I374"/>
    <mergeCell ref="F375:I375"/>
    <mergeCell ref="L375:M375"/>
    <mergeCell ref="N375:Q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L385:M385"/>
    <mergeCell ref="N385:Q385"/>
    <mergeCell ref="F386:I386"/>
    <mergeCell ref="F387:I387"/>
    <mergeCell ref="F388:I388"/>
    <mergeCell ref="F389:I389"/>
    <mergeCell ref="F390:I390"/>
    <mergeCell ref="F391:I391"/>
    <mergeCell ref="L391:M391"/>
    <mergeCell ref="N391:Q391"/>
    <mergeCell ref="F392:I392"/>
    <mergeCell ref="F393:I393"/>
    <mergeCell ref="F394:I394"/>
    <mergeCell ref="F395:I395"/>
    <mergeCell ref="L395:M395"/>
    <mergeCell ref="N395:Q395"/>
    <mergeCell ref="F397:I397"/>
    <mergeCell ref="L397:M397"/>
    <mergeCell ref="N397:Q397"/>
    <mergeCell ref="F398:I398"/>
    <mergeCell ref="L398:M398"/>
    <mergeCell ref="N398:Q398"/>
    <mergeCell ref="F399:I399"/>
    <mergeCell ref="F400:I400"/>
    <mergeCell ref="F401:I401"/>
    <mergeCell ref="F402:I402"/>
    <mergeCell ref="L402:M402"/>
    <mergeCell ref="N402:Q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L419:M419"/>
    <mergeCell ref="N419:Q419"/>
    <mergeCell ref="F420:I420"/>
    <mergeCell ref="F421:I421"/>
    <mergeCell ref="F422:I422"/>
    <mergeCell ref="L422:M422"/>
    <mergeCell ref="N422:Q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L431:M431"/>
    <mergeCell ref="N431:Q431"/>
    <mergeCell ref="F432:I432"/>
    <mergeCell ref="F433:I433"/>
    <mergeCell ref="F434:I434"/>
    <mergeCell ref="F435:I435"/>
    <mergeCell ref="L435:M435"/>
    <mergeCell ref="N435:Q435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L445:M445"/>
    <mergeCell ref="N445:Q445"/>
    <mergeCell ref="F446:I446"/>
    <mergeCell ref="F447:I447"/>
    <mergeCell ref="F448:I448"/>
    <mergeCell ref="F449:I449"/>
    <mergeCell ref="L449:M449"/>
    <mergeCell ref="N449:Q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L463:M463"/>
    <mergeCell ref="N463:Q463"/>
    <mergeCell ref="F464:I464"/>
    <mergeCell ref="F465:I465"/>
    <mergeCell ref="F466:I466"/>
    <mergeCell ref="F467:I467"/>
    <mergeCell ref="F468:I468"/>
    <mergeCell ref="F469:I469"/>
    <mergeCell ref="F470:I470"/>
    <mergeCell ref="F471:I471"/>
    <mergeCell ref="F472:I472"/>
    <mergeCell ref="F473:I473"/>
    <mergeCell ref="L473:M473"/>
    <mergeCell ref="N473:Q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F484:I484"/>
    <mergeCell ref="F485:I485"/>
    <mergeCell ref="F486:I486"/>
    <mergeCell ref="F487:I487"/>
    <mergeCell ref="F488:I488"/>
    <mergeCell ref="F489:I489"/>
    <mergeCell ref="L489:M489"/>
    <mergeCell ref="N489:Q489"/>
    <mergeCell ref="F490:I490"/>
    <mergeCell ref="F491:I491"/>
    <mergeCell ref="F492:I492"/>
    <mergeCell ref="L492:M492"/>
    <mergeCell ref="N492:Q492"/>
    <mergeCell ref="F493:I493"/>
    <mergeCell ref="F494:I494"/>
    <mergeCell ref="F495:I495"/>
    <mergeCell ref="L495:M495"/>
    <mergeCell ref="N495:Q495"/>
    <mergeCell ref="F496:I496"/>
    <mergeCell ref="L496:M496"/>
    <mergeCell ref="N496:Q496"/>
    <mergeCell ref="F497:I497"/>
    <mergeCell ref="L497:M497"/>
    <mergeCell ref="N497:Q497"/>
    <mergeCell ref="F498:I498"/>
    <mergeCell ref="L498:M498"/>
    <mergeCell ref="N498:Q498"/>
    <mergeCell ref="F500:I500"/>
    <mergeCell ref="L500:M500"/>
    <mergeCell ref="N500:Q500"/>
    <mergeCell ref="F501:I501"/>
    <mergeCell ref="L501:M501"/>
    <mergeCell ref="N501:Q501"/>
    <mergeCell ref="F502:I502"/>
    <mergeCell ref="F503:I503"/>
    <mergeCell ref="F504:I504"/>
    <mergeCell ref="L504:M504"/>
    <mergeCell ref="N504:Q504"/>
    <mergeCell ref="F506:I506"/>
    <mergeCell ref="L506:M506"/>
    <mergeCell ref="N506:Q506"/>
    <mergeCell ref="F509:I509"/>
    <mergeCell ref="L509:M509"/>
    <mergeCell ref="N509:Q509"/>
    <mergeCell ref="F510:I510"/>
    <mergeCell ref="F511:I511"/>
    <mergeCell ref="F512:I512"/>
    <mergeCell ref="L512:M512"/>
    <mergeCell ref="N512:Q512"/>
    <mergeCell ref="F513:I513"/>
    <mergeCell ref="L513:M513"/>
    <mergeCell ref="N513:Q513"/>
    <mergeCell ref="F514:I514"/>
    <mergeCell ref="F515:I515"/>
    <mergeCell ref="F516:I516"/>
    <mergeCell ref="L516:M516"/>
    <mergeCell ref="N516:Q516"/>
    <mergeCell ref="F517:I517"/>
    <mergeCell ref="L517:M517"/>
    <mergeCell ref="N517:Q517"/>
    <mergeCell ref="F518:I518"/>
    <mergeCell ref="F519:I519"/>
    <mergeCell ref="F520:I520"/>
    <mergeCell ref="F521:I521"/>
    <mergeCell ref="L521:M521"/>
    <mergeCell ref="N521:Q521"/>
    <mergeCell ref="F522:I522"/>
    <mergeCell ref="L522:M522"/>
    <mergeCell ref="N522:Q522"/>
    <mergeCell ref="F523:I523"/>
    <mergeCell ref="F524:I524"/>
    <mergeCell ref="F525:I525"/>
    <mergeCell ref="F526:I526"/>
    <mergeCell ref="L526:M526"/>
    <mergeCell ref="N526:Q526"/>
    <mergeCell ref="F527:I527"/>
    <mergeCell ref="L527:M527"/>
    <mergeCell ref="N527:Q527"/>
    <mergeCell ref="F528:I528"/>
    <mergeCell ref="F529:I529"/>
    <mergeCell ref="F530:I530"/>
    <mergeCell ref="L530:M530"/>
    <mergeCell ref="N530:Q530"/>
    <mergeCell ref="F531:I531"/>
    <mergeCell ref="L531:M531"/>
    <mergeCell ref="N531:Q531"/>
    <mergeCell ref="F533:I533"/>
    <mergeCell ref="L533:M533"/>
    <mergeCell ref="N533:Q533"/>
    <mergeCell ref="F534:I534"/>
    <mergeCell ref="F535:I535"/>
    <mergeCell ref="F536:I536"/>
    <mergeCell ref="F537:I537"/>
    <mergeCell ref="L537:M537"/>
    <mergeCell ref="N537:Q537"/>
    <mergeCell ref="F538:I538"/>
    <mergeCell ref="F539:I539"/>
    <mergeCell ref="F540:I540"/>
    <mergeCell ref="F541:I541"/>
    <mergeCell ref="F542:I542"/>
    <mergeCell ref="F543:I543"/>
    <mergeCell ref="F544:I544"/>
    <mergeCell ref="F545:I545"/>
    <mergeCell ref="F546:I546"/>
    <mergeCell ref="L546:M546"/>
    <mergeCell ref="N546:Q546"/>
    <mergeCell ref="F547:I547"/>
    <mergeCell ref="L547:M547"/>
    <mergeCell ref="N547:Q547"/>
    <mergeCell ref="F548:I548"/>
    <mergeCell ref="L548:M548"/>
    <mergeCell ref="N548:Q548"/>
    <mergeCell ref="F549:I549"/>
    <mergeCell ref="F550:I550"/>
    <mergeCell ref="F551:I551"/>
    <mergeCell ref="F552:I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L564:M564"/>
    <mergeCell ref="N564:Q564"/>
    <mergeCell ref="F565:I565"/>
    <mergeCell ref="L565:M565"/>
    <mergeCell ref="N565:Q565"/>
    <mergeCell ref="F566:I566"/>
    <mergeCell ref="F567:I567"/>
    <mergeCell ref="F568:I568"/>
    <mergeCell ref="F569:I569"/>
    <mergeCell ref="L569:M569"/>
    <mergeCell ref="N569:Q569"/>
    <mergeCell ref="F570:I570"/>
    <mergeCell ref="L570:M570"/>
    <mergeCell ref="N570:Q570"/>
    <mergeCell ref="F572:I572"/>
    <mergeCell ref="L572:M572"/>
    <mergeCell ref="N572:Q572"/>
    <mergeCell ref="F574:I574"/>
    <mergeCell ref="L574:M574"/>
    <mergeCell ref="N574:Q574"/>
    <mergeCell ref="F576:I576"/>
    <mergeCell ref="L576:M576"/>
    <mergeCell ref="N576:Q576"/>
    <mergeCell ref="F578:I578"/>
    <mergeCell ref="L578:M578"/>
    <mergeCell ref="N578:Q578"/>
    <mergeCell ref="F580:I580"/>
    <mergeCell ref="L580:M580"/>
    <mergeCell ref="N580:Q580"/>
    <mergeCell ref="F582:I582"/>
    <mergeCell ref="L582:M582"/>
    <mergeCell ref="N582:Q582"/>
    <mergeCell ref="F583:I583"/>
    <mergeCell ref="L583:M583"/>
    <mergeCell ref="N583:Q583"/>
    <mergeCell ref="F585:I585"/>
    <mergeCell ref="L585:M585"/>
    <mergeCell ref="N585:Q585"/>
    <mergeCell ref="F586:I586"/>
    <mergeCell ref="L586:M586"/>
    <mergeCell ref="N586:Q586"/>
    <mergeCell ref="F587:I587"/>
    <mergeCell ref="F588:I588"/>
    <mergeCell ref="F589:I589"/>
    <mergeCell ref="L589:M589"/>
    <mergeCell ref="N589:Q589"/>
    <mergeCell ref="F590:I590"/>
    <mergeCell ref="F591:I591"/>
    <mergeCell ref="F592:I592"/>
    <mergeCell ref="L592:M592"/>
    <mergeCell ref="N592:Q592"/>
    <mergeCell ref="F593:I593"/>
    <mergeCell ref="F594:I594"/>
    <mergeCell ref="F595:I595"/>
    <mergeCell ref="L595:M595"/>
    <mergeCell ref="N595:Q595"/>
    <mergeCell ref="F596:I596"/>
    <mergeCell ref="L596:M596"/>
    <mergeCell ref="N596:Q596"/>
    <mergeCell ref="F597:I597"/>
    <mergeCell ref="F598:I598"/>
    <mergeCell ref="F599:I599"/>
    <mergeCell ref="L599:M599"/>
    <mergeCell ref="N599:Q599"/>
    <mergeCell ref="F600:I600"/>
    <mergeCell ref="L600:M600"/>
    <mergeCell ref="N600:Q600"/>
    <mergeCell ref="F601:I601"/>
    <mergeCell ref="L601:M601"/>
    <mergeCell ref="N601:Q601"/>
    <mergeCell ref="F602:I602"/>
    <mergeCell ref="L602:M602"/>
    <mergeCell ref="N602:Q602"/>
    <mergeCell ref="F603:I603"/>
    <mergeCell ref="F604:I604"/>
    <mergeCell ref="F605:I605"/>
    <mergeCell ref="L605:M605"/>
    <mergeCell ref="N605:Q605"/>
    <mergeCell ref="F606:I606"/>
    <mergeCell ref="L606:M606"/>
    <mergeCell ref="N606:Q606"/>
    <mergeCell ref="F607:I607"/>
    <mergeCell ref="L607:M607"/>
    <mergeCell ref="N607:Q607"/>
    <mergeCell ref="F609:I609"/>
    <mergeCell ref="L609:M609"/>
    <mergeCell ref="N609:Q609"/>
    <mergeCell ref="F610:I610"/>
    <mergeCell ref="F611:I611"/>
    <mergeCell ref="F612:I612"/>
    <mergeCell ref="F613:I613"/>
    <mergeCell ref="L613:M613"/>
    <mergeCell ref="N613:Q613"/>
    <mergeCell ref="F615:I615"/>
    <mergeCell ref="L615:M615"/>
    <mergeCell ref="N615:Q615"/>
    <mergeCell ref="F616:I616"/>
    <mergeCell ref="F617:I617"/>
    <mergeCell ref="F618:I618"/>
    <mergeCell ref="L618:M618"/>
    <mergeCell ref="N618:Q618"/>
    <mergeCell ref="F619:I619"/>
    <mergeCell ref="F620:I620"/>
    <mergeCell ref="F621:I621"/>
    <mergeCell ref="F622:I622"/>
    <mergeCell ref="L622:M622"/>
    <mergeCell ref="N622:Q622"/>
    <mergeCell ref="F623:I623"/>
    <mergeCell ref="F624:I624"/>
    <mergeCell ref="F625:I625"/>
    <mergeCell ref="F626:I626"/>
    <mergeCell ref="L626:M626"/>
    <mergeCell ref="N626:Q626"/>
    <mergeCell ref="F627:I627"/>
    <mergeCell ref="F628:I628"/>
    <mergeCell ref="F629:I629"/>
    <mergeCell ref="L629:M629"/>
    <mergeCell ref="N629:Q629"/>
    <mergeCell ref="F630:I630"/>
    <mergeCell ref="L630:M630"/>
    <mergeCell ref="N630:Q630"/>
    <mergeCell ref="F631:I631"/>
    <mergeCell ref="F632:I632"/>
    <mergeCell ref="F633:I633"/>
    <mergeCell ref="L633:M633"/>
    <mergeCell ref="N633:Q633"/>
    <mergeCell ref="F635:I635"/>
    <mergeCell ref="L635:M635"/>
    <mergeCell ref="N635:Q635"/>
    <mergeCell ref="F636:I636"/>
    <mergeCell ref="F637:I637"/>
    <mergeCell ref="F638:I638"/>
    <mergeCell ref="L638:M638"/>
    <mergeCell ref="N638:Q638"/>
    <mergeCell ref="F639:I639"/>
    <mergeCell ref="F640:I640"/>
    <mergeCell ref="F641:I641"/>
    <mergeCell ref="L641:M641"/>
    <mergeCell ref="N641:Q641"/>
    <mergeCell ref="F642:I642"/>
    <mergeCell ref="L642:M642"/>
    <mergeCell ref="N642:Q642"/>
    <mergeCell ref="F643:I643"/>
    <mergeCell ref="F644:I644"/>
    <mergeCell ref="F645:I645"/>
    <mergeCell ref="L645:M645"/>
    <mergeCell ref="N645:Q645"/>
    <mergeCell ref="F646:I646"/>
    <mergeCell ref="L646:M646"/>
    <mergeCell ref="N646:Q646"/>
    <mergeCell ref="F647:I647"/>
    <mergeCell ref="L647:M647"/>
    <mergeCell ref="N647:Q647"/>
    <mergeCell ref="F648:I648"/>
    <mergeCell ref="L648:M648"/>
    <mergeCell ref="N648:Q648"/>
    <mergeCell ref="F649:I649"/>
    <mergeCell ref="L649:M649"/>
    <mergeCell ref="N649:Q649"/>
    <mergeCell ref="F650:I650"/>
    <mergeCell ref="L650:M650"/>
    <mergeCell ref="N650:Q650"/>
    <mergeCell ref="F651:I651"/>
    <mergeCell ref="L651:M651"/>
    <mergeCell ref="N651:Q651"/>
    <mergeCell ref="F652:I652"/>
    <mergeCell ref="L652:M652"/>
    <mergeCell ref="N652:Q652"/>
    <mergeCell ref="F653:I653"/>
    <mergeCell ref="L653:M653"/>
    <mergeCell ref="N653:Q653"/>
    <mergeCell ref="F654:I654"/>
    <mergeCell ref="F655:I655"/>
    <mergeCell ref="F656:I656"/>
    <mergeCell ref="L656:M656"/>
    <mergeCell ref="N656:Q656"/>
    <mergeCell ref="F657:I657"/>
    <mergeCell ref="L657:M657"/>
    <mergeCell ref="N657:Q657"/>
    <mergeCell ref="F658:I658"/>
    <mergeCell ref="L658:M658"/>
    <mergeCell ref="N658:Q658"/>
    <mergeCell ref="F659:I659"/>
    <mergeCell ref="L659:M659"/>
    <mergeCell ref="N659:Q659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F664:I664"/>
    <mergeCell ref="F665:I665"/>
    <mergeCell ref="F666:I666"/>
    <mergeCell ref="F667:I667"/>
    <mergeCell ref="L667:M667"/>
    <mergeCell ref="N667:Q667"/>
    <mergeCell ref="F668:I668"/>
    <mergeCell ref="L668:M668"/>
    <mergeCell ref="N668:Q668"/>
    <mergeCell ref="F669:I669"/>
    <mergeCell ref="F670:I670"/>
    <mergeCell ref="F671:I671"/>
    <mergeCell ref="L671:M671"/>
    <mergeCell ref="N671:Q671"/>
    <mergeCell ref="F672:I672"/>
    <mergeCell ref="F673:I673"/>
    <mergeCell ref="F674:I674"/>
    <mergeCell ref="L674:M674"/>
    <mergeCell ref="N674:Q674"/>
    <mergeCell ref="F675:I675"/>
    <mergeCell ref="L675:M675"/>
    <mergeCell ref="N675:Q675"/>
    <mergeCell ref="F676:I676"/>
    <mergeCell ref="L676:M676"/>
    <mergeCell ref="N676:Q676"/>
    <mergeCell ref="F678:I678"/>
    <mergeCell ref="L678:M678"/>
    <mergeCell ref="N678:Q678"/>
    <mergeCell ref="F679:I679"/>
    <mergeCell ref="L679:M679"/>
    <mergeCell ref="N679:Q679"/>
    <mergeCell ref="F680:I680"/>
    <mergeCell ref="L680:M680"/>
    <mergeCell ref="N680:Q680"/>
    <mergeCell ref="F681:I681"/>
    <mergeCell ref="L681:M681"/>
    <mergeCell ref="N681:Q681"/>
    <mergeCell ref="F682:I682"/>
    <mergeCell ref="L682:M682"/>
    <mergeCell ref="N682:Q682"/>
    <mergeCell ref="F683:I683"/>
    <mergeCell ref="L683:M683"/>
    <mergeCell ref="N683:Q683"/>
    <mergeCell ref="F684:I684"/>
    <mergeCell ref="L684:M684"/>
    <mergeCell ref="N684:Q684"/>
    <mergeCell ref="F685:I685"/>
    <mergeCell ref="L685:M685"/>
    <mergeCell ref="N685:Q685"/>
    <mergeCell ref="F686:I686"/>
    <mergeCell ref="L686:M686"/>
    <mergeCell ref="N686:Q686"/>
    <mergeCell ref="F687:I687"/>
    <mergeCell ref="L687:M687"/>
    <mergeCell ref="N687:Q687"/>
    <mergeCell ref="F688:I688"/>
    <mergeCell ref="L688:M688"/>
    <mergeCell ref="N688:Q688"/>
    <mergeCell ref="F689:I689"/>
    <mergeCell ref="F690:I690"/>
    <mergeCell ref="F692:I692"/>
    <mergeCell ref="L692:M692"/>
    <mergeCell ref="N692:Q692"/>
    <mergeCell ref="F693:I693"/>
    <mergeCell ref="F694:I694"/>
    <mergeCell ref="F695:I695"/>
    <mergeCell ref="F696:I696"/>
    <mergeCell ref="F697:I697"/>
    <mergeCell ref="L697:M697"/>
    <mergeCell ref="N697:Q697"/>
    <mergeCell ref="F698:I698"/>
    <mergeCell ref="L698:M698"/>
    <mergeCell ref="N698:Q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L706:M706"/>
    <mergeCell ref="N706:Q706"/>
    <mergeCell ref="F707:I707"/>
    <mergeCell ref="L707:M707"/>
    <mergeCell ref="N707:Q707"/>
    <mergeCell ref="F708:I708"/>
    <mergeCell ref="L708:M708"/>
    <mergeCell ref="N708:Q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L716:M716"/>
    <mergeCell ref="N716:Q716"/>
    <mergeCell ref="F718:I718"/>
    <mergeCell ref="L718:M718"/>
    <mergeCell ref="N718:Q718"/>
    <mergeCell ref="F719:I719"/>
    <mergeCell ref="F720:I720"/>
    <mergeCell ref="F721:I721"/>
    <mergeCell ref="F722:I722"/>
    <mergeCell ref="F723:I723"/>
    <mergeCell ref="F724:I724"/>
    <mergeCell ref="F725:I725"/>
    <mergeCell ref="F726:I726"/>
    <mergeCell ref="F727:I727"/>
    <mergeCell ref="F728:I728"/>
    <mergeCell ref="F729:I729"/>
    <mergeCell ref="F730:I730"/>
    <mergeCell ref="F731:I731"/>
    <mergeCell ref="F732:I732"/>
    <mergeCell ref="L732:M732"/>
    <mergeCell ref="N732:Q732"/>
    <mergeCell ref="F733:I733"/>
    <mergeCell ref="L733:M733"/>
    <mergeCell ref="N733:Q733"/>
    <mergeCell ref="F734:I734"/>
    <mergeCell ref="F735:I735"/>
    <mergeCell ref="F736:I736"/>
    <mergeCell ref="F737:I737"/>
    <mergeCell ref="F738:I738"/>
    <mergeCell ref="F739:I739"/>
    <mergeCell ref="L739:M739"/>
    <mergeCell ref="N739:Q739"/>
    <mergeCell ref="F740:I740"/>
    <mergeCell ref="L740:M740"/>
    <mergeCell ref="N740:Q740"/>
    <mergeCell ref="F741:I741"/>
    <mergeCell ref="F742:I742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52:I752"/>
    <mergeCell ref="L752:M752"/>
    <mergeCell ref="N752:Q752"/>
    <mergeCell ref="F753:I753"/>
    <mergeCell ref="L753:M753"/>
    <mergeCell ref="N753:Q753"/>
    <mergeCell ref="F754:I754"/>
    <mergeCell ref="F755:I755"/>
    <mergeCell ref="F756:I756"/>
    <mergeCell ref="F757:I757"/>
    <mergeCell ref="F758:I758"/>
    <mergeCell ref="F759:I759"/>
    <mergeCell ref="F760:I760"/>
    <mergeCell ref="F761:I761"/>
    <mergeCell ref="F762:I762"/>
    <mergeCell ref="F763:I763"/>
    <mergeCell ref="F764:I764"/>
    <mergeCell ref="F765:I765"/>
    <mergeCell ref="L765:M765"/>
    <mergeCell ref="N765:Q765"/>
    <mergeCell ref="F766:I766"/>
    <mergeCell ref="L766:M766"/>
    <mergeCell ref="N766:Q766"/>
    <mergeCell ref="F768:I768"/>
    <mergeCell ref="L768:M768"/>
    <mergeCell ref="N768:Q768"/>
    <mergeCell ref="F769:I769"/>
    <mergeCell ref="F770:I770"/>
    <mergeCell ref="F771:I771"/>
    <mergeCell ref="L771:M771"/>
    <mergeCell ref="N771:Q771"/>
    <mergeCell ref="F772:I772"/>
    <mergeCell ref="L772:M772"/>
    <mergeCell ref="N772:Q772"/>
    <mergeCell ref="F773:I773"/>
    <mergeCell ref="F774:I774"/>
    <mergeCell ref="F775:I775"/>
    <mergeCell ref="F776:I776"/>
    <mergeCell ref="L776:M776"/>
    <mergeCell ref="N776:Q776"/>
    <mergeCell ref="F777:I777"/>
    <mergeCell ref="L777:M777"/>
    <mergeCell ref="N777:Q777"/>
    <mergeCell ref="F778:I778"/>
    <mergeCell ref="F779:I779"/>
    <mergeCell ref="F780:I780"/>
    <mergeCell ref="F781:I781"/>
    <mergeCell ref="L781:M781"/>
    <mergeCell ref="N781:Q781"/>
    <mergeCell ref="F782:I782"/>
    <mergeCell ref="F783:I783"/>
    <mergeCell ref="F784:I784"/>
    <mergeCell ref="F785:I785"/>
    <mergeCell ref="F786:I786"/>
    <mergeCell ref="F787:I787"/>
    <mergeCell ref="F788:I788"/>
    <mergeCell ref="F789:I789"/>
    <mergeCell ref="F790:I790"/>
    <mergeCell ref="F791:I791"/>
    <mergeCell ref="L791:M791"/>
    <mergeCell ref="N791:Q791"/>
    <mergeCell ref="F792:I792"/>
    <mergeCell ref="L792:M792"/>
    <mergeCell ref="N792:Q792"/>
    <mergeCell ref="F794:I794"/>
    <mergeCell ref="L794:M794"/>
    <mergeCell ref="N794:Q794"/>
    <mergeCell ref="F795:I795"/>
    <mergeCell ref="F796:I796"/>
    <mergeCell ref="F797:I797"/>
    <mergeCell ref="F798:I798"/>
    <mergeCell ref="L798:M798"/>
    <mergeCell ref="N798:Q798"/>
    <mergeCell ref="F799:I799"/>
    <mergeCell ref="F800:I800"/>
    <mergeCell ref="F801:I801"/>
    <mergeCell ref="F803:I803"/>
    <mergeCell ref="L803:M803"/>
    <mergeCell ref="N803:Q803"/>
    <mergeCell ref="F804:I804"/>
    <mergeCell ref="F805:I805"/>
    <mergeCell ref="F806:I806"/>
    <mergeCell ref="F807:I807"/>
    <mergeCell ref="F808:I808"/>
    <mergeCell ref="F809:I809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F822:I822"/>
    <mergeCell ref="F823:I823"/>
    <mergeCell ref="F825:I825"/>
    <mergeCell ref="L825:M825"/>
    <mergeCell ref="N825:Q825"/>
    <mergeCell ref="F826:I826"/>
    <mergeCell ref="L826:M826"/>
    <mergeCell ref="N826:Q826"/>
    <mergeCell ref="F827:I827"/>
    <mergeCell ref="L827:M827"/>
    <mergeCell ref="N827:Q827"/>
    <mergeCell ref="F828:I828"/>
    <mergeCell ref="L828:M828"/>
    <mergeCell ref="N828:Q828"/>
    <mergeCell ref="F829:I829"/>
    <mergeCell ref="L829:M829"/>
    <mergeCell ref="N829:Q829"/>
    <mergeCell ref="N144:Q144"/>
    <mergeCell ref="N145:Q145"/>
    <mergeCell ref="N146:Q146"/>
    <mergeCell ref="N189:Q189"/>
    <mergeCell ref="N225:Q225"/>
    <mergeCell ref="N357:Q357"/>
    <mergeCell ref="N396:Q396"/>
    <mergeCell ref="N499:Q499"/>
    <mergeCell ref="N505:Q505"/>
    <mergeCell ref="N507:Q507"/>
    <mergeCell ref="N508:Q508"/>
    <mergeCell ref="N532:Q532"/>
    <mergeCell ref="N571:Q571"/>
    <mergeCell ref="N573:Q573"/>
    <mergeCell ref="N575:Q575"/>
    <mergeCell ref="N577:Q577"/>
    <mergeCell ref="N579:Q579"/>
    <mergeCell ref="N581:Q581"/>
    <mergeCell ref="N584:Q584"/>
    <mergeCell ref="N608:Q608"/>
    <mergeCell ref="N614:Q614"/>
    <mergeCell ref="N634:Q634"/>
    <mergeCell ref="N660:Q660"/>
    <mergeCell ref="N677:Q677"/>
    <mergeCell ref="N691:Q691"/>
    <mergeCell ref="N717:Q717"/>
    <mergeCell ref="N767:Q767"/>
    <mergeCell ref="N793:Q793"/>
    <mergeCell ref="N802:Q802"/>
    <mergeCell ref="N824:Q824"/>
    <mergeCell ref="H1:K1"/>
    <mergeCell ref="S2:AC2"/>
  </mergeCells>
  <dataValidations count="2">
    <dataValidation type="list" allowBlank="1" showInputMessage="1" showErrorMessage="1" error="Povoleny jsou hodnoty K, M." sqref="D825:D830">
      <formula1>"K, M"</formula1>
    </dataValidation>
    <dataValidation type="list" allowBlank="1" showInputMessage="1" showErrorMessage="1" error="Povoleny jsou hodnoty základní, snížená, zákl. přenesená, sníž. přenesená, nulová." sqref="U825:U830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4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DESKTOP-OMQ29LB\Martin</dc:creator>
  <cp:lastModifiedBy>DESKTOP-OMQ29LB\Martin</cp:lastModifiedBy>
  <dcterms:created xsi:type="dcterms:W3CDTF">2018-04-12T11:59:57Z</dcterms:created>
  <dcterms:modified xsi:type="dcterms:W3CDTF">2018-04-12T12:00:00Z</dcterms:modified>
</cp:coreProperties>
</file>