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420368\Desktop\"/>
    </mc:Choice>
  </mc:AlternateContent>
  <bookViews>
    <workbookView xWindow="0" yWindow="0" windowWidth="25200" windowHeight="11760" activeTab="21"/>
  </bookViews>
  <sheets>
    <sheet name="Stavba" sheetId="1" r:id="rId1"/>
    <sheet name="01 KL" sheetId="2" r:id="rId2"/>
    <sheet name="01 Rek" sheetId="3" r:id="rId3"/>
    <sheet name="01 Pol" sheetId="4" r:id="rId4"/>
    <sheet name="02 KL" sheetId="5" r:id="rId5"/>
    <sheet name="02 Rek" sheetId="6" r:id="rId6"/>
    <sheet name="02 Pol" sheetId="7" r:id="rId7"/>
    <sheet name="03 KL" sheetId="8" r:id="rId8"/>
    <sheet name="03 Rek" sheetId="9" r:id="rId9"/>
    <sheet name="03 Pol" sheetId="10" r:id="rId10"/>
    <sheet name="04 KL" sheetId="11" r:id="rId11"/>
    <sheet name="04 Rek" sheetId="12" r:id="rId12"/>
    <sheet name="04 Pol" sheetId="13" r:id="rId13"/>
    <sheet name="05 KL" sheetId="14" r:id="rId14"/>
    <sheet name="05 Rek" sheetId="15" r:id="rId15"/>
    <sheet name="05 Pol" sheetId="16" r:id="rId16"/>
    <sheet name="06 KL" sheetId="17" r:id="rId17"/>
    <sheet name="06 Rek" sheetId="18" r:id="rId18"/>
    <sheet name="06 Pol" sheetId="19" r:id="rId19"/>
    <sheet name="07 KL" sheetId="20" r:id="rId20"/>
    <sheet name="07 Rek" sheetId="21" r:id="rId21"/>
    <sheet name="07 Pol" sheetId="22" r:id="rId22"/>
  </sheets>
  <definedNames>
    <definedName name="CelkemObjekty" localSheetId="0">Stavba!$F$31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Objednatel" localSheetId="0">Stavba!$D$11</definedName>
    <definedName name="Objekt" localSheetId="0">Stavba!$B$29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_xlnm.Print_Area" localSheetId="3">'01 Pol'!$A$1:$G$155</definedName>
    <definedName name="_xlnm.Print_Area" localSheetId="2">'01 Rek'!$A$1:$I$44</definedName>
    <definedName name="_xlnm.Print_Area" localSheetId="6">'02 Pol'!$A$1:$G$155</definedName>
    <definedName name="_xlnm.Print_Area" localSheetId="5">'02 Rek'!$A$1:$I$44</definedName>
    <definedName name="_xlnm.Print_Area" localSheetId="9">'03 Pol'!$A$1:$G$155</definedName>
    <definedName name="_xlnm.Print_Area" localSheetId="8">'03 Rek'!$A$1:$I$44</definedName>
    <definedName name="_xlnm.Print_Area" localSheetId="12">'04 Pol'!$A$1:$G$155</definedName>
    <definedName name="_xlnm.Print_Area" localSheetId="11">'04 Rek'!$A$1:$I$44</definedName>
    <definedName name="_xlnm.Print_Area" localSheetId="15">'05 Pol'!$A$1:$G$155</definedName>
    <definedName name="_xlnm.Print_Area" localSheetId="14">'05 Rek'!$A$1:$I$44</definedName>
    <definedName name="_xlnm.Print_Area" localSheetId="18">'06 Pol'!$A$1:$G$38</definedName>
    <definedName name="_xlnm.Print_Area" localSheetId="17">'06 Rek'!$A$1:$I$25</definedName>
    <definedName name="_xlnm.Print_Area" localSheetId="21">'07 Pol'!$A$1:$G$15</definedName>
    <definedName name="_xlnm.Print_Area" localSheetId="20">'07 Rek'!$A$1:$I$23</definedName>
    <definedName name="_xlnm.Print_Area" localSheetId="0">Stavba!$B$1:$J$68</definedName>
    <definedName name="_xlnm.Print_Titles" localSheetId="3">'01 Pol'!$1:$6</definedName>
    <definedName name="_xlnm.Print_Titles" localSheetId="2">'01 Rek'!$1:$6</definedName>
    <definedName name="_xlnm.Print_Titles" localSheetId="6">'02 Pol'!$1:$6</definedName>
    <definedName name="_xlnm.Print_Titles" localSheetId="5">'02 Rek'!$1:$6</definedName>
    <definedName name="_xlnm.Print_Titles" localSheetId="9">'03 Pol'!$1:$6</definedName>
    <definedName name="_xlnm.Print_Titles" localSheetId="8">'03 Rek'!$1:$6</definedName>
    <definedName name="_xlnm.Print_Titles" localSheetId="12">'04 Pol'!$1:$6</definedName>
    <definedName name="_xlnm.Print_Titles" localSheetId="11">'04 Rek'!$1:$6</definedName>
    <definedName name="_xlnm.Print_Titles" localSheetId="15">'05 Pol'!$1:$6</definedName>
    <definedName name="_xlnm.Print_Titles" localSheetId="14">'05 Rek'!$1:$6</definedName>
    <definedName name="_xlnm.Print_Titles" localSheetId="18">'06 Pol'!$1:$6</definedName>
    <definedName name="_xlnm.Print_Titles" localSheetId="17">'06 Rek'!$1:$6</definedName>
    <definedName name="_xlnm.Print_Titles" localSheetId="21">'07 Pol'!$1:$6</definedName>
    <definedName name="_xlnm.Print_Titles" localSheetId="20">'07 Rek'!$1:$6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8" hidden="1">0</definedName>
    <definedName name="solver_lin" localSheetId="21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8" hidden="1">0</definedName>
    <definedName name="solver_num" localSheetId="21" hidden="1">0</definedName>
    <definedName name="solver_opt" localSheetId="3" hidden="1">'01 Pol'!#REF!</definedName>
    <definedName name="solver_opt" localSheetId="6" hidden="1">'02 Pol'!#REF!</definedName>
    <definedName name="solver_opt" localSheetId="9" hidden="1">'03 Pol'!#REF!</definedName>
    <definedName name="solver_opt" localSheetId="12" hidden="1">'04 Pol'!#REF!</definedName>
    <definedName name="solver_opt" localSheetId="15" hidden="1">'05 Pol'!#REF!</definedName>
    <definedName name="solver_opt" localSheetId="18" hidden="1">'06 Pol'!#REF!</definedName>
    <definedName name="solver_opt" localSheetId="21" hidden="1">'07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8" hidden="1">1</definedName>
    <definedName name="solver_typ" localSheetId="21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8" hidden="1">0</definedName>
    <definedName name="solver_val" localSheetId="21" hidden="1">0</definedName>
    <definedName name="SoucetDilu" localSheetId="0">Stavba!#REF!</definedName>
    <definedName name="StavbaCelkem" localSheetId="0">Stavba!$H$31</definedName>
    <definedName name="Zhotovitel" localSheetId="0">Stavba!$D$7</definedName>
  </definedNames>
  <calcPr calcId="171027"/>
</workbook>
</file>

<file path=xl/calcChain.xml><?xml version="1.0" encoding="utf-8"?>
<calcChain xmlns="http://schemas.openxmlformats.org/spreadsheetml/2006/main">
  <c r="D21" i="20" l="1"/>
  <c r="D20" i="20"/>
  <c r="D19" i="20"/>
  <c r="D18" i="20"/>
  <c r="D17" i="20"/>
  <c r="D16" i="20"/>
  <c r="D15" i="20"/>
  <c r="BE14" i="22"/>
  <c r="BE15" i="22" s="1"/>
  <c r="I8" i="21" s="1"/>
  <c r="BC14" i="22"/>
  <c r="BC15" i="22" s="1"/>
  <c r="G8" i="21" s="1"/>
  <c r="BB14" i="22"/>
  <c r="BA14" i="22"/>
  <c r="BA15" i="22" s="1"/>
  <c r="E8" i="21" s="1"/>
  <c r="G14" i="22"/>
  <c r="BD14" i="22" s="1"/>
  <c r="BD15" i="22" s="1"/>
  <c r="H8" i="21" s="1"/>
  <c r="B8" i="21"/>
  <c r="A8" i="21"/>
  <c r="BB15" i="22"/>
  <c r="F8" i="21" s="1"/>
  <c r="BE11" i="22"/>
  <c r="BD11" i="22"/>
  <c r="BC11" i="22"/>
  <c r="BB11" i="22"/>
  <c r="G11" i="22"/>
  <c r="BA11" i="22" s="1"/>
  <c r="BE10" i="22"/>
  <c r="BD10" i="22"/>
  <c r="BC10" i="22"/>
  <c r="BB10" i="22"/>
  <c r="G10" i="22"/>
  <c r="BA10" i="22" s="1"/>
  <c r="BE9" i="22"/>
  <c r="BD9" i="22"/>
  <c r="BC9" i="22"/>
  <c r="BB9" i="22"/>
  <c r="G9" i="22"/>
  <c r="BA9" i="22" s="1"/>
  <c r="BE8" i="22"/>
  <c r="BD8" i="22"/>
  <c r="BC8" i="22"/>
  <c r="BB8" i="22"/>
  <c r="G8" i="22"/>
  <c r="BA8" i="22" s="1"/>
  <c r="B7" i="21"/>
  <c r="A7" i="21"/>
  <c r="E4" i="22"/>
  <c r="F3" i="22"/>
  <c r="C33" i="20"/>
  <c r="F33" i="20" s="1"/>
  <c r="C31" i="20"/>
  <c r="G7" i="20"/>
  <c r="D21" i="17"/>
  <c r="D20" i="17"/>
  <c r="D19" i="17"/>
  <c r="D18" i="17"/>
  <c r="D17" i="17"/>
  <c r="D16" i="17"/>
  <c r="D15" i="17"/>
  <c r="BE37" i="19"/>
  <c r="BE38" i="19" s="1"/>
  <c r="I10" i="18" s="1"/>
  <c r="BD37" i="19"/>
  <c r="BD38" i="19" s="1"/>
  <c r="H10" i="18" s="1"/>
  <c r="BC37" i="19"/>
  <c r="BC38" i="19" s="1"/>
  <c r="G10" i="18" s="1"/>
  <c r="BB37" i="19"/>
  <c r="G37" i="19"/>
  <c r="BA37" i="19" s="1"/>
  <c r="BA38" i="19" s="1"/>
  <c r="E10" i="18" s="1"/>
  <c r="B10" i="18"/>
  <c r="A10" i="18"/>
  <c r="BB38" i="19"/>
  <c r="F10" i="18" s="1"/>
  <c r="BE34" i="19"/>
  <c r="BD34" i="19"/>
  <c r="BC34" i="19"/>
  <c r="BB34" i="19"/>
  <c r="G34" i="19"/>
  <c r="BA34" i="19" s="1"/>
  <c r="BE33" i="19"/>
  <c r="BD33" i="19"/>
  <c r="BC33" i="19"/>
  <c r="BB33" i="19"/>
  <c r="G33" i="19"/>
  <c r="BA33" i="19" s="1"/>
  <c r="BE32" i="19"/>
  <c r="BD32" i="19"/>
  <c r="BC32" i="19"/>
  <c r="BB32" i="19"/>
  <c r="G32" i="19"/>
  <c r="B9" i="18"/>
  <c r="A9" i="18"/>
  <c r="BE29" i="19"/>
  <c r="BD29" i="19"/>
  <c r="BC29" i="19"/>
  <c r="BB29" i="19"/>
  <c r="BA29" i="19"/>
  <c r="G29" i="19"/>
  <c r="BE28" i="19"/>
  <c r="BD28" i="19"/>
  <c r="BC28" i="19"/>
  <c r="BB28" i="19"/>
  <c r="G28" i="19"/>
  <c r="BA28" i="19" s="1"/>
  <c r="BE27" i="19"/>
  <c r="BD27" i="19"/>
  <c r="BC27" i="19"/>
  <c r="BB27" i="19"/>
  <c r="G27" i="19"/>
  <c r="BA27" i="19" s="1"/>
  <c r="BE26" i="19"/>
  <c r="BD26" i="19"/>
  <c r="BC26" i="19"/>
  <c r="BB26" i="19"/>
  <c r="G26" i="19"/>
  <c r="BA26" i="19" s="1"/>
  <c r="BE25" i="19"/>
  <c r="BD25" i="19"/>
  <c r="BC25" i="19"/>
  <c r="BB25" i="19"/>
  <c r="BA25" i="19"/>
  <c r="G25" i="19"/>
  <c r="BE24" i="19"/>
  <c r="BD24" i="19"/>
  <c r="BC24" i="19"/>
  <c r="BB24" i="19"/>
  <c r="G24" i="19"/>
  <c r="BA24" i="19" s="1"/>
  <c r="BE23" i="19"/>
  <c r="BD23" i="19"/>
  <c r="BC23" i="19"/>
  <c r="BB23" i="19"/>
  <c r="BA23" i="19"/>
  <c r="G23" i="19"/>
  <c r="BE22" i="19"/>
  <c r="BD22" i="19"/>
  <c r="BC22" i="19"/>
  <c r="BB22" i="19"/>
  <c r="G22" i="19"/>
  <c r="BA22" i="19" s="1"/>
  <c r="BE21" i="19"/>
  <c r="BD21" i="19"/>
  <c r="BC21" i="19"/>
  <c r="BB21" i="19"/>
  <c r="G21" i="19"/>
  <c r="BA21" i="19" s="1"/>
  <c r="BE20" i="19"/>
  <c r="BD20" i="19"/>
  <c r="BC20" i="19"/>
  <c r="BB20" i="19"/>
  <c r="G20" i="19"/>
  <c r="BA20" i="19" s="1"/>
  <c r="BE19" i="19"/>
  <c r="BD19" i="19"/>
  <c r="BC19" i="19"/>
  <c r="BB19" i="19"/>
  <c r="G19" i="19"/>
  <c r="BA19" i="19" s="1"/>
  <c r="B8" i="18"/>
  <c r="A8" i="18"/>
  <c r="BE16" i="19"/>
  <c r="BD16" i="19"/>
  <c r="BC16" i="19"/>
  <c r="BB16" i="19"/>
  <c r="G16" i="19"/>
  <c r="BA16" i="19" s="1"/>
  <c r="BE15" i="19"/>
  <c r="BD15" i="19"/>
  <c r="BC15" i="19"/>
  <c r="BB15" i="19"/>
  <c r="G15" i="19"/>
  <c r="BA15" i="19" s="1"/>
  <c r="BE14" i="19"/>
  <c r="BD14" i="19"/>
  <c r="BC14" i="19"/>
  <c r="BB14" i="19"/>
  <c r="G14" i="19"/>
  <c r="BA14" i="19" s="1"/>
  <c r="BE13" i="19"/>
  <c r="BD13" i="19"/>
  <c r="BC13" i="19"/>
  <c r="BB13" i="19"/>
  <c r="G13" i="19"/>
  <c r="BA13" i="19" s="1"/>
  <c r="BE12" i="19"/>
  <c r="BD12" i="19"/>
  <c r="BC12" i="19"/>
  <c r="BB12" i="19"/>
  <c r="G12" i="19"/>
  <c r="BA12" i="19" s="1"/>
  <c r="BE11" i="19"/>
  <c r="BD11" i="19"/>
  <c r="BC11" i="19"/>
  <c r="BB11" i="19"/>
  <c r="G11" i="19"/>
  <c r="BA11" i="19" s="1"/>
  <c r="BE10" i="19"/>
  <c r="BD10" i="19"/>
  <c r="BC10" i="19"/>
  <c r="BB10" i="19"/>
  <c r="G10" i="19"/>
  <c r="BA10" i="19" s="1"/>
  <c r="BE9" i="19"/>
  <c r="BD9" i="19"/>
  <c r="BC9" i="19"/>
  <c r="BB9" i="19"/>
  <c r="G9" i="19"/>
  <c r="BA9" i="19" s="1"/>
  <c r="BE8" i="19"/>
  <c r="BD8" i="19"/>
  <c r="BC8" i="19"/>
  <c r="BB8" i="19"/>
  <c r="G8" i="19"/>
  <c r="BA8" i="19" s="1"/>
  <c r="B7" i="18"/>
  <c r="A7" i="18"/>
  <c r="E4" i="19"/>
  <c r="F3" i="19"/>
  <c r="C33" i="17"/>
  <c r="F33" i="17" s="1"/>
  <c r="C31" i="17"/>
  <c r="G7" i="17"/>
  <c r="D21" i="14"/>
  <c r="D20" i="14"/>
  <c r="D19" i="14"/>
  <c r="D18" i="14"/>
  <c r="D17" i="14"/>
  <c r="D16" i="14"/>
  <c r="D15" i="14"/>
  <c r="BE154" i="16"/>
  <c r="BE155" i="16" s="1"/>
  <c r="I29" i="15" s="1"/>
  <c r="BC154" i="16"/>
  <c r="BC155" i="16" s="1"/>
  <c r="G29" i="15" s="1"/>
  <c r="BB154" i="16"/>
  <c r="BB155" i="16" s="1"/>
  <c r="F29" i="15" s="1"/>
  <c r="BA154" i="16"/>
  <c r="BA155" i="16" s="1"/>
  <c r="E29" i="15" s="1"/>
  <c r="G154" i="16"/>
  <c r="BD154" i="16" s="1"/>
  <c r="BD155" i="16" s="1"/>
  <c r="H29" i="15" s="1"/>
  <c r="B29" i="15"/>
  <c r="A29" i="15"/>
  <c r="G155" i="16"/>
  <c r="BE151" i="16"/>
  <c r="BE152" i="16" s="1"/>
  <c r="I28" i="15" s="1"/>
  <c r="BC151" i="16"/>
  <c r="BB151" i="16"/>
  <c r="BA151" i="16"/>
  <c r="BA152" i="16" s="1"/>
  <c r="E28" i="15" s="1"/>
  <c r="G151" i="16"/>
  <c r="G152" i="16" s="1"/>
  <c r="B28" i="15"/>
  <c r="A28" i="15"/>
  <c r="BC152" i="16"/>
  <c r="G28" i="15" s="1"/>
  <c r="BB152" i="16"/>
  <c r="F28" i="15" s="1"/>
  <c r="BE148" i="16"/>
  <c r="BD148" i="16"/>
  <c r="BC148" i="16"/>
  <c r="BA148" i="16"/>
  <c r="G148" i="16"/>
  <c r="BB148" i="16" s="1"/>
  <c r="BE147" i="16"/>
  <c r="BD147" i="16"/>
  <c r="BC147" i="16"/>
  <c r="BA147" i="16"/>
  <c r="G147" i="16"/>
  <c r="BB147" i="16" s="1"/>
  <c r="BE146" i="16"/>
  <c r="BE149" i="16" s="1"/>
  <c r="I27" i="15" s="1"/>
  <c r="BD146" i="16"/>
  <c r="BC146" i="16"/>
  <c r="BA146" i="16"/>
  <c r="G146" i="16"/>
  <c r="BB146" i="16" s="1"/>
  <c r="B27" i="15"/>
  <c r="A27" i="15"/>
  <c r="BE143" i="16"/>
  <c r="BD143" i="16"/>
  <c r="BC143" i="16"/>
  <c r="BA143" i="16"/>
  <c r="G143" i="16"/>
  <c r="BB143" i="16" s="1"/>
  <c r="BE142" i="16"/>
  <c r="BD142" i="16"/>
  <c r="BC142" i="16"/>
  <c r="BA142" i="16"/>
  <c r="G142" i="16"/>
  <c r="BB142" i="16" s="1"/>
  <c r="BE141" i="16"/>
  <c r="BD141" i="16"/>
  <c r="BC141" i="16"/>
  <c r="BC144" i="16" s="1"/>
  <c r="G26" i="15" s="1"/>
  <c r="BA141" i="16"/>
  <c r="G141" i="16"/>
  <c r="BB141" i="16" s="1"/>
  <c r="B26" i="15"/>
  <c r="A26" i="15"/>
  <c r="BE138" i="16"/>
  <c r="BE139" i="16" s="1"/>
  <c r="I25" i="15" s="1"/>
  <c r="BD138" i="16"/>
  <c r="BC138" i="16"/>
  <c r="BC139" i="16" s="1"/>
  <c r="G25" i="15" s="1"/>
  <c r="BA138" i="16"/>
  <c r="BA139" i="16" s="1"/>
  <c r="E25" i="15" s="1"/>
  <c r="G138" i="16"/>
  <c r="G139" i="16" s="1"/>
  <c r="B25" i="15"/>
  <c r="A25" i="15"/>
  <c r="BD139" i="16"/>
  <c r="H25" i="15" s="1"/>
  <c r="BE135" i="16"/>
  <c r="BD135" i="16"/>
  <c r="BC135" i="16"/>
  <c r="BA135" i="16"/>
  <c r="G135" i="16"/>
  <c r="BB135" i="16" s="1"/>
  <c r="BE134" i="16"/>
  <c r="BD134" i="16"/>
  <c r="BC134" i="16"/>
  <c r="BA134" i="16"/>
  <c r="G134" i="16"/>
  <c r="BB134" i="16" s="1"/>
  <c r="BE133" i="16"/>
  <c r="BD133" i="16"/>
  <c r="BC133" i="16"/>
  <c r="BA133" i="16"/>
  <c r="G133" i="16"/>
  <c r="BB133" i="16" s="1"/>
  <c r="BE132" i="16"/>
  <c r="BD132" i="16"/>
  <c r="BC132" i="16"/>
  <c r="BA132" i="16"/>
  <c r="G132" i="16"/>
  <c r="BB132" i="16" s="1"/>
  <c r="B24" i="15"/>
  <c r="A24" i="15"/>
  <c r="BD136" i="16"/>
  <c r="H24" i="15" s="1"/>
  <c r="BE129" i="16"/>
  <c r="BE130" i="16" s="1"/>
  <c r="I23" i="15" s="1"/>
  <c r="BD129" i="16"/>
  <c r="BC129" i="16"/>
  <c r="BA129" i="16"/>
  <c r="BA130" i="16" s="1"/>
  <c r="E23" i="15" s="1"/>
  <c r="G129" i="16"/>
  <c r="G130" i="16" s="1"/>
  <c r="B23" i="15"/>
  <c r="A23" i="15"/>
  <c r="BD130" i="16"/>
  <c r="H23" i="15" s="1"/>
  <c r="BC130" i="16"/>
  <c r="G23" i="15" s="1"/>
  <c r="BE126" i="16"/>
  <c r="BD126" i="16"/>
  <c r="BD127" i="16" s="1"/>
  <c r="H22" i="15" s="1"/>
  <c r="BC126" i="16"/>
  <c r="BC127" i="16" s="1"/>
  <c r="G22" i="15" s="1"/>
  <c r="BA126" i="16"/>
  <c r="BA127" i="16" s="1"/>
  <c r="E22" i="15" s="1"/>
  <c r="G126" i="16"/>
  <c r="BB126" i="16" s="1"/>
  <c r="BB127" i="16" s="1"/>
  <c r="F22" i="15" s="1"/>
  <c r="B22" i="15"/>
  <c r="A22" i="15"/>
  <c r="BE127" i="16"/>
  <c r="I22" i="15" s="1"/>
  <c r="BE123" i="16"/>
  <c r="BD123" i="16"/>
  <c r="BC123" i="16"/>
  <c r="BA123" i="16"/>
  <c r="G123" i="16"/>
  <c r="BB123" i="16" s="1"/>
  <c r="BE122" i="16"/>
  <c r="BD122" i="16"/>
  <c r="BC122" i="16"/>
  <c r="BA122" i="16"/>
  <c r="G122" i="16"/>
  <c r="BB122" i="16" s="1"/>
  <c r="BE121" i="16"/>
  <c r="BD121" i="16"/>
  <c r="BC121" i="16"/>
  <c r="BA121" i="16"/>
  <c r="G121" i="16"/>
  <c r="BB121" i="16" s="1"/>
  <c r="B21" i="15"/>
  <c r="A21" i="15"/>
  <c r="G124" i="16"/>
  <c r="BE118" i="16"/>
  <c r="BD118" i="16"/>
  <c r="BC118" i="16"/>
  <c r="BB118" i="16"/>
  <c r="BA118" i="16"/>
  <c r="G118" i="16"/>
  <c r="BE117" i="16"/>
  <c r="BD117" i="16"/>
  <c r="BD119" i="16" s="1"/>
  <c r="H20" i="15" s="1"/>
  <c r="BC117" i="16"/>
  <c r="BA117" i="16"/>
  <c r="G117" i="16"/>
  <c r="BB117" i="16" s="1"/>
  <c r="B20" i="15"/>
  <c r="A20" i="15"/>
  <c r="BE114" i="16"/>
  <c r="BD114" i="16"/>
  <c r="BC114" i="16"/>
  <c r="BA114" i="16"/>
  <c r="G114" i="16"/>
  <c r="BB114" i="16" s="1"/>
  <c r="BE113" i="16"/>
  <c r="BD113" i="16"/>
  <c r="BC113" i="16"/>
  <c r="BA113" i="16"/>
  <c r="G113" i="16"/>
  <c r="BB113" i="16" s="1"/>
  <c r="BE112" i="16"/>
  <c r="BD112" i="16"/>
  <c r="BC112" i="16"/>
  <c r="BA112" i="16"/>
  <c r="G112" i="16"/>
  <c r="BB112" i="16" s="1"/>
  <c r="BE111" i="16"/>
  <c r="BD111" i="16"/>
  <c r="BC111" i="16"/>
  <c r="BA111" i="16"/>
  <c r="G111" i="16"/>
  <c r="BB111" i="16" s="1"/>
  <c r="BE110" i="16"/>
  <c r="BD110" i="16"/>
  <c r="BC110" i="16"/>
  <c r="BA110" i="16"/>
  <c r="G110" i="16"/>
  <c r="BB110" i="16" s="1"/>
  <c r="BE109" i="16"/>
  <c r="BD109" i="16"/>
  <c r="BC109" i="16"/>
  <c r="BA109" i="16"/>
  <c r="G109" i="16"/>
  <c r="BB109" i="16" s="1"/>
  <c r="BE108" i="16"/>
  <c r="BE115" i="16" s="1"/>
  <c r="I19" i="15" s="1"/>
  <c r="BD108" i="16"/>
  <c r="BC108" i="16"/>
  <c r="BA108" i="16"/>
  <c r="G108" i="16"/>
  <c r="BB108" i="16" s="1"/>
  <c r="B19" i="15"/>
  <c r="A19" i="15"/>
  <c r="BE105" i="16"/>
  <c r="BD105" i="16"/>
  <c r="BC105" i="16"/>
  <c r="BA105" i="16"/>
  <c r="G105" i="16"/>
  <c r="BB105" i="16" s="1"/>
  <c r="BE104" i="16"/>
  <c r="BE106" i="16" s="1"/>
  <c r="I18" i="15" s="1"/>
  <c r="BD104" i="16"/>
  <c r="BC104" i="16"/>
  <c r="BA104" i="16"/>
  <c r="G104" i="16"/>
  <c r="BB104" i="16" s="1"/>
  <c r="BE103" i="16"/>
  <c r="BD103" i="16"/>
  <c r="BC103" i="16"/>
  <c r="BC106" i="16" s="1"/>
  <c r="G18" i="15" s="1"/>
  <c r="BA103" i="16"/>
  <c r="G103" i="16"/>
  <c r="BB103" i="16" s="1"/>
  <c r="BE102" i="16"/>
  <c r="BD102" i="16"/>
  <c r="BC102" i="16"/>
  <c r="BA102" i="16"/>
  <c r="G102" i="16"/>
  <c r="BB102" i="16" s="1"/>
  <c r="B18" i="15"/>
  <c r="A18" i="15"/>
  <c r="BE99" i="16"/>
  <c r="BE100" i="16" s="1"/>
  <c r="I17" i="15" s="1"/>
  <c r="BD99" i="16"/>
  <c r="BD100" i="16" s="1"/>
  <c r="H17" i="15" s="1"/>
  <c r="BC99" i="16"/>
  <c r="BC100" i="16" s="1"/>
  <c r="G17" i="15" s="1"/>
  <c r="BA99" i="16"/>
  <c r="BA100" i="16" s="1"/>
  <c r="E17" i="15" s="1"/>
  <c r="G99" i="16"/>
  <c r="BB99" i="16" s="1"/>
  <c r="BB100" i="16" s="1"/>
  <c r="F17" i="15" s="1"/>
  <c r="B17" i="15"/>
  <c r="A17" i="15"/>
  <c r="BE96" i="16"/>
  <c r="BE97" i="16" s="1"/>
  <c r="I16" i="15" s="1"/>
  <c r="BD96" i="16"/>
  <c r="BD97" i="16" s="1"/>
  <c r="H16" i="15" s="1"/>
  <c r="BC96" i="16"/>
  <c r="BC97" i="16" s="1"/>
  <c r="G16" i="15" s="1"/>
  <c r="BA96" i="16"/>
  <c r="BA97" i="16" s="1"/>
  <c r="E16" i="15" s="1"/>
  <c r="G96" i="16"/>
  <c r="BB96" i="16" s="1"/>
  <c r="BB97" i="16" s="1"/>
  <c r="F16" i="15" s="1"/>
  <c r="B16" i="15"/>
  <c r="A16" i="15"/>
  <c r="G97" i="16"/>
  <c r="BE93" i="16"/>
  <c r="BD93" i="16"/>
  <c r="BC93" i="16"/>
  <c r="BA93" i="16"/>
  <c r="G93" i="16"/>
  <c r="BB93" i="16" s="1"/>
  <c r="BE92" i="16"/>
  <c r="BD92" i="16"/>
  <c r="BC92" i="16"/>
  <c r="BA92" i="16"/>
  <c r="G92" i="16"/>
  <c r="BB92" i="16" s="1"/>
  <c r="BE91" i="16"/>
  <c r="BD91" i="16"/>
  <c r="BC91" i="16"/>
  <c r="BA91" i="16"/>
  <c r="G91" i="16"/>
  <c r="BB91" i="16" s="1"/>
  <c r="BE90" i="16"/>
  <c r="BD90" i="16"/>
  <c r="BC90" i="16"/>
  <c r="BA90" i="16"/>
  <c r="G90" i="16"/>
  <c r="BB90" i="16" s="1"/>
  <c r="BE89" i="16"/>
  <c r="BD89" i="16"/>
  <c r="BC89" i="16"/>
  <c r="BA89" i="16"/>
  <c r="G89" i="16"/>
  <c r="BB89" i="16" s="1"/>
  <c r="BE88" i="16"/>
  <c r="BD88" i="16"/>
  <c r="BC88" i="16"/>
  <c r="BA88" i="16"/>
  <c r="G88" i="16"/>
  <c r="BB88" i="16" s="1"/>
  <c r="BE87" i="16"/>
  <c r="BD87" i="16"/>
  <c r="BC87" i="16"/>
  <c r="BB87" i="16"/>
  <c r="BA87" i="16"/>
  <c r="G87" i="16"/>
  <c r="BE86" i="16"/>
  <c r="BD86" i="16"/>
  <c r="BC86" i="16"/>
  <c r="BA86" i="16"/>
  <c r="G86" i="16"/>
  <c r="BB86" i="16" s="1"/>
  <c r="BE85" i="16"/>
  <c r="BD85" i="16"/>
  <c r="BC85" i="16"/>
  <c r="BA85" i="16"/>
  <c r="G85" i="16"/>
  <c r="BB85" i="16" s="1"/>
  <c r="BE84" i="16"/>
  <c r="BD84" i="16"/>
  <c r="BC84" i="16"/>
  <c r="BA84" i="16"/>
  <c r="G84" i="16"/>
  <c r="BE83" i="16"/>
  <c r="BD83" i="16"/>
  <c r="BC83" i="16"/>
  <c r="BA83" i="16"/>
  <c r="G83" i="16"/>
  <c r="BB83" i="16" s="1"/>
  <c r="B15" i="15"/>
  <c r="A15" i="15"/>
  <c r="BE80" i="16"/>
  <c r="BD80" i="16"/>
  <c r="BC80" i="16"/>
  <c r="BA80" i="16"/>
  <c r="G80" i="16"/>
  <c r="BB80" i="16" s="1"/>
  <c r="BE79" i="16"/>
  <c r="BD79" i="16"/>
  <c r="BC79" i="16"/>
  <c r="BA79" i="16"/>
  <c r="G79" i="16"/>
  <c r="BB79" i="16" s="1"/>
  <c r="BE78" i="16"/>
  <c r="BD78" i="16"/>
  <c r="BC78" i="16"/>
  <c r="BA78" i="16"/>
  <c r="G78" i="16"/>
  <c r="BB78" i="16" s="1"/>
  <c r="BE77" i="16"/>
  <c r="BD77" i="16"/>
  <c r="BC77" i="16"/>
  <c r="BA77" i="16"/>
  <c r="G77" i="16"/>
  <c r="BB77" i="16" s="1"/>
  <c r="BE76" i="16"/>
  <c r="BD76" i="16"/>
  <c r="BC76" i="16"/>
  <c r="BA76" i="16"/>
  <c r="G76" i="16"/>
  <c r="BB76" i="16" s="1"/>
  <c r="BE75" i="16"/>
  <c r="BD75" i="16"/>
  <c r="BC75" i="16"/>
  <c r="BA75" i="16"/>
  <c r="G75" i="16"/>
  <c r="BB75" i="16" s="1"/>
  <c r="B14" i="15"/>
  <c r="A14" i="15"/>
  <c r="BE72" i="16"/>
  <c r="BE73" i="16" s="1"/>
  <c r="I13" i="15" s="1"/>
  <c r="BD72" i="16"/>
  <c r="BC72" i="16"/>
  <c r="BB72" i="16"/>
  <c r="G72" i="16"/>
  <c r="BA72" i="16" s="1"/>
  <c r="BA73" i="16" s="1"/>
  <c r="E13" i="15" s="1"/>
  <c r="B13" i="15"/>
  <c r="A13" i="15"/>
  <c r="BD73" i="16"/>
  <c r="H13" i="15" s="1"/>
  <c r="BC73" i="16"/>
  <c r="G13" i="15" s="1"/>
  <c r="BB73" i="16"/>
  <c r="F13" i="15" s="1"/>
  <c r="BE69" i="16"/>
  <c r="BD69" i="16"/>
  <c r="BC69" i="16"/>
  <c r="BB69" i="16"/>
  <c r="G69" i="16"/>
  <c r="BA69" i="16" s="1"/>
  <c r="BE68" i="16"/>
  <c r="BD68" i="16"/>
  <c r="BC68" i="16"/>
  <c r="BB68" i="16"/>
  <c r="BA68" i="16"/>
  <c r="G68" i="16"/>
  <c r="BE67" i="16"/>
  <c r="BD67" i="16"/>
  <c r="BC67" i="16"/>
  <c r="BB67" i="16"/>
  <c r="G67" i="16"/>
  <c r="BA67" i="16" s="1"/>
  <c r="BE66" i="16"/>
  <c r="BD66" i="16"/>
  <c r="BC66" i="16"/>
  <c r="BB66" i="16"/>
  <c r="G66" i="16"/>
  <c r="BA66" i="16" s="1"/>
  <c r="BE65" i="16"/>
  <c r="BD65" i="16"/>
  <c r="BC65" i="16"/>
  <c r="BB65" i="16"/>
  <c r="G65" i="16"/>
  <c r="BA65" i="16" s="1"/>
  <c r="BE64" i="16"/>
  <c r="BD64" i="16"/>
  <c r="BC64" i="16"/>
  <c r="BB64" i="16"/>
  <c r="G64" i="16"/>
  <c r="BA64" i="16" s="1"/>
  <c r="B12" i="15"/>
  <c r="A12" i="15"/>
  <c r="BE61" i="16"/>
  <c r="BD61" i="16"/>
  <c r="BC61" i="16"/>
  <c r="BB61" i="16"/>
  <c r="BA61" i="16"/>
  <c r="G61" i="16"/>
  <c r="BE60" i="16"/>
  <c r="BD60" i="16"/>
  <c r="BC60" i="16"/>
  <c r="BB60" i="16"/>
  <c r="G60" i="16"/>
  <c r="BA60" i="16" s="1"/>
  <c r="BE59" i="16"/>
  <c r="BD59" i="16"/>
  <c r="BC59" i="16"/>
  <c r="BB59" i="16"/>
  <c r="G59" i="16"/>
  <c r="BA59" i="16" s="1"/>
  <c r="BE58" i="16"/>
  <c r="BD58" i="16"/>
  <c r="BC58" i="16"/>
  <c r="BB58" i="16"/>
  <c r="G58" i="16"/>
  <c r="BA58" i="16" s="1"/>
  <c r="BE57" i="16"/>
  <c r="BD57" i="16"/>
  <c r="BC57" i="16"/>
  <c r="BB57" i="16"/>
  <c r="G57" i="16"/>
  <c r="BA57" i="16" s="1"/>
  <c r="BE56" i="16"/>
  <c r="BD56" i="16"/>
  <c r="BC56" i="16"/>
  <c r="BB56" i="16"/>
  <c r="G56" i="16"/>
  <c r="BA56" i="16" s="1"/>
  <c r="BE55" i="16"/>
  <c r="BD55" i="16"/>
  <c r="BC55" i="16"/>
  <c r="BB55" i="16"/>
  <c r="G55" i="16"/>
  <c r="BA55" i="16" s="1"/>
  <c r="BE54" i="16"/>
  <c r="BD54" i="16"/>
  <c r="BC54" i="16"/>
  <c r="BB54" i="16"/>
  <c r="G54" i="16"/>
  <c r="BA54" i="16" s="1"/>
  <c r="BE53" i="16"/>
  <c r="BD53" i="16"/>
  <c r="BC53" i="16"/>
  <c r="BC62" i="16" s="1"/>
  <c r="G11" i="15" s="1"/>
  <c r="BB53" i="16"/>
  <c r="BA53" i="16"/>
  <c r="G53" i="16"/>
  <c r="B11" i="15"/>
  <c r="A11" i="15"/>
  <c r="BE50" i="16"/>
  <c r="BD50" i="16"/>
  <c r="BC50" i="16"/>
  <c r="BB50" i="16"/>
  <c r="G50" i="16"/>
  <c r="BA50" i="16" s="1"/>
  <c r="BE49" i="16"/>
  <c r="BD49" i="16"/>
  <c r="BC49" i="16"/>
  <c r="BB49" i="16"/>
  <c r="G49" i="16"/>
  <c r="BA49" i="16" s="1"/>
  <c r="BE48" i="16"/>
  <c r="BD48" i="16"/>
  <c r="BC48" i="16"/>
  <c r="BB48" i="16"/>
  <c r="G48" i="16"/>
  <c r="BA48" i="16" s="1"/>
  <c r="BE47" i="16"/>
  <c r="BD47" i="16"/>
  <c r="BC47" i="16"/>
  <c r="BB47" i="16"/>
  <c r="G47" i="16"/>
  <c r="BA47" i="16" s="1"/>
  <c r="BE46" i="16"/>
  <c r="BD46" i="16"/>
  <c r="BC46" i="16"/>
  <c r="BB46" i="16"/>
  <c r="G46" i="16"/>
  <c r="BA46" i="16" s="1"/>
  <c r="BE45" i="16"/>
  <c r="BD45" i="16"/>
  <c r="BC45" i="16"/>
  <c r="BB45" i="16"/>
  <c r="BA45" i="16"/>
  <c r="G45" i="16"/>
  <c r="BE44" i="16"/>
  <c r="BD44" i="16"/>
  <c r="BC44" i="16"/>
  <c r="BB44" i="16"/>
  <c r="G44" i="16"/>
  <c r="BA44" i="16" s="1"/>
  <c r="BE43" i="16"/>
  <c r="BD43" i="16"/>
  <c r="BC43" i="16"/>
  <c r="BB43" i="16"/>
  <c r="G43" i="16"/>
  <c r="BA43" i="16" s="1"/>
  <c r="BE42" i="16"/>
  <c r="BD42" i="16"/>
  <c r="BC42" i="16"/>
  <c r="BB42" i="16"/>
  <c r="G42" i="16"/>
  <c r="BA42" i="16" s="1"/>
  <c r="BE41" i="16"/>
  <c r="BD41" i="16"/>
  <c r="BC41" i="16"/>
  <c r="BB41" i="16"/>
  <c r="BA41" i="16"/>
  <c r="G41" i="16"/>
  <c r="BE40" i="16"/>
  <c r="BD40" i="16"/>
  <c r="BC40" i="16"/>
  <c r="BB40" i="16"/>
  <c r="G40" i="16"/>
  <c r="BA40" i="16" s="1"/>
  <c r="BE39" i="16"/>
  <c r="BD39" i="16"/>
  <c r="BC39" i="16"/>
  <c r="BB39" i="16"/>
  <c r="G39" i="16"/>
  <c r="BA39" i="16" s="1"/>
  <c r="B10" i="15"/>
  <c r="A10" i="15"/>
  <c r="BE36" i="16"/>
  <c r="BD36" i="16"/>
  <c r="BC36" i="16"/>
  <c r="BB36" i="16"/>
  <c r="G36" i="16"/>
  <c r="BA36" i="16" s="1"/>
  <c r="BE35" i="16"/>
  <c r="BD35" i="16"/>
  <c r="BC35" i="16"/>
  <c r="BB35" i="16"/>
  <c r="G35" i="16"/>
  <c r="BA35" i="16" s="1"/>
  <c r="BE34" i="16"/>
  <c r="BD34" i="16"/>
  <c r="BC34" i="16"/>
  <c r="BB34" i="16"/>
  <c r="G34" i="16"/>
  <c r="BA34" i="16" s="1"/>
  <c r="BE33" i="16"/>
  <c r="BD33" i="16"/>
  <c r="BC33" i="16"/>
  <c r="BB33" i="16"/>
  <c r="G33" i="16"/>
  <c r="BA33" i="16" s="1"/>
  <c r="BE32" i="16"/>
  <c r="BD32" i="16"/>
  <c r="BC32" i="16"/>
  <c r="BB32" i="16"/>
  <c r="G32" i="16"/>
  <c r="BA32" i="16" s="1"/>
  <c r="BE31" i="16"/>
  <c r="BD31" i="16"/>
  <c r="BC31" i="16"/>
  <c r="BB31" i="16"/>
  <c r="G31" i="16"/>
  <c r="BA31" i="16" s="1"/>
  <c r="BE30" i="16"/>
  <c r="BD30" i="16"/>
  <c r="BC30" i="16"/>
  <c r="BB30" i="16"/>
  <c r="BB37" i="16" s="1"/>
  <c r="F9" i="15" s="1"/>
  <c r="G30" i="16"/>
  <c r="BA30" i="16" s="1"/>
  <c r="BE29" i="16"/>
  <c r="BD29" i="16"/>
  <c r="BC29" i="16"/>
  <c r="BB29" i="16"/>
  <c r="G29" i="16"/>
  <c r="BA29" i="16" s="1"/>
  <c r="BE28" i="16"/>
  <c r="BE37" i="16" s="1"/>
  <c r="I9" i="15" s="1"/>
  <c r="BD28" i="16"/>
  <c r="BC28" i="16"/>
  <c r="BB28" i="16"/>
  <c r="G28" i="16"/>
  <c r="G37" i="16" s="1"/>
  <c r="B9" i="15"/>
  <c r="A9" i="15"/>
  <c r="BE25" i="16"/>
  <c r="BD25" i="16"/>
  <c r="BC25" i="16"/>
  <c r="BB25" i="16"/>
  <c r="G25" i="16"/>
  <c r="BA25" i="16" s="1"/>
  <c r="BE24" i="16"/>
  <c r="BD24" i="16"/>
  <c r="BC24" i="16"/>
  <c r="BB24" i="16"/>
  <c r="G24" i="16"/>
  <c r="BA24" i="16" s="1"/>
  <c r="BE23" i="16"/>
  <c r="BD23" i="16"/>
  <c r="BC23" i="16"/>
  <c r="BB23" i="16"/>
  <c r="G23" i="16"/>
  <c r="BA23" i="16" s="1"/>
  <c r="BE22" i="16"/>
  <c r="BD22" i="16"/>
  <c r="BC22" i="16"/>
  <c r="BB22" i="16"/>
  <c r="G22" i="16"/>
  <c r="BA22" i="16" s="1"/>
  <c r="BE21" i="16"/>
  <c r="BD21" i="16"/>
  <c r="BC21" i="16"/>
  <c r="BB21" i="16"/>
  <c r="G21" i="16"/>
  <c r="BA21" i="16" s="1"/>
  <c r="BE20" i="16"/>
  <c r="BD20" i="16"/>
  <c r="BC20" i="16"/>
  <c r="BB20" i="16"/>
  <c r="G20" i="16"/>
  <c r="BA20" i="16" s="1"/>
  <c r="BE19" i="16"/>
  <c r="BD19" i="16"/>
  <c r="BC19" i="16"/>
  <c r="BB19" i="16"/>
  <c r="G19" i="16"/>
  <c r="BA19" i="16" s="1"/>
  <c r="BE18" i="16"/>
  <c r="BD18" i="16"/>
  <c r="BC18" i="16"/>
  <c r="BB18" i="16"/>
  <c r="G18" i="16"/>
  <c r="BA18" i="16" s="1"/>
  <c r="BE17" i="16"/>
  <c r="BD17" i="16"/>
  <c r="BC17" i="16"/>
  <c r="BB17" i="16"/>
  <c r="BB26" i="16" s="1"/>
  <c r="F8" i="15" s="1"/>
  <c r="G17" i="16"/>
  <c r="BA17" i="16" s="1"/>
  <c r="B8" i="15"/>
  <c r="A8" i="15"/>
  <c r="BE14" i="16"/>
  <c r="BD14" i="16"/>
  <c r="BC14" i="16"/>
  <c r="BB14" i="16"/>
  <c r="G14" i="16"/>
  <c r="BA14" i="16" s="1"/>
  <c r="BE13" i="16"/>
  <c r="BD13" i="16"/>
  <c r="BC13" i="16"/>
  <c r="BB13" i="16"/>
  <c r="BA13" i="16"/>
  <c r="G13" i="16"/>
  <c r="BE12" i="16"/>
  <c r="BD12" i="16"/>
  <c r="BC12" i="16"/>
  <c r="BB12" i="16"/>
  <c r="G12" i="16"/>
  <c r="BA12" i="16" s="1"/>
  <c r="BE11" i="16"/>
  <c r="BD11" i="16"/>
  <c r="BC11" i="16"/>
  <c r="BB11" i="16"/>
  <c r="G11" i="16"/>
  <c r="BA11" i="16" s="1"/>
  <c r="BE10" i="16"/>
  <c r="BD10" i="16"/>
  <c r="BC10" i="16"/>
  <c r="BB10" i="16"/>
  <c r="G10" i="16"/>
  <c r="BA10" i="16" s="1"/>
  <c r="BE9" i="16"/>
  <c r="BD9" i="16"/>
  <c r="BC9" i="16"/>
  <c r="BB9" i="16"/>
  <c r="BA9" i="16"/>
  <c r="G9" i="16"/>
  <c r="BE8" i="16"/>
  <c r="BD8" i="16"/>
  <c r="BC8" i="16"/>
  <c r="BB8" i="16"/>
  <c r="G8" i="16"/>
  <c r="BA8" i="16" s="1"/>
  <c r="B7" i="15"/>
  <c r="A7" i="15"/>
  <c r="E4" i="16"/>
  <c r="F3" i="16"/>
  <c r="C33" i="14"/>
  <c r="F33" i="14" s="1"/>
  <c r="C31" i="14"/>
  <c r="G7" i="14"/>
  <c r="D21" i="11"/>
  <c r="D20" i="11"/>
  <c r="D19" i="11"/>
  <c r="D18" i="11"/>
  <c r="D17" i="11"/>
  <c r="D16" i="11"/>
  <c r="D15" i="11"/>
  <c r="BE154" i="13"/>
  <c r="BC154" i="13"/>
  <c r="BC155" i="13" s="1"/>
  <c r="G29" i="12" s="1"/>
  <c r="BB154" i="13"/>
  <c r="BA154" i="13"/>
  <c r="BA155" i="13" s="1"/>
  <c r="E29" i="12" s="1"/>
  <c r="G154" i="13"/>
  <c r="G155" i="13" s="1"/>
  <c r="B29" i="12"/>
  <c r="A29" i="12"/>
  <c r="BE155" i="13"/>
  <c r="I29" i="12" s="1"/>
  <c r="BB155" i="13"/>
  <c r="F29" i="12" s="1"/>
  <c r="BE151" i="13"/>
  <c r="BE152" i="13" s="1"/>
  <c r="I28" i="12" s="1"/>
  <c r="BC151" i="13"/>
  <c r="BC152" i="13" s="1"/>
  <c r="G28" i="12" s="1"/>
  <c r="BB151" i="13"/>
  <c r="BA151" i="13"/>
  <c r="BA152" i="13" s="1"/>
  <c r="E28" i="12" s="1"/>
  <c r="G151" i="13"/>
  <c r="G152" i="13" s="1"/>
  <c r="B28" i="12"/>
  <c r="A28" i="12"/>
  <c r="BB152" i="13"/>
  <c r="F28" i="12" s="1"/>
  <c r="BE148" i="13"/>
  <c r="BD148" i="13"/>
  <c r="BC148" i="13"/>
  <c r="BA148" i="13"/>
  <c r="G148" i="13"/>
  <c r="BB148" i="13" s="1"/>
  <c r="BE147" i="13"/>
  <c r="BD147" i="13"/>
  <c r="BC147" i="13"/>
  <c r="BA147" i="13"/>
  <c r="G147" i="13"/>
  <c r="BB147" i="13" s="1"/>
  <c r="BE146" i="13"/>
  <c r="BD146" i="13"/>
  <c r="BC146" i="13"/>
  <c r="BA146" i="13"/>
  <c r="G146" i="13"/>
  <c r="BB146" i="13" s="1"/>
  <c r="B27" i="12"/>
  <c r="A27" i="12"/>
  <c r="BE143" i="13"/>
  <c r="BD143" i="13"/>
  <c r="BC143" i="13"/>
  <c r="BA143" i="13"/>
  <c r="G143" i="13"/>
  <c r="BB143" i="13" s="1"/>
  <c r="BE142" i="13"/>
  <c r="BD142" i="13"/>
  <c r="BC142" i="13"/>
  <c r="BA142" i="13"/>
  <c r="G142" i="13"/>
  <c r="BB142" i="13" s="1"/>
  <c r="BE141" i="13"/>
  <c r="BD141" i="13"/>
  <c r="BC141" i="13"/>
  <c r="BA141" i="13"/>
  <c r="G141" i="13"/>
  <c r="BB141" i="13" s="1"/>
  <c r="B26" i="12"/>
  <c r="A26" i="12"/>
  <c r="BE138" i="13"/>
  <c r="BE139" i="13" s="1"/>
  <c r="I25" i="12" s="1"/>
  <c r="BD138" i="13"/>
  <c r="BD139" i="13" s="1"/>
  <c r="H25" i="12" s="1"/>
  <c r="BC138" i="13"/>
  <c r="BA138" i="13"/>
  <c r="BA139" i="13" s="1"/>
  <c r="E25" i="12" s="1"/>
  <c r="G138" i="13"/>
  <c r="G139" i="13" s="1"/>
  <c r="B25" i="12"/>
  <c r="A25" i="12"/>
  <c r="BC139" i="13"/>
  <c r="G25" i="12" s="1"/>
  <c r="BE135" i="13"/>
  <c r="BD135" i="13"/>
  <c r="BC135" i="13"/>
  <c r="BA135" i="13"/>
  <c r="G135" i="13"/>
  <c r="BB135" i="13" s="1"/>
  <c r="BE134" i="13"/>
  <c r="BD134" i="13"/>
  <c r="BC134" i="13"/>
  <c r="BB134" i="13"/>
  <c r="BA134" i="13"/>
  <c r="G134" i="13"/>
  <c r="BE133" i="13"/>
  <c r="BD133" i="13"/>
  <c r="BD136" i="13" s="1"/>
  <c r="H24" i="12" s="1"/>
  <c r="BC133" i="13"/>
  <c r="BA133" i="13"/>
  <c r="G133" i="13"/>
  <c r="BB133" i="13" s="1"/>
  <c r="BE132" i="13"/>
  <c r="BD132" i="13"/>
  <c r="BC132" i="13"/>
  <c r="BA132" i="13"/>
  <c r="G132" i="13"/>
  <c r="BB132" i="13" s="1"/>
  <c r="BB136" i="13" s="1"/>
  <c r="F24" i="12" s="1"/>
  <c r="B24" i="12"/>
  <c r="A24" i="12"/>
  <c r="BE129" i="13"/>
  <c r="BE130" i="13" s="1"/>
  <c r="I23" i="12" s="1"/>
  <c r="BD129" i="13"/>
  <c r="BD130" i="13" s="1"/>
  <c r="H23" i="12" s="1"/>
  <c r="BC129" i="13"/>
  <c r="BC130" i="13" s="1"/>
  <c r="G23" i="12" s="1"/>
  <c r="BA129" i="13"/>
  <c r="BA130" i="13" s="1"/>
  <c r="E23" i="12" s="1"/>
  <c r="G129" i="13"/>
  <c r="G130" i="13" s="1"/>
  <c r="B23" i="12"/>
  <c r="A23" i="12"/>
  <c r="BE126" i="13"/>
  <c r="BD126" i="13"/>
  <c r="BD127" i="13" s="1"/>
  <c r="H22" i="12" s="1"/>
  <c r="BC126" i="13"/>
  <c r="BC127" i="13" s="1"/>
  <c r="G22" i="12" s="1"/>
  <c r="BA126" i="13"/>
  <c r="BA127" i="13" s="1"/>
  <c r="E22" i="12" s="1"/>
  <c r="G126" i="13"/>
  <c r="BB126" i="13" s="1"/>
  <c r="BB127" i="13" s="1"/>
  <c r="F22" i="12" s="1"/>
  <c r="B22" i="12"/>
  <c r="A22" i="12"/>
  <c r="BE127" i="13"/>
  <c r="I22" i="12" s="1"/>
  <c r="BE123" i="13"/>
  <c r="BD123" i="13"/>
  <c r="BC123" i="13"/>
  <c r="BA123" i="13"/>
  <c r="G123" i="13"/>
  <c r="BB123" i="13" s="1"/>
  <c r="BE122" i="13"/>
  <c r="BD122" i="13"/>
  <c r="BC122" i="13"/>
  <c r="BA122" i="13"/>
  <c r="G122" i="13"/>
  <c r="BB122" i="13" s="1"/>
  <c r="BE121" i="13"/>
  <c r="BD121" i="13"/>
  <c r="BC121" i="13"/>
  <c r="BA121" i="13"/>
  <c r="G121" i="13"/>
  <c r="BB121" i="13" s="1"/>
  <c r="B21" i="12"/>
  <c r="A21" i="12"/>
  <c r="BE118" i="13"/>
  <c r="BD118" i="13"/>
  <c r="BC118" i="13"/>
  <c r="BA118" i="13"/>
  <c r="G118" i="13"/>
  <c r="BB118" i="13" s="1"/>
  <c r="BE117" i="13"/>
  <c r="BD117" i="13"/>
  <c r="BC117" i="13"/>
  <c r="BA117" i="13"/>
  <c r="BA119" i="13" s="1"/>
  <c r="E20" i="12" s="1"/>
  <c r="G117" i="13"/>
  <c r="BB117" i="13" s="1"/>
  <c r="B20" i="12"/>
  <c r="A20" i="12"/>
  <c r="BD119" i="13"/>
  <c r="H20" i="12" s="1"/>
  <c r="BE114" i="13"/>
  <c r="BD114" i="13"/>
  <c r="BC114" i="13"/>
  <c r="BA114" i="13"/>
  <c r="G114" i="13"/>
  <c r="BB114" i="13" s="1"/>
  <c r="BE113" i="13"/>
  <c r="BD113" i="13"/>
  <c r="BC113" i="13"/>
  <c r="BA113" i="13"/>
  <c r="G113" i="13"/>
  <c r="BB113" i="13" s="1"/>
  <c r="BE112" i="13"/>
  <c r="BD112" i="13"/>
  <c r="BC112" i="13"/>
  <c r="BA112" i="13"/>
  <c r="G112" i="13"/>
  <c r="BB112" i="13" s="1"/>
  <c r="BE111" i="13"/>
  <c r="BD111" i="13"/>
  <c r="BC111" i="13"/>
  <c r="BA111" i="13"/>
  <c r="G111" i="13"/>
  <c r="BB111" i="13" s="1"/>
  <c r="BE110" i="13"/>
  <c r="BD110" i="13"/>
  <c r="BC110" i="13"/>
  <c r="BA110" i="13"/>
  <c r="G110" i="13"/>
  <c r="BB110" i="13" s="1"/>
  <c r="BE109" i="13"/>
  <c r="BD109" i="13"/>
  <c r="BC109" i="13"/>
  <c r="BA109" i="13"/>
  <c r="G109" i="13"/>
  <c r="BB109" i="13" s="1"/>
  <c r="BE108" i="13"/>
  <c r="BD108" i="13"/>
  <c r="BC108" i="13"/>
  <c r="BA108" i="13"/>
  <c r="G108" i="13"/>
  <c r="BB108" i="13" s="1"/>
  <c r="B19" i="12"/>
  <c r="A19" i="12"/>
  <c r="BE105" i="13"/>
  <c r="BD105" i="13"/>
  <c r="BC105" i="13"/>
  <c r="BA105" i="13"/>
  <c r="G105" i="13"/>
  <c r="BB105" i="13" s="1"/>
  <c r="BE104" i="13"/>
  <c r="BD104" i="13"/>
  <c r="BC104" i="13"/>
  <c r="BA104" i="13"/>
  <c r="G104" i="13"/>
  <c r="BB104" i="13" s="1"/>
  <c r="BE103" i="13"/>
  <c r="BD103" i="13"/>
  <c r="BC103" i="13"/>
  <c r="BB103" i="13"/>
  <c r="BA103" i="13"/>
  <c r="BA106" i="13" s="1"/>
  <c r="E18" i="12" s="1"/>
  <c r="G103" i="13"/>
  <c r="BE102" i="13"/>
  <c r="BD102" i="13"/>
  <c r="BD106" i="13" s="1"/>
  <c r="H18" i="12" s="1"/>
  <c r="BC102" i="13"/>
  <c r="BA102" i="13"/>
  <c r="G102" i="13"/>
  <c r="BB102" i="13" s="1"/>
  <c r="B18" i="12"/>
  <c r="A18" i="12"/>
  <c r="BE99" i="13"/>
  <c r="BD99" i="13"/>
  <c r="BD100" i="13" s="1"/>
  <c r="H17" i="12" s="1"/>
  <c r="BC99" i="13"/>
  <c r="BC100" i="13" s="1"/>
  <c r="G17" i="12" s="1"/>
  <c r="BA99" i="13"/>
  <c r="BA100" i="13" s="1"/>
  <c r="E17" i="12" s="1"/>
  <c r="G99" i="13"/>
  <c r="BB99" i="13" s="1"/>
  <c r="BB100" i="13" s="1"/>
  <c r="F17" i="12" s="1"/>
  <c r="B17" i="12"/>
  <c r="A17" i="12"/>
  <c r="BE100" i="13"/>
  <c r="I17" i="12" s="1"/>
  <c r="BE96" i="13"/>
  <c r="BE97" i="13" s="1"/>
  <c r="I16" i="12" s="1"/>
  <c r="BD96" i="13"/>
  <c r="BD97" i="13" s="1"/>
  <c r="H16" i="12" s="1"/>
  <c r="BC96" i="13"/>
  <c r="BC97" i="13" s="1"/>
  <c r="G16" i="12" s="1"/>
  <c r="BA96" i="13"/>
  <c r="BA97" i="13" s="1"/>
  <c r="E16" i="12" s="1"/>
  <c r="G96" i="13"/>
  <c r="G97" i="13" s="1"/>
  <c r="B16" i="12"/>
  <c r="A16" i="12"/>
  <c r="BE93" i="13"/>
  <c r="BD93" i="13"/>
  <c r="BC93" i="13"/>
  <c r="BA93" i="13"/>
  <c r="G93" i="13"/>
  <c r="BB93" i="13" s="1"/>
  <c r="BE92" i="13"/>
  <c r="BD92" i="13"/>
  <c r="BC92" i="13"/>
  <c r="BA92" i="13"/>
  <c r="G92" i="13"/>
  <c r="BB92" i="13" s="1"/>
  <c r="BE91" i="13"/>
  <c r="BD91" i="13"/>
  <c r="BC91" i="13"/>
  <c r="BA91" i="13"/>
  <c r="G91" i="13"/>
  <c r="BB91" i="13" s="1"/>
  <c r="BE90" i="13"/>
  <c r="BD90" i="13"/>
  <c r="BC90" i="13"/>
  <c r="BA90" i="13"/>
  <c r="G90" i="13"/>
  <c r="BB90" i="13" s="1"/>
  <c r="BE89" i="13"/>
  <c r="BD89" i="13"/>
  <c r="BC89" i="13"/>
  <c r="BA89" i="13"/>
  <c r="G89" i="13"/>
  <c r="BB89" i="13" s="1"/>
  <c r="BE88" i="13"/>
  <c r="BD88" i="13"/>
  <c r="BC88" i="13"/>
  <c r="BB88" i="13"/>
  <c r="BA88" i="13"/>
  <c r="G88" i="13"/>
  <c r="BE87" i="13"/>
  <c r="BD87" i="13"/>
  <c r="BC87" i="13"/>
  <c r="BA87" i="13"/>
  <c r="G87" i="13"/>
  <c r="BB87" i="13" s="1"/>
  <c r="BE86" i="13"/>
  <c r="BD86" i="13"/>
  <c r="BC86" i="13"/>
  <c r="BA86" i="13"/>
  <c r="G86" i="13"/>
  <c r="BB86" i="13" s="1"/>
  <c r="BE85" i="13"/>
  <c r="BD85" i="13"/>
  <c r="BC85" i="13"/>
  <c r="BA85" i="13"/>
  <c r="G85" i="13"/>
  <c r="BB85" i="13" s="1"/>
  <c r="BE84" i="13"/>
  <c r="BD84" i="13"/>
  <c r="BC84" i="13"/>
  <c r="BA84" i="13"/>
  <c r="G84" i="13"/>
  <c r="BB84" i="13" s="1"/>
  <c r="BE83" i="13"/>
  <c r="BD83" i="13"/>
  <c r="BC83" i="13"/>
  <c r="BA83" i="13"/>
  <c r="G83" i="13"/>
  <c r="B15" i="12"/>
  <c r="A15" i="12"/>
  <c r="BE80" i="13"/>
  <c r="BD80" i="13"/>
  <c r="BC80" i="13"/>
  <c r="BA80" i="13"/>
  <c r="G80" i="13"/>
  <c r="BB80" i="13" s="1"/>
  <c r="BE79" i="13"/>
  <c r="BD79" i="13"/>
  <c r="BC79" i="13"/>
  <c r="BA79" i="13"/>
  <c r="G79" i="13"/>
  <c r="BB79" i="13" s="1"/>
  <c r="BE78" i="13"/>
  <c r="BD78" i="13"/>
  <c r="BC78" i="13"/>
  <c r="BA78" i="13"/>
  <c r="G78" i="13"/>
  <c r="BB78" i="13" s="1"/>
  <c r="BE77" i="13"/>
  <c r="BD77" i="13"/>
  <c r="BC77" i="13"/>
  <c r="BA77" i="13"/>
  <c r="G77" i="13"/>
  <c r="BB77" i="13" s="1"/>
  <c r="BE76" i="13"/>
  <c r="BD76" i="13"/>
  <c r="BC76" i="13"/>
  <c r="BA76" i="13"/>
  <c r="G76" i="13"/>
  <c r="BB76" i="13" s="1"/>
  <c r="BE75" i="13"/>
  <c r="BD75" i="13"/>
  <c r="BC75" i="13"/>
  <c r="BA75" i="13"/>
  <c r="G75" i="13"/>
  <c r="BB75" i="13" s="1"/>
  <c r="B14" i="12"/>
  <c r="A14" i="12"/>
  <c r="BE72" i="13"/>
  <c r="BD72" i="13"/>
  <c r="BD73" i="13" s="1"/>
  <c r="H13" i="12" s="1"/>
  <c r="BC72" i="13"/>
  <c r="BC73" i="13" s="1"/>
  <c r="G13" i="12" s="1"/>
  <c r="BB72" i="13"/>
  <c r="BB73" i="13" s="1"/>
  <c r="F13" i="12" s="1"/>
  <c r="G72" i="13"/>
  <c r="G73" i="13" s="1"/>
  <c r="B13" i="12"/>
  <c r="A13" i="12"/>
  <c r="BE73" i="13"/>
  <c r="I13" i="12" s="1"/>
  <c r="BE69" i="13"/>
  <c r="BD69" i="13"/>
  <c r="BC69" i="13"/>
  <c r="BB69" i="13"/>
  <c r="G69" i="13"/>
  <c r="BA69" i="13" s="1"/>
  <c r="BE68" i="13"/>
  <c r="BD68" i="13"/>
  <c r="BC68" i="13"/>
  <c r="BB68" i="13"/>
  <c r="BA68" i="13"/>
  <c r="G68" i="13"/>
  <c r="BE67" i="13"/>
  <c r="BD67" i="13"/>
  <c r="BC67" i="13"/>
  <c r="BB67" i="13"/>
  <c r="G67" i="13"/>
  <c r="BA67" i="13" s="1"/>
  <c r="BE66" i="13"/>
  <c r="BD66" i="13"/>
  <c r="BC66" i="13"/>
  <c r="BB66" i="13"/>
  <c r="G66" i="13"/>
  <c r="BA66" i="13" s="1"/>
  <c r="BE65" i="13"/>
  <c r="BD65" i="13"/>
  <c r="BC65" i="13"/>
  <c r="BB65" i="13"/>
  <c r="BB70" i="13" s="1"/>
  <c r="F12" i="12" s="1"/>
  <c r="G65" i="13"/>
  <c r="BA65" i="13" s="1"/>
  <c r="BE64" i="13"/>
  <c r="BD64" i="13"/>
  <c r="BC64" i="13"/>
  <c r="BC70" i="13" s="1"/>
  <c r="G12" i="12" s="1"/>
  <c r="BB64" i="13"/>
  <c r="G64" i="13"/>
  <c r="BA64" i="13" s="1"/>
  <c r="B12" i="12"/>
  <c r="A12" i="12"/>
  <c r="BE61" i="13"/>
  <c r="BD61" i="13"/>
  <c r="BC61" i="13"/>
  <c r="BB61" i="13"/>
  <c r="BA61" i="13"/>
  <c r="G61" i="13"/>
  <c r="BE60" i="13"/>
  <c r="BD60" i="13"/>
  <c r="BC60" i="13"/>
  <c r="BB60" i="13"/>
  <c r="G60" i="13"/>
  <c r="BA60" i="13" s="1"/>
  <c r="BE59" i="13"/>
  <c r="BD59" i="13"/>
  <c r="BC59" i="13"/>
  <c r="BB59" i="13"/>
  <c r="G59" i="13"/>
  <c r="BA59" i="13" s="1"/>
  <c r="BE58" i="13"/>
  <c r="BD58" i="13"/>
  <c r="BC58" i="13"/>
  <c r="BB58" i="13"/>
  <c r="G58" i="13"/>
  <c r="BA58" i="13" s="1"/>
  <c r="BE57" i="13"/>
  <c r="BD57" i="13"/>
  <c r="BC57" i="13"/>
  <c r="BB57" i="13"/>
  <c r="G57" i="13"/>
  <c r="BA57" i="13" s="1"/>
  <c r="BE56" i="13"/>
  <c r="BD56" i="13"/>
  <c r="BC56" i="13"/>
  <c r="BB56" i="13"/>
  <c r="G56" i="13"/>
  <c r="BA56" i="13" s="1"/>
  <c r="BE55" i="13"/>
  <c r="BD55" i="13"/>
  <c r="BC55" i="13"/>
  <c r="BB55" i="13"/>
  <c r="G55" i="13"/>
  <c r="BA55" i="13" s="1"/>
  <c r="BE54" i="13"/>
  <c r="BD54" i="13"/>
  <c r="BC54" i="13"/>
  <c r="BB54" i="13"/>
  <c r="BB62" i="13" s="1"/>
  <c r="F11" i="12" s="1"/>
  <c r="G54" i="13"/>
  <c r="BA54" i="13" s="1"/>
  <c r="BE53" i="13"/>
  <c r="BD53" i="13"/>
  <c r="BC53" i="13"/>
  <c r="BB53" i="13"/>
  <c r="G53" i="13"/>
  <c r="B11" i="12"/>
  <c r="A11" i="12"/>
  <c r="BE50" i="13"/>
  <c r="BD50" i="13"/>
  <c r="BC50" i="13"/>
  <c r="BB50" i="13"/>
  <c r="G50" i="13"/>
  <c r="BA50" i="13" s="1"/>
  <c r="BE49" i="13"/>
  <c r="BD49" i="13"/>
  <c r="BC49" i="13"/>
  <c r="BB49" i="13"/>
  <c r="G49" i="13"/>
  <c r="BA49" i="13" s="1"/>
  <c r="BE48" i="13"/>
  <c r="BD48" i="13"/>
  <c r="BC48" i="13"/>
  <c r="BB48" i="13"/>
  <c r="G48" i="13"/>
  <c r="BA48" i="13" s="1"/>
  <c r="BE47" i="13"/>
  <c r="BD47" i="13"/>
  <c r="BC47" i="13"/>
  <c r="BB47" i="13"/>
  <c r="G47" i="13"/>
  <c r="BA47" i="13" s="1"/>
  <c r="BE46" i="13"/>
  <c r="BD46" i="13"/>
  <c r="BC46" i="13"/>
  <c r="BB46" i="13"/>
  <c r="G46" i="13"/>
  <c r="BA46" i="13" s="1"/>
  <c r="BE45" i="13"/>
  <c r="BD45" i="13"/>
  <c r="BC45" i="13"/>
  <c r="BB45" i="13"/>
  <c r="G45" i="13"/>
  <c r="BA45" i="13" s="1"/>
  <c r="BE44" i="13"/>
  <c r="BD44" i="13"/>
  <c r="BC44" i="13"/>
  <c r="BB44" i="13"/>
  <c r="G44" i="13"/>
  <c r="BA44" i="13" s="1"/>
  <c r="BE43" i="13"/>
  <c r="BD43" i="13"/>
  <c r="BC43" i="13"/>
  <c r="BB43" i="13"/>
  <c r="G43" i="13"/>
  <c r="BA43" i="13" s="1"/>
  <c r="BE42" i="13"/>
  <c r="BD42" i="13"/>
  <c r="BC42" i="13"/>
  <c r="BB42" i="13"/>
  <c r="G42" i="13"/>
  <c r="BA42" i="13" s="1"/>
  <c r="BE41" i="13"/>
  <c r="BD41" i="13"/>
  <c r="BC41" i="13"/>
  <c r="BB41" i="13"/>
  <c r="G41" i="13"/>
  <c r="BA41" i="13" s="1"/>
  <c r="BE40" i="13"/>
  <c r="BD40" i="13"/>
  <c r="BC40" i="13"/>
  <c r="BB40" i="13"/>
  <c r="G40" i="13"/>
  <c r="BA40" i="13" s="1"/>
  <c r="BE39" i="13"/>
  <c r="BD39" i="13"/>
  <c r="BC39" i="13"/>
  <c r="BB39" i="13"/>
  <c r="G39" i="13"/>
  <c r="BA39" i="13" s="1"/>
  <c r="B10" i="12"/>
  <c r="A10" i="12"/>
  <c r="BE36" i="13"/>
  <c r="BD36" i="13"/>
  <c r="BC36" i="13"/>
  <c r="BB36" i="13"/>
  <c r="G36" i="13"/>
  <c r="BA36" i="13" s="1"/>
  <c r="BE35" i="13"/>
  <c r="BD35" i="13"/>
  <c r="BC35" i="13"/>
  <c r="BB35" i="13"/>
  <c r="G35" i="13"/>
  <c r="BA35" i="13" s="1"/>
  <c r="BE34" i="13"/>
  <c r="BD34" i="13"/>
  <c r="BC34" i="13"/>
  <c r="BB34" i="13"/>
  <c r="G34" i="13"/>
  <c r="BA34" i="13" s="1"/>
  <c r="BE33" i="13"/>
  <c r="BD33" i="13"/>
  <c r="BC33" i="13"/>
  <c r="BB33" i="13"/>
  <c r="G33" i="13"/>
  <c r="BA33" i="13" s="1"/>
  <c r="BE32" i="13"/>
  <c r="BD32" i="13"/>
  <c r="BC32" i="13"/>
  <c r="BB32" i="13"/>
  <c r="G32" i="13"/>
  <c r="BA32" i="13" s="1"/>
  <c r="BE31" i="13"/>
  <c r="BD31" i="13"/>
  <c r="BC31" i="13"/>
  <c r="BB31" i="13"/>
  <c r="G31" i="13"/>
  <c r="BA31" i="13" s="1"/>
  <c r="BE30" i="13"/>
  <c r="BD30" i="13"/>
  <c r="BC30" i="13"/>
  <c r="BB30" i="13"/>
  <c r="G30" i="13"/>
  <c r="BA30" i="13" s="1"/>
  <c r="BE29" i="13"/>
  <c r="BD29" i="13"/>
  <c r="BC29" i="13"/>
  <c r="BB29" i="13"/>
  <c r="G29" i="13"/>
  <c r="BA29" i="13" s="1"/>
  <c r="BE28" i="13"/>
  <c r="BD28" i="13"/>
  <c r="BC28" i="13"/>
  <c r="BB28" i="13"/>
  <c r="G28" i="13"/>
  <c r="B9" i="12"/>
  <c r="A9" i="12"/>
  <c r="BE25" i="13"/>
  <c r="BD25" i="13"/>
  <c r="BC25" i="13"/>
  <c r="BB25" i="13"/>
  <c r="G25" i="13"/>
  <c r="BA25" i="13" s="1"/>
  <c r="BE24" i="13"/>
  <c r="BD24" i="13"/>
  <c r="BC24" i="13"/>
  <c r="BB24" i="13"/>
  <c r="G24" i="13"/>
  <c r="BA24" i="13" s="1"/>
  <c r="BE23" i="13"/>
  <c r="BD23" i="13"/>
  <c r="BC23" i="13"/>
  <c r="BB23" i="13"/>
  <c r="G23" i="13"/>
  <c r="BA23" i="13" s="1"/>
  <c r="BE22" i="13"/>
  <c r="BD22" i="13"/>
  <c r="BC22" i="13"/>
  <c r="BB22" i="13"/>
  <c r="G22" i="13"/>
  <c r="BA22" i="13" s="1"/>
  <c r="BE21" i="13"/>
  <c r="BD21" i="13"/>
  <c r="BC21" i="13"/>
  <c r="BB21" i="13"/>
  <c r="G21" i="13"/>
  <c r="BA21" i="13" s="1"/>
  <c r="BE20" i="13"/>
  <c r="BD20" i="13"/>
  <c r="BC20" i="13"/>
  <c r="BB20" i="13"/>
  <c r="G20" i="13"/>
  <c r="BA20" i="13" s="1"/>
  <c r="BE19" i="13"/>
  <c r="BD19" i="13"/>
  <c r="BC19" i="13"/>
  <c r="BB19" i="13"/>
  <c r="G19" i="13"/>
  <c r="BA19" i="13" s="1"/>
  <c r="BE18" i="13"/>
  <c r="BD18" i="13"/>
  <c r="BC18" i="13"/>
  <c r="BB18" i="13"/>
  <c r="G18" i="13"/>
  <c r="BA18" i="13" s="1"/>
  <c r="BE17" i="13"/>
  <c r="BD17" i="13"/>
  <c r="BC17" i="13"/>
  <c r="BB17" i="13"/>
  <c r="G17" i="13"/>
  <c r="BA17" i="13" s="1"/>
  <c r="B8" i="12"/>
  <c r="A8" i="12"/>
  <c r="BE14" i="13"/>
  <c r="BD14" i="13"/>
  <c r="BC14" i="13"/>
  <c r="BB14" i="13"/>
  <c r="G14" i="13"/>
  <c r="BA14" i="13" s="1"/>
  <c r="BE13" i="13"/>
  <c r="BD13" i="13"/>
  <c r="BC13" i="13"/>
  <c r="BB13" i="13"/>
  <c r="G13" i="13"/>
  <c r="BA13" i="13" s="1"/>
  <c r="BE12" i="13"/>
  <c r="BD12" i="13"/>
  <c r="BC12" i="13"/>
  <c r="BB12" i="13"/>
  <c r="G12" i="13"/>
  <c r="BA12" i="13" s="1"/>
  <c r="BE11" i="13"/>
  <c r="BD11" i="13"/>
  <c r="BC11" i="13"/>
  <c r="BB11" i="13"/>
  <c r="G11" i="13"/>
  <c r="BA11" i="13" s="1"/>
  <c r="BE10" i="13"/>
  <c r="BD10" i="13"/>
  <c r="BC10" i="13"/>
  <c r="BB10" i="13"/>
  <c r="G10" i="13"/>
  <c r="BA10" i="13" s="1"/>
  <c r="BE9" i="13"/>
  <c r="BD9" i="13"/>
  <c r="BC9" i="13"/>
  <c r="BB9" i="13"/>
  <c r="G9" i="13"/>
  <c r="BA9" i="13" s="1"/>
  <c r="BE8" i="13"/>
  <c r="BD8" i="13"/>
  <c r="BC8" i="13"/>
  <c r="BB8" i="13"/>
  <c r="G8" i="13"/>
  <c r="BA8" i="13" s="1"/>
  <c r="B7" i="12"/>
  <c r="A7" i="12"/>
  <c r="E4" i="13"/>
  <c r="F3" i="13"/>
  <c r="C33" i="11"/>
  <c r="F33" i="11" s="1"/>
  <c r="C31" i="11"/>
  <c r="G7" i="11"/>
  <c r="D21" i="8"/>
  <c r="D20" i="8"/>
  <c r="D19" i="8"/>
  <c r="D18" i="8"/>
  <c r="D17" i="8"/>
  <c r="D16" i="8"/>
  <c r="D15" i="8"/>
  <c r="BE154" i="10"/>
  <c r="BE155" i="10" s="1"/>
  <c r="I29" i="9" s="1"/>
  <c r="BC154" i="10"/>
  <c r="BC155" i="10" s="1"/>
  <c r="G29" i="9" s="1"/>
  <c r="BB154" i="10"/>
  <c r="BB155" i="10" s="1"/>
  <c r="F29" i="9" s="1"/>
  <c r="BA154" i="10"/>
  <c r="G154" i="10"/>
  <c r="BD154" i="10" s="1"/>
  <c r="BD155" i="10" s="1"/>
  <c r="H29" i="9" s="1"/>
  <c r="B29" i="9"/>
  <c r="A29" i="9"/>
  <c r="BA155" i="10"/>
  <c r="E29" i="9" s="1"/>
  <c r="BE151" i="10"/>
  <c r="BC151" i="10"/>
  <c r="BB151" i="10"/>
  <c r="BB152" i="10" s="1"/>
  <c r="F28" i="9" s="1"/>
  <c r="BA151" i="10"/>
  <c r="BA152" i="10" s="1"/>
  <c r="E28" i="9" s="1"/>
  <c r="G151" i="10"/>
  <c r="G152" i="10" s="1"/>
  <c r="B28" i="9"/>
  <c r="A28" i="9"/>
  <c r="BE152" i="10"/>
  <c r="I28" i="9" s="1"/>
  <c r="BC152" i="10"/>
  <c r="G28" i="9" s="1"/>
  <c r="BE148" i="10"/>
  <c r="BD148" i="10"/>
  <c r="BC148" i="10"/>
  <c r="BA148" i="10"/>
  <c r="G148" i="10"/>
  <c r="BB148" i="10" s="1"/>
  <c r="BE147" i="10"/>
  <c r="BD147" i="10"/>
  <c r="BC147" i="10"/>
  <c r="BA147" i="10"/>
  <c r="G147" i="10"/>
  <c r="BB147" i="10" s="1"/>
  <c r="BE146" i="10"/>
  <c r="BD146" i="10"/>
  <c r="BC146" i="10"/>
  <c r="BA146" i="10"/>
  <c r="G146" i="10"/>
  <c r="BB146" i="10" s="1"/>
  <c r="B27" i="9"/>
  <c r="A27" i="9"/>
  <c r="BE143" i="10"/>
  <c r="BE144" i="10" s="1"/>
  <c r="I26" i="9" s="1"/>
  <c r="BD143" i="10"/>
  <c r="BC143" i="10"/>
  <c r="BA143" i="10"/>
  <c r="G143" i="10"/>
  <c r="BB143" i="10" s="1"/>
  <c r="BE142" i="10"/>
  <c r="BD142" i="10"/>
  <c r="BC142" i="10"/>
  <c r="BA142" i="10"/>
  <c r="G142" i="10"/>
  <c r="BB142" i="10" s="1"/>
  <c r="BE141" i="10"/>
  <c r="BD141" i="10"/>
  <c r="BC141" i="10"/>
  <c r="BA141" i="10"/>
  <c r="G141" i="10"/>
  <c r="BB141" i="10" s="1"/>
  <c r="B26" i="9"/>
  <c r="A26" i="9"/>
  <c r="BE138" i="10"/>
  <c r="BE139" i="10" s="1"/>
  <c r="I25" i="9" s="1"/>
  <c r="BD138" i="10"/>
  <c r="BD139" i="10" s="1"/>
  <c r="H25" i="9" s="1"/>
  <c r="BC138" i="10"/>
  <c r="BC139" i="10" s="1"/>
  <c r="G25" i="9" s="1"/>
  <c r="BA138" i="10"/>
  <c r="BA139" i="10" s="1"/>
  <c r="E25" i="9" s="1"/>
  <c r="G138" i="10"/>
  <c r="BB138" i="10" s="1"/>
  <c r="BB139" i="10" s="1"/>
  <c r="F25" i="9" s="1"/>
  <c r="B25" i="9"/>
  <c r="A25" i="9"/>
  <c r="BE135" i="10"/>
  <c r="BD135" i="10"/>
  <c r="BC135" i="10"/>
  <c r="BA135" i="10"/>
  <c r="G135" i="10"/>
  <c r="BB135" i="10" s="1"/>
  <c r="BE134" i="10"/>
  <c r="BD134" i="10"/>
  <c r="BC134" i="10"/>
  <c r="BB134" i="10"/>
  <c r="BA134" i="10"/>
  <c r="G134" i="10"/>
  <c r="BE133" i="10"/>
  <c r="BD133" i="10"/>
  <c r="BC133" i="10"/>
  <c r="BA133" i="10"/>
  <c r="G133" i="10"/>
  <c r="BB133" i="10" s="1"/>
  <c r="BE132" i="10"/>
  <c r="BD132" i="10"/>
  <c r="BC132" i="10"/>
  <c r="BA132" i="10"/>
  <c r="BA136" i="10" s="1"/>
  <c r="E24" i="9" s="1"/>
  <c r="G132" i="10"/>
  <c r="BB132" i="10" s="1"/>
  <c r="B24" i="9"/>
  <c r="A24" i="9"/>
  <c r="BE136" i="10"/>
  <c r="I24" i="9" s="1"/>
  <c r="BE129" i="10"/>
  <c r="BE130" i="10" s="1"/>
  <c r="I23" i="9" s="1"/>
  <c r="BD129" i="10"/>
  <c r="BD130" i="10" s="1"/>
  <c r="H23" i="9" s="1"/>
  <c r="BC129" i="10"/>
  <c r="BC130" i="10" s="1"/>
  <c r="G23" i="9" s="1"/>
  <c r="BA129" i="10"/>
  <c r="BA130" i="10" s="1"/>
  <c r="E23" i="9" s="1"/>
  <c r="G129" i="10"/>
  <c r="BB129" i="10" s="1"/>
  <c r="BB130" i="10" s="1"/>
  <c r="F23" i="9" s="1"/>
  <c r="B23" i="9"/>
  <c r="A23" i="9"/>
  <c r="G130" i="10"/>
  <c r="BE126" i="10"/>
  <c r="BD126" i="10"/>
  <c r="BD127" i="10" s="1"/>
  <c r="H22" i="9" s="1"/>
  <c r="BC126" i="10"/>
  <c r="BC127" i="10" s="1"/>
  <c r="G22" i="9" s="1"/>
  <c r="BA126" i="10"/>
  <c r="BA127" i="10" s="1"/>
  <c r="E22" i="9" s="1"/>
  <c r="G126" i="10"/>
  <c r="BB126" i="10" s="1"/>
  <c r="BB127" i="10" s="1"/>
  <c r="F22" i="9" s="1"/>
  <c r="B22" i="9"/>
  <c r="A22" i="9"/>
  <c r="BE127" i="10"/>
  <c r="I22" i="9" s="1"/>
  <c r="BE123" i="10"/>
  <c r="BD123" i="10"/>
  <c r="BC123" i="10"/>
  <c r="BA123" i="10"/>
  <c r="G123" i="10"/>
  <c r="BB123" i="10" s="1"/>
  <c r="BE122" i="10"/>
  <c r="BD122" i="10"/>
  <c r="BC122" i="10"/>
  <c r="BA122" i="10"/>
  <c r="G122" i="10"/>
  <c r="BB122" i="10" s="1"/>
  <c r="BE121" i="10"/>
  <c r="BD121" i="10"/>
  <c r="BC121" i="10"/>
  <c r="BA121" i="10"/>
  <c r="G121" i="10"/>
  <c r="BB121" i="10" s="1"/>
  <c r="B21" i="9"/>
  <c r="A21" i="9"/>
  <c r="BE118" i="10"/>
  <c r="BD118" i="10"/>
  <c r="BC118" i="10"/>
  <c r="BA118" i="10"/>
  <c r="G118" i="10"/>
  <c r="BB118" i="10" s="1"/>
  <c r="BE117" i="10"/>
  <c r="BE119" i="10" s="1"/>
  <c r="I20" i="9" s="1"/>
  <c r="BD117" i="10"/>
  <c r="BC117" i="10"/>
  <c r="BA117" i="10"/>
  <c r="BA119" i="10" s="1"/>
  <c r="E20" i="9" s="1"/>
  <c r="G117" i="10"/>
  <c r="B20" i="9"/>
  <c r="A20" i="9"/>
  <c r="BC119" i="10"/>
  <c r="G20" i="9" s="1"/>
  <c r="BE114" i="10"/>
  <c r="BD114" i="10"/>
  <c r="BC114" i="10"/>
  <c r="BA114" i="10"/>
  <c r="G114" i="10"/>
  <c r="BB114" i="10" s="1"/>
  <c r="BE113" i="10"/>
  <c r="BD113" i="10"/>
  <c r="BC113" i="10"/>
  <c r="BA113" i="10"/>
  <c r="G113" i="10"/>
  <c r="BB113" i="10" s="1"/>
  <c r="BE112" i="10"/>
  <c r="BD112" i="10"/>
  <c r="BC112" i="10"/>
  <c r="BA112" i="10"/>
  <c r="G112" i="10"/>
  <c r="BB112" i="10" s="1"/>
  <c r="BE111" i="10"/>
  <c r="BD111" i="10"/>
  <c r="BC111" i="10"/>
  <c r="BA111" i="10"/>
  <c r="G111" i="10"/>
  <c r="BB111" i="10" s="1"/>
  <c r="BE110" i="10"/>
  <c r="BD110" i="10"/>
  <c r="BC110" i="10"/>
  <c r="BA110" i="10"/>
  <c r="G110" i="10"/>
  <c r="BB110" i="10" s="1"/>
  <c r="BE109" i="10"/>
  <c r="BD109" i="10"/>
  <c r="BC109" i="10"/>
  <c r="BA109" i="10"/>
  <c r="G109" i="10"/>
  <c r="BB109" i="10" s="1"/>
  <c r="BE108" i="10"/>
  <c r="BD108" i="10"/>
  <c r="BD115" i="10" s="1"/>
  <c r="H19" i="9" s="1"/>
  <c r="BC108" i="10"/>
  <c r="BA108" i="10"/>
  <c r="G108" i="10"/>
  <c r="BB108" i="10" s="1"/>
  <c r="B19" i="9"/>
  <c r="A19" i="9"/>
  <c r="BE105" i="10"/>
  <c r="BD105" i="10"/>
  <c r="BC105" i="10"/>
  <c r="BA105" i="10"/>
  <c r="G105" i="10"/>
  <c r="BB105" i="10" s="1"/>
  <c r="BE104" i="10"/>
  <c r="BE106" i="10" s="1"/>
  <c r="I18" i="9" s="1"/>
  <c r="BD104" i="10"/>
  <c r="BC104" i="10"/>
  <c r="BA104" i="10"/>
  <c r="G104" i="10"/>
  <c r="BB104" i="10" s="1"/>
  <c r="BE103" i="10"/>
  <c r="BD103" i="10"/>
  <c r="BC103" i="10"/>
  <c r="BA103" i="10"/>
  <c r="G103" i="10"/>
  <c r="BB103" i="10" s="1"/>
  <c r="BE102" i="10"/>
  <c r="BD102" i="10"/>
  <c r="BC102" i="10"/>
  <c r="BC106" i="10" s="1"/>
  <c r="G18" i="9" s="1"/>
  <c r="BA102" i="10"/>
  <c r="G102" i="10"/>
  <c r="BB102" i="10" s="1"/>
  <c r="B18" i="9"/>
  <c r="A18" i="9"/>
  <c r="BE99" i="10"/>
  <c r="BE100" i="10" s="1"/>
  <c r="I17" i="9" s="1"/>
  <c r="BD99" i="10"/>
  <c r="BD100" i="10" s="1"/>
  <c r="H17" i="9" s="1"/>
  <c r="BC99" i="10"/>
  <c r="BC100" i="10" s="1"/>
  <c r="G17" i="9" s="1"/>
  <c r="BA99" i="10"/>
  <c r="BA100" i="10" s="1"/>
  <c r="E17" i="9" s="1"/>
  <c r="G99" i="10"/>
  <c r="BB99" i="10" s="1"/>
  <c r="BB100" i="10" s="1"/>
  <c r="F17" i="9" s="1"/>
  <c r="B17" i="9"/>
  <c r="A17" i="9"/>
  <c r="BE96" i="10"/>
  <c r="BD96" i="10"/>
  <c r="BD97" i="10" s="1"/>
  <c r="H16" i="9" s="1"/>
  <c r="BC96" i="10"/>
  <c r="BC97" i="10" s="1"/>
  <c r="G16" i="9" s="1"/>
  <c r="BA96" i="10"/>
  <c r="BA97" i="10" s="1"/>
  <c r="E16" i="9" s="1"/>
  <c r="G96" i="10"/>
  <c r="BB96" i="10" s="1"/>
  <c r="BB97" i="10" s="1"/>
  <c r="F16" i="9" s="1"/>
  <c r="B16" i="9"/>
  <c r="A16" i="9"/>
  <c r="BE97" i="10"/>
  <c r="I16" i="9" s="1"/>
  <c r="BE93" i="10"/>
  <c r="BD93" i="10"/>
  <c r="BC93" i="10"/>
  <c r="BA93" i="10"/>
  <c r="G93" i="10"/>
  <c r="BB93" i="10" s="1"/>
  <c r="BE92" i="10"/>
  <c r="BD92" i="10"/>
  <c r="BC92" i="10"/>
  <c r="BA92" i="10"/>
  <c r="G92" i="10"/>
  <c r="BB92" i="10" s="1"/>
  <c r="BE91" i="10"/>
  <c r="BD91" i="10"/>
  <c r="BC91" i="10"/>
  <c r="BA91" i="10"/>
  <c r="G91" i="10"/>
  <c r="BB91" i="10" s="1"/>
  <c r="BE90" i="10"/>
  <c r="BD90" i="10"/>
  <c r="BC90" i="10"/>
  <c r="BA90" i="10"/>
  <c r="G90" i="10"/>
  <c r="BB90" i="10" s="1"/>
  <c r="BE89" i="10"/>
  <c r="BD89" i="10"/>
  <c r="BC89" i="10"/>
  <c r="BA89" i="10"/>
  <c r="G89" i="10"/>
  <c r="BB89" i="10" s="1"/>
  <c r="BE88" i="10"/>
  <c r="BD88" i="10"/>
  <c r="BC88" i="10"/>
  <c r="BA88" i="10"/>
  <c r="G88" i="10"/>
  <c r="BB88" i="10" s="1"/>
  <c r="BE87" i="10"/>
  <c r="BD87" i="10"/>
  <c r="BC87" i="10"/>
  <c r="BA87" i="10"/>
  <c r="G87" i="10"/>
  <c r="BB87" i="10" s="1"/>
  <c r="BE86" i="10"/>
  <c r="BD86" i="10"/>
  <c r="BC86" i="10"/>
  <c r="BB86" i="10"/>
  <c r="BA86" i="10"/>
  <c r="G86" i="10"/>
  <c r="BE85" i="10"/>
  <c r="BD85" i="10"/>
  <c r="BC85" i="10"/>
  <c r="BA85" i="10"/>
  <c r="G85" i="10"/>
  <c r="BB85" i="10" s="1"/>
  <c r="BE84" i="10"/>
  <c r="BD84" i="10"/>
  <c r="BC84" i="10"/>
  <c r="BA84" i="10"/>
  <c r="G84" i="10"/>
  <c r="BB84" i="10" s="1"/>
  <c r="BE83" i="10"/>
  <c r="BD83" i="10"/>
  <c r="BC83" i="10"/>
  <c r="BA83" i="10"/>
  <c r="G83" i="10"/>
  <c r="BB83" i="10" s="1"/>
  <c r="B15" i="9"/>
  <c r="A15" i="9"/>
  <c r="BE80" i="10"/>
  <c r="BD80" i="10"/>
  <c r="BC80" i="10"/>
  <c r="BA80" i="10"/>
  <c r="G80" i="10"/>
  <c r="BB80" i="10" s="1"/>
  <c r="BE79" i="10"/>
  <c r="BD79" i="10"/>
  <c r="BC79" i="10"/>
  <c r="BA79" i="10"/>
  <c r="G79" i="10"/>
  <c r="BB79" i="10" s="1"/>
  <c r="BE78" i="10"/>
  <c r="BD78" i="10"/>
  <c r="BC78" i="10"/>
  <c r="BA78" i="10"/>
  <c r="G78" i="10"/>
  <c r="BB78" i="10" s="1"/>
  <c r="BE77" i="10"/>
  <c r="BD77" i="10"/>
  <c r="BC77" i="10"/>
  <c r="BA77" i="10"/>
  <c r="G77" i="10"/>
  <c r="BB77" i="10" s="1"/>
  <c r="BE76" i="10"/>
  <c r="BD76" i="10"/>
  <c r="BC76" i="10"/>
  <c r="BA76" i="10"/>
  <c r="G76" i="10"/>
  <c r="BB76" i="10" s="1"/>
  <c r="BE75" i="10"/>
  <c r="BD75" i="10"/>
  <c r="BC75" i="10"/>
  <c r="BA75" i="10"/>
  <c r="G75" i="10"/>
  <c r="BB75" i="10" s="1"/>
  <c r="B14" i="9"/>
  <c r="A14" i="9"/>
  <c r="BE72" i="10"/>
  <c r="BE73" i="10" s="1"/>
  <c r="I13" i="9" s="1"/>
  <c r="BD72" i="10"/>
  <c r="BD73" i="10" s="1"/>
  <c r="H13" i="9" s="1"/>
  <c r="BC72" i="10"/>
  <c r="BC73" i="10" s="1"/>
  <c r="G13" i="9" s="1"/>
  <c r="BB72" i="10"/>
  <c r="G72" i="10"/>
  <c r="BA72" i="10" s="1"/>
  <c r="BA73" i="10" s="1"/>
  <c r="E13" i="9" s="1"/>
  <c r="B13" i="9"/>
  <c r="A13" i="9"/>
  <c r="BB73" i="10"/>
  <c r="F13" i="9" s="1"/>
  <c r="G73" i="10"/>
  <c r="BE69" i="10"/>
  <c r="BD69" i="10"/>
  <c r="BC69" i="10"/>
  <c r="BB69" i="10"/>
  <c r="G69" i="10"/>
  <c r="BA69" i="10" s="1"/>
  <c r="BE68" i="10"/>
  <c r="BD68" i="10"/>
  <c r="BC68" i="10"/>
  <c r="BB68" i="10"/>
  <c r="G68" i="10"/>
  <c r="BA68" i="10" s="1"/>
  <c r="BE67" i="10"/>
  <c r="BD67" i="10"/>
  <c r="BC67" i="10"/>
  <c r="BB67" i="10"/>
  <c r="G67" i="10"/>
  <c r="BA67" i="10" s="1"/>
  <c r="BE66" i="10"/>
  <c r="BE70" i="10" s="1"/>
  <c r="I12" i="9" s="1"/>
  <c r="BD66" i="10"/>
  <c r="BC66" i="10"/>
  <c r="BB66" i="10"/>
  <c r="G66" i="10"/>
  <c r="BA66" i="10" s="1"/>
  <c r="BE65" i="10"/>
  <c r="BD65" i="10"/>
  <c r="BC65" i="10"/>
  <c r="BB65" i="10"/>
  <c r="G65" i="10"/>
  <c r="BA65" i="10" s="1"/>
  <c r="BE64" i="10"/>
  <c r="BD64" i="10"/>
  <c r="BC64" i="10"/>
  <c r="BC70" i="10" s="1"/>
  <c r="G12" i="9" s="1"/>
  <c r="BB64" i="10"/>
  <c r="G64" i="10"/>
  <c r="BA64" i="10" s="1"/>
  <c r="B12" i="9"/>
  <c r="A12" i="9"/>
  <c r="BE61" i="10"/>
  <c r="BD61" i="10"/>
  <c r="BC61" i="10"/>
  <c r="BB61" i="10"/>
  <c r="G61" i="10"/>
  <c r="BA61" i="10" s="1"/>
  <c r="BE60" i="10"/>
  <c r="BD60" i="10"/>
  <c r="BC60" i="10"/>
  <c r="BB60" i="10"/>
  <c r="G60" i="10"/>
  <c r="BA60" i="10" s="1"/>
  <c r="BE59" i="10"/>
  <c r="BD59" i="10"/>
  <c r="BC59" i="10"/>
  <c r="BB59" i="10"/>
  <c r="BA59" i="10"/>
  <c r="G59" i="10"/>
  <c r="BE58" i="10"/>
  <c r="BD58" i="10"/>
  <c r="BC58" i="10"/>
  <c r="BB58" i="10"/>
  <c r="G58" i="10"/>
  <c r="BA58" i="10" s="1"/>
  <c r="BE57" i="10"/>
  <c r="BD57" i="10"/>
  <c r="BC57" i="10"/>
  <c r="BB57" i="10"/>
  <c r="G57" i="10"/>
  <c r="BA57" i="10" s="1"/>
  <c r="BE56" i="10"/>
  <c r="BD56" i="10"/>
  <c r="BC56" i="10"/>
  <c r="BB56" i="10"/>
  <c r="G56" i="10"/>
  <c r="BA56" i="10" s="1"/>
  <c r="BE55" i="10"/>
  <c r="BD55" i="10"/>
  <c r="BC55" i="10"/>
  <c r="BB55" i="10"/>
  <c r="G55" i="10"/>
  <c r="BA55" i="10" s="1"/>
  <c r="BE54" i="10"/>
  <c r="BD54" i="10"/>
  <c r="BC54" i="10"/>
  <c r="BB54" i="10"/>
  <c r="G54" i="10"/>
  <c r="BA54" i="10" s="1"/>
  <c r="BE53" i="10"/>
  <c r="BD53" i="10"/>
  <c r="BC53" i="10"/>
  <c r="BB53" i="10"/>
  <c r="G53" i="10"/>
  <c r="B11" i="9"/>
  <c r="A11" i="9"/>
  <c r="BB62" i="10"/>
  <c r="F11" i="9" s="1"/>
  <c r="BE50" i="10"/>
  <c r="BD50" i="10"/>
  <c r="BC50" i="10"/>
  <c r="BB50" i="10"/>
  <c r="G50" i="10"/>
  <c r="BA50" i="10" s="1"/>
  <c r="BE49" i="10"/>
  <c r="BD49" i="10"/>
  <c r="BC49" i="10"/>
  <c r="BB49" i="10"/>
  <c r="G49" i="10"/>
  <c r="BA49" i="10" s="1"/>
  <c r="BE48" i="10"/>
  <c r="BD48" i="10"/>
  <c r="BC48" i="10"/>
  <c r="BB48" i="10"/>
  <c r="G48" i="10"/>
  <c r="BA48" i="10" s="1"/>
  <c r="BE47" i="10"/>
  <c r="BD47" i="10"/>
  <c r="BC47" i="10"/>
  <c r="BB47" i="10"/>
  <c r="G47" i="10"/>
  <c r="BA47" i="10" s="1"/>
  <c r="BE46" i="10"/>
  <c r="BD46" i="10"/>
  <c r="BC46" i="10"/>
  <c r="BB46" i="10"/>
  <c r="G46" i="10"/>
  <c r="BA46" i="10" s="1"/>
  <c r="BE45" i="10"/>
  <c r="BD45" i="10"/>
  <c r="BC45" i="10"/>
  <c r="BB45" i="10"/>
  <c r="G45" i="10"/>
  <c r="BA45" i="10" s="1"/>
  <c r="BE44" i="10"/>
  <c r="BD44" i="10"/>
  <c r="BC44" i="10"/>
  <c r="BB44" i="10"/>
  <c r="G44" i="10"/>
  <c r="BA44" i="10" s="1"/>
  <c r="BE43" i="10"/>
  <c r="BD43" i="10"/>
  <c r="BC43" i="10"/>
  <c r="BB43" i="10"/>
  <c r="G43" i="10"/>
  <c r="BA43" i="10" s="1"/>
  <c r="BE42" i="10"/>
  <c r="BD42" i="10"/>
  <c r="BC42" i="10"/>
  <c r="BB42" i="10"/>
  <c r="G42" i="10"/>
  <c r="BA42" i="10" s="1"/>
  <c r="BE41" i="10"/>
  <c r="BD41" i="10"/>
  <c r="BC41" i="10"/>
  <c r="BB41" i="10"/>
  <c r="G41" i="10"/>
  <c r="BA41" i="10" s="1"/>
  <c r="BE40" i="10"/>
  <c r="BD40" i="10"/>
  <c r="BC40" i="10"/>
  <c r="BB40" i="10"/>
  <c r="G40" i="10"/>
  <c r="BA40" i="10" s="1"/>
  <c r="BE39" i="10"/>
  <c r="BE51" i="10" s="1"/>
  <c r="I10" i="9" s="1"/>
  <c r="BD39" i="10"/>
  <c r="BC39" i="10"/>
  <c r="BB39" i="10"/>
  <c r="G39" i="10"/>
  <c r="BA39" i="10" s="1"/>
  <c r="B10" i="9"/>
  <c r="A10" i="9"/>
  <c r="BE36" i="10"/>
  <c r="BD36" i="10"/>
  <c r="BC36" i="10"/>
  <c r="BB36" i="10"/>
  <c r="G36" i="10"/>
  <c r="BA36" i="10" s="1"/>
  <c r="BE35" i="10"/>
  <c r="BD35" i="10"/>
  <c r="BC35" i="10"/>
  <c r="BB35" i="10"/>
  <c r="BA35" i="10"/>
  <c r="G35" i="10"/>
  <c r="BE34" i="10"/>
  <c r="BD34" i="10"/>
  <c r="BC34" i="10"/>
  <c r="BB34" i="10"/>
  <c r="G34" i="10"/>
  <c r="BA34" i="10" s="1"/>
  <c r="BE33" i="10"/>
  <c r="BD33" i="10"/>
  <c r="BC33" i="10"/>
  <c r="BB33" i="10"/>
  <c r="G33" i="10"/>
  <c r="BA33" i="10" s="1"/>
  <c r="BE32" i="10"/>
  <c r="BD32" i="10"/>
  <c r="BC32" i="10"/>
  <c r="BB32" i="10"/>
  <c r="G32" i="10"/>
  <c r="BA32" i="10" s="1"/>
  <c r="BE31" i="10"/>
  <c r="BD31" i="10"/>
  <c r="BC31" i="10"/>
  <c r="BB31" i="10"/>
  <c r="G31" i="10"/>
  <c r="BA31" i="10" s="1"/>
  <c r="BE30" i="10"/>
  <c r="BD30" i="10"/>
  <c r="BC30" i="10"/>
  <c r="BB30" i="10"/>
  <c r="G30" i="10"/>
  <c r="BA30" i="10" s="1"/>
  <c r="BE29" i="10"/>
  <c r="BD29" i="10"/>
  <c r="BC29" i="10"/>
  <c r="BB29" i="10"/>
  <c r="G29" i="10"/>
  <c r="BA29" i="10" s="1"/>
  <c r="BE28" i="10"/>
  <c r="BD28" i="10"/>
  <c r="BC28" i="10"/>
  <c r="BB28" i="10"/>
  <c r="G28" i="10"/>
  <c r="BA28" i="10" s="1"/>
  <c r="B9" i="9"/>
  <c r="A9" i="9"/>
  <c r="G37" i="10"/>
  <c r="BE25" i="10"/>
  <c r="BD25" i="10"/>
  <c r="BC25" i="10"/>
  <c r="BB25" i="10"/>
  <c r="G25" i="10"/>
  <c r="BA25" i="10" s="1"/>
  <c r="BE24" i="10"/>
  <c r="BD24" i="10"/>
  <c r="BC24" i="10"/>
  <c r="BB24" i="10"/>
  <c r="G24" i="10"/>
  <c r="BA24" i="10" s="1"/>
  <c r="BE23" i="10"/>
  <c r="BD23" i="10"/>
  <c r="BC23" i="10"/>
  <c r="BB23" i="10"/>
  <c r="G23" i="10"/>
  <c r="BA23" i="10" s="1"/>
  <c r="BE22" i="10"/>
  <c r="BD22" i="10"/>
  <c r="BC22" i="10"/>
  <c r="BB22" i="10"/>
  <c r="G22" i="10"/>
  <c r="BA22" i="10" s="1"/>
  <c r="BE21" i="10"/>
  <c r="BD21" i="10"/>
  <c r="BC21" i="10"/>
  <c r="BB21" i="10"/>
  <c r="G21" i="10"/>
  <c r="BA21" i="10" s="1"/>
  <c r="BE20" i="10"/>
  <c r="BD20" i="10"/>
  <c r="BC20" i="10"/>
  <c r="BB20" i="10"/>
  <c r="G20" i="10"/>
  <c r="BA20" i="10" s="1"/>
  <c r="BE19" i="10"/>
  <c r="BD19" i="10"/>
  <c r="BC19" i="10"/>
  <c r="BB19" i="10"/>
  <c r="G19" i="10"/>
  <c r="BA19" i="10" s="1"/>
  <c r="BE18" i="10"/>
  <c r="BD18" i="10"/>
  <c r="BC18" i="10"/>
  <c r="BB18" i="10"/>
  <c r="G18" i="10"/>
  <c r="BA18" i="10" s="1"/>
  <c r="BE17" i="10"/>
  <c r="BD17" i="10"/>
  <c r="BC17" i="10"/>
  <c r="BB17" i="10"/>
  <c r="BB26" i="10" s="1"/>
  <c r="F8" i="9" s="1"/>
  <c r="G17" i="10"/>
  <c r="B8" i="9"/>
  <c r="A8" i="9"/>
  <c r="BE26" i="10"/>
  <c r="I8" i="9" s="1"/>
  <c r="BE14" i="10"/>
  <c r="BD14" i="10"/>
  <c r="BC14" i="10"/>
  <c r="BB14" i="10"/>
  <c r="G14" i="10"/>
  <c r="BA14" i="10" s="1"/>
  <c r="BE13" i="10"/>
  <c r="BD13" i="10"/>
  <c r="BC13" i="10"/>
  <c r="BB13" i="10"/>
  <c r="BA13" i="10"/>
  <c r="G13" i="10"/>
  <c r="BE12" i="10"/>
  <c r="BD12" i="10"/>
  <c r="BC12" i="10"/>
  <c r="BB12" i="10"/>
  <c r="G12" i="10"/>
  <c r="BA12" i="10" s="1"/>
  <c r="BE11" i="10"/>
  <c r="BD11" i="10"/>
  <c r="BC11" i="10"/>
  <c r="BB11" i="10"/>
  <c r="G11" i="10"/>
  <c r="BA11" i="10" s="1"/>
  <c r="BE10" i="10"/>
  <c r="BD10" i="10"/>
  <c r="BC10" i="10"/>
  <c r="BB10" i="10"/>
  <c r="G10" i="10"/>
  <c r="BA10" i="10" s="1"/>
  <c r="BE9" i="10"/>
  <c r="BD9" i="10"/>
  <c r="BC9" i="10"/>
  <c r="BB9" i="10"/>
  <c r="BB15" i="10" s="1"/>
  <c r="F7" i="9" s="1"/>
  <c r="BA9" i="10"/>
  <c r="G9" i="10"/>
  <c r="BE8" i="10"/>
  <c r="BD8" i="10"/>
  <c r="BC8" i="10"/>
  <c r="BC15" i="10" s="1"/>
  <c r="G7" i="9" s="1"/>
  <c r="BB8" i="10"/>
  <c r="G8" i="10"/>
  <c r="BA8" i="10" s="1"/>
  <c r="B7" i="9"/>
  <c r="A7" i="9"/>
  <c r="E4" i="10"/>
  <c r="F3" i="10"/>
  <c r="C33" i="8"/>
  <c r="F33" i="8" s="1"/>
  <c r="C31" i="8"/>
  <c r="G7" i="8"/>
  <c r="D21" i="5"/>
  <c r="D20" i="5"/>
  <c r="D19" i="5"/>
  <c r="D18" i="5"/>
  <c r="D17" i="5"/>
  <c r="D16" i="5"/>
  <c r="D15" i="5"/>
  <c r="BE154" i="7"/>
  <c r="BE155" i="7" s="1"/>
  <c r="I29" i="6" s="1"/>
  <c r="BC154" i="7"/>
  <c r="BC155" i="7" s="1"/>
  <c r="G29" i="6" s="1"/>
  <c r="BB154" i="7"/>
  <c r="BB155" i="7" s="1"/>
  <c r="F29" i="6" s="1"/>
  <c r="BA154" i="7"/>
  <c r="G154" i="7"/>
  <c r="BD154" i="7" s="1"/>
  <c r="BD155" i="7" s="1"/>
  <c r="H29" i="6" s="1"/>
  <c r="B29" i="6"/>
  <c r="A29" i="6"/>
  <c r="BA155" i="7"/>
  <c r="E29" i="6" s="1"/>
  <c r="BE151" i="7"/>
  <c r="BE152" i="7" s="1"/>
  <c r="I28" i="6" s="1"/>
  <c r="BC151" i="7"/>
  <c r="BC152" i="7" s="1"/>
  <c r="G28" i="6" s="1"/>
  <c r="BB151" i="7"/>
  <c r="BB152" i="7" s="1"/>
  <c r="F28" i="6" s="1"/>
  <c r="BA151" i="7"/>
  <c r="BA152" i="7" s="1"/>
  <c r="E28" i="6" s="1"/>
  <c r="G151" i="7"/>
  <c r="G152" i="7" s="1"/>
  <c r="B28" i="6"/>
  <c r="A28" i="6"/>
  <c r="BE148" i="7"/>
  <c r="BD148" i="7"/>
  <c r="BC148" i="7"/>
  <c r="BA148" i="7"/>
  <c r="G148" i="7"/>
  <c r="BB148" i="7" s="1"/>
  <c r="BE147" i="7"/>
  <c r="BD147" i="7"/>
  <c r="BC147" i="7"/>
  <c r="BA147" i="7"/>
  <c r="G147" i="7"/>
  <c r="BB147" i="7" s="1"/>
  <c r="BE146" i="7"/>
  <c r="BD146" i="7"/>
  <c r="BC146" i="7"/>
  <c r="BA146" i="7"/>
  <c r="G146" i="7"/>
  <c r="BB146" i="7" s="1"/>
  <c r="B27" i="6"/>
  <c r="A27" i="6"/>
  <c r="BE143" i="7"/>
  <c r="BD143" i="7"/>
  <c r="BC143" i="7"/>
  <c r="BA143" i="7"/>
  <c r="G143" i="7"/>
  <c r="BB143" i="7" s="1"/>
  <c r="BE142" i="7"/>
  <c r="BD142" i="7"/>
  <c r="BC142" i="7"/>
  <c r="BA142" i="7"/>
  <c r="G142" i="7"/>
  <c r="BB142" i="7" s="1"/>
  <c r="BE141" i="7"/>
  <c r="BD141" i="7"/>
  <c r="BC141" i="7"/>
  <c r="BA141" i="7"/>
  <c r="G141" i="7"/>
  <c r="BB141" i="7" s="1"/>
  <c r="B26" i="6"/>
  <c r="A26" i="6"/>
  <c r="BE138" i="7"/>
  <c r="BE139" i="7" s="1"/>
  <c r="I25" i="6" s="1"/>
  <c r="BD138" i="7"/>
  <c r="BD139" i="7" s="1"/>
  <c r="H25" i="6" s="1"/>
  <c r="BC138" i="7"/>
  <c r="BC139" i="7" s="1"/>
  <c r="G25" i="6" s="1"/>
  <c r="BB138" i="7"/>
  <c r="BB139" i="7" s="1"/>
  <c r="F25" i="6" s="1"/>
  <c r="BA138" i="7"/>
  <c r="BA139" i="7" s="1"/>
  <c r="E25" i="6" s="1"/>
  <c r="G138" i="7"/>
  <c r="G139" i="7" s="1"/>
  <c r="B25" i="6"/>
  <c r="A25" i="6"/>
  <c r="BE135" i="7"/>
  <c r="BD135" i="7"/>
  <c r="BC135" i="7"/>
  <c r="BA135" i="7"/>
  <c r="G135" i="7"/>
  <c r="BB135" i="7" s="1"/>
  <c r="BE134" i="7"/>
  <c r="BD134" i="7"/>
  <c r="BC134" i="7"/>
  <c r="BA134" i="7"/>
  <c r="G134" i="7"/>
  <c r="BB134" i="7" s="1"/>
  <c r="BE133" i="7"/>
  <c r="BD133" i="7"/>
  <c r="BC133" i="7"/>
  <c r="BB133" i="7"/>
  <c r="BA133" i="7"/>
  <c r="BA136" i="7" s="1"/>
  <c r="E24" i="6" s="1"/>
  <c r="G133" i="7"/>
  <c r="BE132" i="7"/>
  <c r="BD132" i="7"/>
  <c r="BC132" i="7"/>
  <c r="BA132" i="7"/>
  <c r="G132" i="7"/>
  <c r="BB132" i="7" s="1"/>
  <c r="B24" i="6"/>
  <c r="A24" i="6"/>
  <c r="BE129" i="7"/>
  <c r="BE130" i="7" s="1"/>
  <c r="I23" i="6" s="1"/>
  <c r="BD129" i="7"/>
  <c r="BD130" i="7" s="1"/>
  <c r="H23" i="6" s="1"/>
  <c r="BC129" i="7"/>
  <c r="BC130" i="7" s="1"/>
  <c r="G23" i="6" s="1"/>
  <c r="BA129" i="7"/>
  <c r="G129" i="7"/>
  <c r="G130" i="7" s="1"/>
  <c r="B23" i="6"/>
  <c r="A23" i="6"/>
  <c r="BA130" i="7"/>
  <c r="E23" i="6" s="1"/>
  <c r="BE126" i="7"/>
  <c r="BE127" i="7" s="1"/>
  <c r="I22" i="6" s="1"/>
  <c r="BD126" i="7"/>
  <c r="BD127" i="7" s="1"/>
  <c r="H22" i="6" s="1"/>
  <c r="BC126" i="7"/>
  <c r="BC127" i="7" s="1"/>
  <c r="G22" i="6" s="1"/>
  <c r="BA126" i="7"/>
  <c r="BA127" i="7" s="1"/>
  <c r="E22" i="6" s="1"/>
  <c r="G126" i="7"/>
  <c r="BB126" i="7" s="1"/>
  <c r="BB127" i="7" s="1"/>
  <c r="F22" i="6" s="1"/>
  <c r="B22" i="6"/>
  <c r="A22" i="6"/>
  <c r="BE123" i="7"/>
  <c r="BD123" i="7"/>
  <c r="BC123" i="7"/>
  <c r="BA123" i="7"/>
  <c r="G123" i="7"/>
  <c r="BB123" i="7" s="1"/>
  <c r="BE122" i="7"/>
  <c r="BD122" i="7"/>
  <c r="BC122" i="7"/>
  <c r="BA122" i="7"/>
  <c r="G122" i="7"/>
  <c r="BB122" i="7" s="1"/>
  <c r="BE121" i="7"/>
  <c r="BD121" i="7"/>
  <c r="BC121" i="7"/>
  <c r="BA121" i="7"/>
  <c r="G121" i="7"/>
  <c r="BB121" i="7" s="1"/>
  <c r="B21" i="6"/>
  <c r="A21" i="6"/>
  <c r="BE118" i="7"/>
  <c r="BD118" i="7"/>
  <c r="BD119" i="7" s="1"/>
  <c r="H20" i="6" s="1"/>
  <c r="BC118" i="7"/>
  <c r="BA118" i="7"/>
  <c r="G118" i="7"/>
  <c r="BE117" i="7"/>
  <c r="BD117" i="7"/>
  <c r="BC117" i="7"/>
  <c r="BC119" i="7" s="1"/>
  <c r="G20" i="6" s="1"/>
  <c r="BA117" i="7"/>
  <c r="G117" i="7"/>
  <c r="BB117" i="7" s="1"/>
  <c r="B20" i="6"/>
  <c r="A20" i="6"/>
  <c r="BE114" i="7"/>
  <c r="BD114" i="7"/>
  <c r="BC114" i="7"/>
  <c r="BA114" i="7"/>
  <c r="G114" i="7"/>
  <c r="BB114" i="7" s="1"/>
  <c r="BE113" i="7"/>
  <c r="BD113" i="7"/>
  <c r="BC113" i="7"/>
  <c r="BA113" i="7"/>
  <c r="G113" i="7"/>
  <c r="BB113" i="7" s="1"/>
  <c r="BE112" i="7"/>
  <c r="BD112" i="7"/>
  <c r="BC112" i="7"/>
  <c r="BA112" i="7"/>
  <c r="G112" i="7"/>
  <c r="BB112" i="7" s="1"/>
  <c r="BE111" i="7"/>
  <c r="BD111" i="7"/>
  <c r="BC111" i="7"/>
  <c r="BA111" i="7"/>
  <c r="G111" i="7"/>
  <c r="BB111" i="7" s="1"/>
  <c r="BE110" i="7"/>
  <c r="BD110" i="7"/>
  <c r="BC110" i="7"/>
  <c r="BA110" i="7"/>
  <c r="G110" i="7"/>
  <c r="BB110" i="7" s="1"/>
  <c r="BE109" i="7"/>
  <c r="BD109" i="7"/>
  <c r="BC109" i="7"/>
  <c r="BA109" i="7"/>
  <c r="G109" i="7"/>
  <c r="BB109" i="7" s="1"/>
  <c r="BE108" i="7"/>
  <c r="BE115" i="7" s="1"/>
  <c r="I19" i="6" s="1"/>
  <c r="BD108" i="7"/>
  <c r="BC108" i="7"/>
  <c r="BA108" i="7"/>
  <c r="G108" i="7"/>
  <c r="BB108" i="7" s="1"/>
  <c r="B19" i="6"/>
  <c r="A19" i="6"/>
  <c r="BE105" i="7"/>
  <c r="BD105" i="7"/>
  <c r="BC105" i="7"/>
  <c r="BA105" i="7"/>
  <c r="G105" i="7"/>
  <c r="BB105" i="7" s="1"/>
  <c r="BE104" i="7"/>
  <c r="BD104" i="7"/>
  <c r="BC104" i="7"/>
  <c r="BA104" i="7"/>
  <c r="G104" i="7"/>
  <c r="BB104" i="7" s="1"/>
  <c r="BE103" i="7"/>
  <c r="BD103" i="7"/>
  <c r="BC103" i="7"/>
  <c r="BA103" i="7"/>
  <c r="G103" i="7"/>
  <c r="BE102" i="7"/>
  <c r="BD102" i="7"/>
  <c r="BC102" i="7"/>
  <c r="BC106" i="7" s="1"/>
  <c r="G18" i="6" s="1"/>
  <c r="BA102" i="7"/>
  <c r="G102" i="7"/>
  <c r="BB102" i="7" s="1"/>
  <c r="B18" i="6"/>
  <c r="A18" i="6"/>
  <c r="BE99" i="7"/>
  <c r="BE100" i="7" s="1"/>
  <c r="I17" i="6" s="1"/>
  <c r="BD99" i="7"/>
  <c r="BD100" i="7" s="1"/>
  <c r="H17" i="6" s="1"/>
  <c r="BC99" i="7"/>
  <c r="BA99" i="7"/>
  <c r="BA100" i="7" s="1"/>
  <c r="E17" i="6" s="1"/>
  <c r="G99" i="7"/>
  <c r="BB99" i="7" s="1"/>
  <c r="BB100" i="7" s="1"/>
  <c r="F17" i="6" s="1"/>
  <c r="B17" i="6"/>
  <c r="A17" i="6"/>
  <c r="BC100" i="7"/>
  <c r="G17" i="6" s="1"/>
  <c r="BE96" i="7"/>
  <c r="BD96" i="7"/>
  <c r="BD97" i="7" s="1"/>
  <c r="H16" i="6" s="1"/>
  <c r="BC96" i="7"/>
  <c r="BC97" i="7" s="1"/>
  <c r="G16" i="6" s="1"/>
  <c r="BA96" i="7"/>
  <c r="BA97" i="7" s="1"/>
  <c r="E16" i="6" s="1"/>
  <c r="G96" i="7"/>
  <c r="BB96" i="7" s="1"/>
  <c r="BB97" i="7" s="1"/>
  <c r="F16" i="6" s="1"/>
  <c r="B16" i="6"/>
  <c r="A16" i="6"/>
  <c r="BE97" i="7"/>
  <c r="I16" i="6" s="1"/>
  <c r="BE93" i="7"/>
  <c r="BD93" i="7"/>
  <c r="BC93" i="7"/>
  <c r="BA93" i="7"/>
  <c r="G93" i="7"/>
  <c r="BB93" i="7" s="1"/>
  <c r="BE92" i="7"/>
  <c r="BD92" i="7"/>
  <c r="BC92" i="7"/>
  <c r="BA92" i="7"/>
  <c r="G92" i="7"/>
  <c r="BB92" i="7" s="1"/>
  <c r="BE91" i="7"/>
  <c r="BD91" i="7"/>
  <c r="BC91" i="7"/>
  <c r="BA91" i="7"/>
  <c r="G91" i="7"/>
  <c r="BB91" i="7" s="1"/>
  <c r="BE90" i="7"/>
  <c r="BD90" i="7"/>
  <c r="BC90" i="7"/>
  <c r="BA90" i="7"/>
  <c r="G90" i="7"/>
  <c r="BB90" i="7" s="1"/>
  <c r="BE89" i="7"/>
  <c r="BD89" i="7"/>
  <c r="BC89" i="7"/>
  <c r="BA89" i="7"/>
  <c r="G89" i="7"/>
  <c r="BB89" i="7" s="1"/>
  <c r="BE88" i="7"/>
  <c r="BD88" i="7"/>
  <c r="BC88" i="7"/>
  <c r="BA88" i="7"/>
  <c r="G88" i="7"/>
  <c r="BB88" i="7" s="1"/>
  <c r="BE87" i="7"/>
  <c r="BD87" i="7"/>
  <c r="BC87" i="7"/>
  <c r="BA87" i="7"/>
  <c r="G87" i="7"/>
  <c r="BB87" i="7" s="1"/>
  <c r="BE86" i="7"/>
  <c r="BD86" i="7"/>
  <c r="BC86" i="7"/>
  <c r="BA86" i="7"/>
  <c r="G86" i="7"/>
  <c r="BB86" i="7" s="1"/>
  <c r="BE85" i="7"/>
  <c r="BD85" i="7"/>
  <c r="BC85" i="7"/>
  <c r="BA85" i="7"/>
  <c r="G85" i="7"/>
  <c r="BB85" i="7" s="1"/>
  <c r="BE84" i="7"/>
  <c r="BD84" i="7"/>
  <c r="BC84" i="7"/>
  <c r="BA84" i="7"/>
  <c r="G84" i="7"/>
  <c r="BB84" i="7" s="1"/>
  <c r="BE83" i="7"/>
  <c r="BD83" i="7"/>
  <c r="BC83" i="7"/>
  <c r="BA83" i="7"/>
  <c r="G83" i="7"/>
  <c r="BB83" i="7" s="1"/>
  <c r="B15" i="6"/>
  <c r="A15" i="6"/>
  <c r="BE80" i="7"/>
  <c r="BD80" i="7"/>
  <c r="BC80" i="7"/>
  <c r="BA80" i="7"/>
  <c r="G80" i="7"/>
  <c r="BB80" i="7" s="1"/>
  <c r="BE79" i="7"/>
  <c r="BD79" i="7"/>
  <c r="BC79" i="7"/>
  <c r="BA79" i="7"/>
  <c r="G79" i="7"/>
  <c r="BB79" i="7" s="1"/>
  <c r="BE78" i="7"/>
  <c r="BD78" i="7"/>
  <c r="BC78" i="7"/>
  <c r="BA78" i="7"/>
  <c r="G78" i="7"/>
  <c r="BB78" i="7" s="1"/>
  <c r="BE77" i="7"/>
  <c r="BD77" i="7"/>
  <c r="BC77" i="7"/>
  <c r="BA77" i="7"/>
  <c r="G77" i="7"/>
  <c r="BB77" i="7" s="1"/>
  <c r="BE76" i="7"/>
  <c r="BD76" i="7"/>
  <c r="BC76" i="7"/>
  <c r="BB76" i="7"/>
  <c r="BA76" i="7"/>
  <c r="G76" i="7"/>
  <c r="BE75" i="7"/>
  <c r="BD75" i="7"/>
  <c r="BC75" i="7"/>
  <c r="BA75" i="7"/>
  <c r="G75" i="7"/>
  <c r="BB75" i="7" s="1"/>
  <c r="B14" i="6"/>
  <c r="A14" i="6"/>
  <c r="BE72" i="7"/>
  <c r="BD72" i="7"/>
  <c r="BD73" i="7" s="1"/>
  <c r="H13" i="6" s="1"/>
  <c r="BC72" i="7"/>
  <c r="BC73" i="7" s="1"/>
  <c r="G13" i="6" s="1"/>
  <c r="BB72" i="7"/>
  <c r="BB73" i="7" s="1"/>
  <c r="F13" i="6" s="1"/>
  <c r="G72" i="7"/>
  <c r="BA72" i="7" s="1"/>
  <c r="BA73" i="7" s="1"/>
  <c r="E13" i="6" s="1"/>
  <c r="B13" i="6"/>
  <c r="A13" i="6"/>
  <c r="BE73" i="7"/>
  <c r="I13" i="6" s="1"/>
  <c r="BE69" i="7"/>
  <c r="BD69" i="7"/>
  <c r="BC69" i="7"/>
  <c r="BB69" i="7"/>
  <c r="G69" i="7"/>
  <c r="BA69" i="7" s="1"/>
  <c r="BE68" i="7"/>
  <c r="BD68" i="7"/>
  <c r="BC68" i="7"/>
  <c r="BB68" i="7"/>
  <c r="G68" i="7"/>
  <c r="BA68" i="7" s="1"/>
  <c r="BE67" i="7"/>
  <c r="BD67" i="7"/>
  <c r="BC67" i="7"/>
  <c r="BB67" i="7"/>
  <c r="G67" i="7"/>
  <c r="BA67" i="7" s="1"/>
  <c r="BE66" i="7"/>
  <c r="BD66" i="7"/>
  <c r="BC66" i="7"/>
  <c r="BB66" i="7"/>
  <c r="G66" i="7"/>
  <c r="BA66" i="7" s="1"/>
  <c r="BE65" i="7"/>
  <c r="BD65" i="7"/>
  <c r="BC65" i="7"/>
  <c r="BB65" i="7"/>
  <c r="G65" i="7"/>
  <c r="BA65" i="7" s="1"/>
  <c r="BE64" i="7"/>
  <c r="BD64" i="7"/>
  <c r="BC64" i="7"/>
  <c r="BB64" i="7"/>
  <c r="G64" i="7"/>
  <c r="BA64" i="7" s="1"/>
  <c r="B12" i="6"/>
  <c r="A12" i="6"/>
  <c r="BE61" i="7"/>
  <c r="BD61" i="7"/>
  <c r="BC61" i="7"/>
  <c r="BB61" i="7"/>
  <c r="G61" i="7"/>
  <c r="BA61" i="7" s="1"/>
  <c r="BE60" i="7"/>
  <c r="BD60" i="7"/>
  <c r="BC60" i="7"/>
  <c r="BB60" i="7"/>
  <c r="BA60" i="7"/>
  <c r="G60" i="7"/>
  <c r="BE59" i="7"/>
  <c r="BD59" i="7"/>
  <c r="BC59" i="7"/>
  <c r="BB59" i="7"/>
  <c r="G59" i="7"/>
  <c r="BA59" i="7" s="1"/>
  <c r="BE58" i="7"/>
  <c r="BD58" i="7"/>
  <c r="BC58" i="7"/>
  <c r="BB58" i="7"/>
  <c r="G58" i="7"/>
  <c r="BA58" i="7" s="1"/>
  <c r="BE57" i="7"/>
  <c r="BD57" i="7"/>
  <c r="BC57" i="7"/>
  <c r="BB57" i="7"/>
  <c r="G57" i="7"/>
  <c r="BA57" i="7" s="1"/>
  <c r="BE56" i="7"/>
  <c r="BD56" i="7"/>
  <c r="BC56" i="7"/>
  <c r="BB56" i="7"/>
  <c r="G56" i="7"/>
  <c r="BA56" i="7" s="1"/>
  <c r="BE55" i="7"/>
  <c r="BD55" i="7"/>
  <c r="BC55" i="7"/>
  <c r="BB55" i="7"/>
  <c r="G55" i="7"/>
  <c r="BA55" i="7" s="1"/>
  <c r="BE54" i="7"/>
  <c r="BD54" i="7"/>
  <c r="BC54" i="7"/>
  <c r="BB54" i="7"/>
  <c r="G54" i="7"/>
  <c r="BA54" i="7" s="1"/>
  <c r="BE53" i="7"/>
  <c r="BD53" i="7"/>
  <c r="BD62" i="7" s="1"/>
  <c r="H11" i="6" s="1"/>
  <c r="BC53" i="7"/>
  <c r="BB53" i="7"/>
  <c r="G53" i="7"/>
  <c r="BA53" i="7" s="1"/>
  <c r="B11" i="6"/>
  <c r="A11" i="6"/>
  <c r="BE50" i="7"/>
  <c r="BD50" i="7"/>
  <c r="BC50" i="7"/>
  <c r="BB50" i="7"/>
  <c r="G50" i="7"/>
  <c r="BA50" i="7" s="1"/>
  <c r="BE49" i="7"/>
  <c r="BD49" i="7"/>
  <c r="BC49" i="7"/>
  <c r="BB49" i="7"/>
  <c r="G49" i="7"/>
  <c r="BA49" i="7" s="1"/>
  <c r="BE48" i="7"/>
  <c r="BD48" i="7"/>
  <c r="BC48" i="7"/>
  <c r="BB48" i="7"/>
  <c r="G48" i="7"/>
  <c r="BA48" i="7" s="1"/>
  <c r="BE47" i="7"/>
  <c r="BD47" i="7"/>
  <c r="BC47" i="7"/>
  <c r="BB47" i="7"/>
  <c r="G47" i="7"/>
  <c r="BA47" i="7" s="1"/>
  <c r="BE46" i="7"/>
  <c r="BD46" i="7"/>
  <c r="BC46" i="7"/>
  <c r="BB46" i="7"/>
  <c r="G46" i="7"/>
  <c r="BA46" i="7" s="1"/>
  <c r="BE45" i="7"/>
  <c r="BD45" i="7"/>
  <c r="BC45" i="7"/>
  <c r="BB45" i="7"/>
  <c r="G45" i="7"/>
  <c r="BA45" i="7" s="1"/>
  <c r="BE44" i="7"/>
  <c r="BD44" i="7"/>
  <c r="BC44" i="7"/>
  <c r="BB44" i="7"/>
  <c r="BA44" i="7"/>
  <c r="G44" i="7"/>
  <c r="BE43" i="7"/>
  <c r="BD43" i="7"/>
  <c r="BC43" i="7"/>
  <c r="BB43" i="7"/>
  <c r="G43" i="7"/>
  <c r="BA43" i="7" s="1"/>
  <c r="BE42" i="7"/>
  <c r="BD42" i="7"/>
  <c r="BC42" i="7"/>
  <c r="BB42" i="7"/>
  <c r="G42" i="7"/>
  <c r="BA42" i="7" s="1"/>
  <c r="BE41" i="7"/>
  <c r="BD41" i="7"/>
  <c r="BC41" i="7"/>
  <c r="BB41" i="7"/>
  <c r="G41" i="7"/>
  <c r="BA41" i="7" s="1"/>
  <c r="BE40" i="7"/>
  <c r="BD40" i="7"/>
  <c r="BC40" i="7"/>
  <c r="BB40" i="7"/>
  <c r="G40" i="7"/>
  <c r="BA40" i="7" s="1"/>
  <c r="BE39" i="7"/>
  <c r="BD39" i="7"/>
  <c r="BC39" i="7"/>
  <c r="BB39" i="7"/>
  <c r="G39" i="7"/>
  <c r="BA39" i="7" s="1"/>
  <c r="B10" i="6"/>
  <c r="A10" i="6"/>
  <c r="BE36" i="7"/>
  <c r="BD36" i="7"/>
  <c r="BC36" i="7"/>
  <c r="BB36" i="7"/>
  <c r="G36" i="7"/>
  <c r="BA36" i="7" s="1"/>
  <c r="BE35" i="7"/>
  <c r="BD35" i="7"/>
  <c r="BC35" i="7"/>
  <c r="BB35" i="7"/>
  <c r="G35" i="7"/>
  <c r="BA35" i="7" s="1"/>
  <c r="BE34" i="7"/>
  <c r="BD34" i="7"/>
  <c r="BC34" i="7"/>
  <c r="BB34" i="7"/>
  <c r="G34" i="7"/>
  <c r="BA34" i="7" s="1"/>
  <c r="BE33" i="7"/>
  <c r="BD33" i="7"/>
  <c r="BC33" i="7"/>
  <c r="BB33" i="7"/>
  <c r="G33" i="7"/>
  <c r="BA33" i="7" s="1"/>
  <c r="BE32" i="7"/>
  <c r="BD32" i="7"/>
  <c r="BC32" i="7"/>
  <c r="BB32" i="7"/>
  <c r="G32" i="7"/>
  <c r="BA32" i="7" s="1"/>
  <c r="BE31" i="7"/>
  <c r="BD31" i="7"/>
  <c r="BC31" i="7"/>
  <c r="BB31" i="7"/>
  <c r="G31" i="7"/>
  <c r="BA31" i="7" s="1"/>
  <c r="BE30" i="7"/>
  <c r="BD30" i="7"/>
  <c r="BC30" i="7"/>
  <c r="BB30" i="7"/>
  <c r="BA30" i="7"/>
  <c r="G30" i="7"/>
  <c r="BE29" i="7"/>
  <c r="BD29" i="7"/>
  <c r="BC29" i="7"/>
  <c r="BB29" i="7"/>
  <c r="G29" i="7"/>
  <c r="BA29" i="7" s="1"/>
  <c r="BE28" i="7"/>
  <c r="BD28" i="7"/>
  <c r="BD37" i="7" s="1"/>
  <c r="H9" i="6" s="1"/>
  <c r="BC28" i="7"/>
  <c r="BB28" i="7"/>
  <c r="G28" i="7"/>
  <c r="BA28" i="7" s="1"/>
  <c r="B9" i="6"/>
  <c r="A9" i="6"/>
  <c r="BE25" i="7"/>
  <c r="BD25" i="7"/>
  <c r="BC25" i="7"/>
  <c r="BB25" i="7"/>
  <c r="G25" i="7"/>
  <c r="BA25" i="7" s="1"/>
  <c r="BE24" i="7"/>
  <c r="BD24" i="7"/>
  <c r="BC24" i="7"/>
  <c r="BB24" i="7"/>
  <c r="G24" i="7"/>
  <c r="BA24" i="7" s="1"/>
  <c r="BE23" i="7"/>
  <c r="BD23" i="7"/>
  <c r="BC23" i="7"/>
  <c r="BB23" i="7"/>
  <c r="G23" i="7"/>
  <c r="BA23" i="7" s="1"/>
  <c r="BE22" i="7"/>
  <c r="BD22" i="7"/>
  <c r="BC22" i="7"/>
  <c r="BB22" i="7"/>
  <c r="G22" i="7"/>
  <c r="BA22" i="7" s="1"/>
  <c r="BE21" i="7"/>
  <c r="BD21" i="7"/>
  <c r="BC21" i="7"/>
  <c r="BB21" i="7"/>
  <c r="BA21" i="7"/>
  <c r="G21" i="7"/>
  <c r="BE20" i="7"/>
  <c r="BD20" i="7"/>
  <c r="BC20" i="7"/>
  <c r="BB20" i="7"/>
  <c r="G20" i="7"/>
  <c r="BA20" i="7" s="1"/>
  <c r="BE19" i="7"/>
  <c r="BD19" i="7"/>
  <c r="BC19" i="7"/>
  <c r="BB19" i="7"/>
  <c r="G19" i="7"/>
  <c r="BA19" i="7" s="1"/>
  <c r="BE18" i="7"/>
  <c r="BD18" i="7"/>
  <c r="BC18" i="7"/>
  <c r="BB18" i="7"/>
  <c r="G18" i="7"/>
  <c r="BA18" i="7" s="1"/>
  <c r="BE17" i="7"/>
  <c r="BD17" i="7"/>
  <c r="BC17" i="7"/>
  <c r="BB17" i="7"/>
  <c r="G17" i="7"/>
  <c r="BA17" i="7" s="1"/>
  <c r="B8" i="6"/>
  <c r="A8" i="6"/>
  <c r="BE14" i="7"/>
  <c r="BD14" i="7"/>
  <c r="BC14" i="7"/>
  <c r="BB14" i="7"/>
  <c r="G14" i="7"/>
  <c r="BA14" i="7" s="1"/>
  <c r="BE13" i="7"/>
  <c r="BD13" i="7"/>
  <c r="BC13" i="7"/>
  <c r="BB13" i="7"/>
  <c r="G13" i="7"/>
  <c r="BA13" i="7" s="1"/>
  <c r="BE12" i="7"/>
  <c r="BD12" i="7"/>
  <c r="BC12" i="7"/>
  <c r="BB12" i="7"/>
  <c r="G12" i="7"/>
  <c r="BA12" i="7" s="1"/>
  <c r="BE11" i="7"/>
  <c r="BD11" i="7"/>
  <c r="BC11" i="7"/>
  <c r="BB11" i="7"/>
  <c r="G11" i="7"/>
  <c r="BA11" i="7" s="1"/>
  <c r="BE10" i="7"/>
  <c r="BD10" i="7"/>
  <c r="BC10" i="7"/>
  <c r="BB10" i="7"/>
  <c r="BA10" i="7"/>
  <c r="G10" i="7"/>
  <c r="BE9" i="7"/>
  <c r="BD9" i="7"/>
  <c r="BC9" i="7"/>
  <c r="BB9" i="7"/>
  <c r="G9" i="7"/>
  <c r="BA9" i="7" s="1"/>
  <c r="BE8" i="7"/>
  <c r="BD8" i="7"/>
  <c r="BC8" i="7"/>
  <c r="BB8" i="7"/>
  <c r="BB15" i="7" s="1"/>
  <c r="F7" i="6" s="1"/>
  <c r="G8" i="7"/>
  <c r="B7" i="6"/>
  <c r="A7" i="6"/>
  <c r="E4" i="7"/>
  <c r="F3" i="7"/>
  <c r="C33" i="5"/>
  <c r="F33" i="5" s="1"/>
  <c r="C31" i="5"/>
  <c r="G7" i="5"/>
  <c r="D21" i="2"/>
  <c r="D20" i="2"/>
  <c r="D19" i="2"/>
  <c r="D18" i="2"/>
  <c r="D17" i="2"/>
  <c r="D16" i="2"/>
  <c r="D15" i="2"/>
  <c r="BE154" i="4"/>
  <c r="BE155" i="4" s="1"/>
  <c r="I29" i="3" s="1"/>
  <c r="BC154" i="4"/>
  <c r="BC155" i="4" s="1"/>
  <c r="G29" i="3" s="1"/>
  <c r="BB154" i="4"/>
  <c r="BB155" i="4" s="1"/>
  <c r="F29" i="3" s="1"/>
  <c r="BA154" i="4"/>
  <c r="BA155" i="4" s="1"/>
  <c r="E29" i="3" s="1"/>
  <c r="G154" i="4"/>
  <c r="G155" i="4" s="1"/>
  <c r="B29" i="3"/>
  <c r="A29" i="3"/>
  <c r="BE151" i="4"/>
  <c r="BC151" i="4"/>
  <c r="BC152" i="4" s="1"/>
  <c r="G28" i="3" s="1"/>
  <c r="BB151" i="4"/>
  <c r="BA151" i="4"/>
  <c r="BA152" i="4" s="1"/>
  <c r="E28" i="3" s="1"/>
  <c r="G151" i="4"/>
  <c r="G152" i="4" s="1"/>
  <c r="B28" i="3"/>
  <c r="A28" i="3"/>
  <c r="BE152" i="4"/>
  <c r="I28" i="3" s="1"/>
  <c r="BB152" i="4"/>
  <c r="F28" i="3" s="1"/>
  <c r="BE148" i="4"/>
  <c r="BD148" i="4"/>
  <c r="BC148" i="4"/>
  <c r="BA148" i="4"/>
  <c r="G148" i="4"/>
  <c r="BB148" i="4" s="1"/>
  <c r="BE147" i="4"/>
  <c r="BD147" i="4"/>
  <c r="BC147" i="4"/>
  <c r="BA147" i="4"/>
  <c r="G147" i="4"/>
  <c r="BB147" i="4" s="1"/>
  <c r="BE146" i="4"/>
  <c r="BD146" i="4"/>
  <c r="BC146" i="4"/>
  <c r="BA146" i="4"/>
  <c r="G146" i="4"/>
  <c r="BB146" i="4" s="1"/>
  <c r="B27" i="3"/>
  <c r="A27" i="3"/>
  <c r="BE143" i="4"/>
  <c r="BD143" i="4"/>
  <c r="BC143" i="4"/>
  <c r="BA143" i="4"/>
  <c r="G143" i="4"/>
  <c r="BB143" i="4" s="1"/>
  <c r="BE142" i="4"/>
  <c r="BD142" i="4"/>
  <c r="BC142" i="4"/>
  <c r="BA142" i="4"/>
  <c r="G142" i="4"/>
  <c r="BB142" i="4" s="1"/>
  <c r="BE141" i="4"/>
  <c r="BD141" i="4"/>
  <c r="BC141" i="4"/>
  <c r="BA141" i="4"/>
  <c r="G141" i="4"/>
  <c r="BB141" i="4" s="1"/>
  <c r="B26" i="3"/>
  <c r="A26" i="3"/>
  <c r="BE138" i="4"/>
  <c r="BE139" i="4" s="1"/>
  <c r="I25" i="3" s="1"/>
  <c r="BD138" i="4"/>
  <c r="BD139" i="4" s="1"/>
  <c r="H25" i="3" s="1"/>
  <c r="BC138" i="4"/>
  <c r="BA138" i="4"/>
  <c r="BA139" i="4" s="1"/>
  <c r="E25" i="3" s="1"/>
  <c r="G138" i="4"/>
  <c r="G139" i="4" s="1"/>
  <c r="B25" i="3"/>
  <c r="A25" i="3"/>
  <c r="BC139" i="4"/>
  <c r="G25" i="3" s="1"/>
  <c r="BE135" i="4"/>
  <c r="BD135" i="4"/>
  <c r="BC135" i="4"/>
  <c r="BA135" i="4"/>
  <c r="G135" i="4"/>
  <c r="BB135" i="4" s="1"/>
  <c r="BE134" i="4"/>
  <c r="BD134" i="4"/>
  <c r="BC134" i="4"/>
  <c r="BA134" i="4"/>
  <c r="G134" i="4"/>
  <c r="BB134" i="4" s="1"/>
  <c r="BE133" i="4"/>
  <c r="BD133" i="4"/>
  <c r="BC133" i="4"/>
  <c r="BA133" i="4"/>
  <c r="G133" i="4"/>
  <c r="BB133" i="4" s="1"/>
  <c r="BE132" i="4"/>
  <c r="BD132" i="4"/>
  <c r="BC132" i="4"/>
  <c r="BA132" i="4"/>
  <c r="G132" i="4"/>
  <c r="BB132" i="4" s="1"/>
  <c r="B24" i="3"/>
  <c r="A24" i="3"/>
  <c r="BE129" i="4"/>
  <c r="BE130" i="4" s="1"/>
  <c r="I23" i="3" s="1"/>
  <c r="BD129" i="4"/>
  <c r="BD130" i="4" s="1"/>
  <c r="H23" i="3" s="1"/>
  <c r="BC129" i="4"/>
  <c r="BC130" i="4" s="1"/>
  <c r="G23" i="3" s="1"/>
  <c r="BA129" i="4"/>
  <c r="G129" i="4"/>
  <c r="G130" i="4" s="1"/>
  <c r="B23" i="3"/>
  <c r="A23" i="3"/>
  <c r="BA130" i="4"/>
  <c r="E23" i="3" s="1"/>
  <c r="BE126" i="4"/>
  <c r="BD126" i="4"/>
  <c r="BD127" i="4" s="1"/>
  <c r="H22" i="3" s="1"/>
  <c r="BC126" i="4"/>
  <c r="BC127" i="4" s="1"/>
  <c r="G22" i="3" s="1"/>
  <c r="BA126" i="4"/>
  <c r="BA127" i="4" s="1"/>
  <c r="E22" i="3" s="1"/>
  <c r="G126" i="4"/>
  <c r="BB126" i="4" s="1"/>
  <c r="BB127" i="4" s="1"/>
  <c r="F22" i="3" s="1"/>
  <c r="B22" i="3"/>
  <c r="A22" i="3"/>
  <c r="BE127" i="4"/>
  <c r="I22" i="3" s="1"/>
  <c r="G127" i="4"/>
  <c r="BE123" i="4"/>
  <c r="BD123" i="4"/>
  <c r="BC123" i="4"/>
  <c r="BA123" i="4"/>
  <c r="G123" i="4"/>
  <c r="BB123" i="4" s="1"/>
  <c r="BE122" i="4"/>
  <c r="BD122" i="4"/>
  <c r="BC122" i="4"/>
  <c r="BA122" i="4"/>
  <c r="G122" i="4"/>
  <c r="BB122" i="4" s="1"/>
  <c r="BE121" i="4"/>
  <c r="BD121" i="4"/>
  <c r="BC121" i="4"/>
  <c r="BC124" i="4" s="1"/>
  <c r="G21" i="3" s="1"/>
  <c r="BA121" i="4"/>
  <c r="G121" i="4"/>
  <c r="BB121" i="4" s="1"/>
  <c r="B21" i="3"/>
  <c r="A21" i="3"/>
  <c r="BE118" i="4"/>
  <c r="BD118" i="4"/>
  <c r="BC118" i="4"/>
  <c r="BA118" i="4"/>
  <c r="G118" i="4"/>
  <c r="BB118" i="4" s="1"/>
  <c r="BE117" i="4"/>
  <c r="BD117" i="4"/>
  <c r="BC117" i="4"/>
  <c r="BC119" i="4" s="1"/>
  <c r="G20" i="3" s="1"/>
  <c r="BA117" i="4"/>
  <c r="G117" i="4"/>
  <c r="BB117" i="4" s="1"/>
  <c r="B20" i="3"/>
  <c r="A20" i="3"/>
  <c r="BE114" i="4"/>
  <c r="BD114" i="4"/>
  <c r="BC114" i="4"/>
  <c r="BA114" i="4"/>
  <c r="G114" i="4"/>
  <c r="BB114" i="4" s="1"/>
  <c r="BE113" i="4"/>
  <c r="BD113" i="4"/>
  <c r="BC113" i="4"/>
  <c r="BA113" i="4"/>
  <c r="G113" i="4"/>
  <c r="BB113" i="4" s="1"/>
  <c r="BE112" i="4"/>
  <c r="BD112" i="4"/>
  <c r="BC112" i="4"/>
  <c r="BA112" i="4"/>
  <c r="G112" i="4"/>
  <c r="BB112" i="4" s="1"/>
  <c r="BE111" i="4"/>
  <c r="BD111" i="4"/>
  <c r="BC111" i="4"/>
  <c r="BA111" i="4"/>
  <c r="G111" i="4"/>
  <c r="BB111" i="4" s="1"/>
  <c r="BE110" i="4"/>
  <c r="BD110" i="4"/>
  <c r="BC110" i="4"/>
  <c r="BA110" i="4"/>
  <c r="G110" i="4"/>
  <c r="BB110" i="4" s="1"/>
  <c r="BE109" i="4"/>
  <c r="BD109" i="4"/>
  <c r="BC109" i="4"/>
  <c r="BA109" i="4"/>
  <c r="G109" i="4"/>
  <c r="BB109" i="4" s="1"/>
  <c r="BE108" i="4"/>
  <c r="BD108" i="4"/>
  <c r="BC108" i="4"/>
  <c r="BA108" i="4"/>
  <c r="G108" i="4"/>
  <c r="BB108" i="4" s="1"/>
  <c r="B19" i="3"/>
  <c r="A19" i="3"/>
  <c r="G115" i="4"/>
  <c r="BE105" i="4"/>
  <c r="BD105" i="4"/>
  <c r="BC105" i="4"/>
  <c r="BB105" i="4"/>
  <c r="BA105" i="4"/>
  <c r="G105" i="4"/>
  <c r="BE104" i="4"/>
  <c r="BD104" i="4"/>
  <c r="BC104" i="4"/>
  <c r="BA104" i="4"/>
  <c r="G104" i="4"/>
  <c r="BB104" i="4" s="1"/>
  <c r="BE103" i="4"/>
  <c r="BD103" i="4"/>
  <c r="BC103" i="4"/>
  <c r="BA103" i="4"/>
  <c r="G103" i="4"/>
  <c r="BB103" i="4" s="1"/>
  <c r="BE102" i="4"/>
  <c r="BD102" i="4"/>
  <c r="BC102" i="4"/>
  <c r="BA102" i="4"/>
  <c r="BA106" i="4" s="1"/>
  <c r="E18" i="3" s="1"/>
  <c r="G102" i="4"/>
  <c r="BB102" i="4" s="1"/>
  <c r="B18" i="3"/>
  <c r="A18" i="3"/>
  <c r="BE106" i="4"/>
  <c r="I18" i="3" s="1"/>
  <c r="BE99" i="4"/>
  <c r="BE100" i="4" s="1"/>
  <c r="I17" i="3" s="1"/>
  <c r="BD99" i="4"/>
  <c r="BC99" i="4"/>
  <c r="BC100" i="4" s="1"/>
  <c r="G17" i="3" s="1"/>
  <c r="BA99" i="4"/>
  <c r="BA100" i="4" s="1"/>
  <c r="E17" i="3" s="1"/>
  <c r="G99" i="4"/>
  <c r="BB99" i="4" s="1"/>
  <c r="BB100" i="4" s="1"/>
  <c r="F17" i="3" s="1"/>
  <c r="B17" i="3"/>
  <c r="A17" i="3"/>
  <c r="BD100" i="4"/>
  <c r="H17" i="3" s="1"/>
  <c r="G100" i="4"/>
  <c r="BE96" i="4"/>
  <c r="BE97" i="4" s="1"/>
  <c r="I16" i="3" s="1"/>
  <c r="BD96" i="4"/>
  <c r="BC96" i="4"/>
  <c r="BA96" i="4"/>
  <c r="BA97" i="4" s="1"/>
  <c r="E16" i="3" s="1"/>
  <c r="G96" i="4"/>
  <c r="BB96" i="4" s="1"/>
  <c r="BB97" i="4" s="1"/>
  <c r="F16" i="3" s="1"/>
  <c r="B16" i="3"/>
  <c r="A16" i="3"/>
  <c r="BD97" i="4"/>
  <c r="H16" i="3" s="1"/>
  <c r="BC97" i="4"/>
  <c r="G16" i="3" s="1"/>
  <c r="BE93" i="4"/>
  <c r="BD93" i="4"/>
  <c r="BC93" i="4"/>
  <c r="BA93" i="4"/>
  <c r="G93" i="4"/>
  <c r="BB93" i="4" s="1"/>
  <c r="BE92" i="4"/>
  <c r="BD92" i="4"/>
  <c r="BC92" i="4"/>
  <c r="BA92" i="4"/>
  <c r="G92" i="4"/>
  <c r="BB92" i="4" s="1"/>
  <c r="BE91" i="4"/>
  <c r="BD91" i="4"/>
  <c r="BC91" i="4"/>
  <c r="BA91" i="4"/>
  <c r="G91" i="4"/>
  <c r="BB91" i="4" s="1"/>
  <c r="BE90" i="4"/>
  <c r="BD90" i="4"/>
  <c r="BC90" i="4"/>
  <c r="BA90" i="4"/>
  <c r="G90" i="4"/>
  <c r="BB90" i="4" s="1"/>
  <c r="BE89" i="4"/>
  <c r="BD89" i="4"/>
  <c r="BC89" i="4"/>
  <c r="BA89" i="4"/>
  <c r="G89" i="4"/>
  <c r="BB89" i="4" s="1"/>
  <c r="BE88" i="4"/>
  <c r="BD88" i="4"/>
  <c r="BC88" i="4"/>
  <c r="BA88" i="4"/>
  <c r="G88" i="4"/>
  <c r="BB88" i="4" s="1"/>
  <c r="BE87" i="4"/>
  <c r="BD87" i="4"/>
  <c r="BC87" i="4"/>
  <c r="BA87" i="4"/>
  <c r="G87" i="4"/>
  <c r="BB87" i="4" s="1"/>
  <c r="BE86" i="4"/>
  <c r="BD86" i="4"/>
  <c r="BC86" i="4"/>
  <c r="BA86" i="4"/>
  <c r="G86" i="4"/>
  <c r="BB86" i="4" s="1"/>
  <c r="BE85" i="4"/>
  <c r="BD85" i="4"/>
  <c r="BC85" i="4"/>
  <c r="BA85" i="4"/>
  <c r="BA94" i="4" s="1"/>
  <c r="E15" i="3" s="1"/>
  <c r="G85" i="4"/>
  <c r="BB85" i="4" s="1"/>
  <c r="BE84" i="4"/>
  <c r="BD84" i="4"/>
  <c r="BC84" i="4"/>
  <c r="BC94" i="4" s="1"/>
  <c r="G15" i="3" s="1"/>
  <c r="BA84" i="4"/>
  <c r="G84" i="4"/>
  <c r="BB84" i="4" s="1"/>
  <c r="BE83" i="4"/>
  <c r="BE94" i="4" s="1"/>
  <c r="I15" i="3" s="1"/>
  <c r="BD83" i="4"/>
  <c r="BC83" i="4"/>
  <c r="BA83" i="4"/>
  <c r="G83" i="4"/>
  <c r="G94" i="4" s="1"/>
  <c r="B15" i="3"/>
  <c r="A15" i="3"/>
  <c r="BE80" i="4"/>
  <c r="BD80" i="4"/>
  <c r="BC80" i="4"/>
  <c r="BA80" i="4"/>
  <c r="G80" i="4"/>
  <c r="BB80" i="4" s="1"/>
  <c r="BE79" i="4"/>
  <c r="BD79" i="4"/>
  <c r="BC79" i="4"/>
  <c r="BB79" i="4"/>
  <c r="BA79" i="4"/>
  <c r="G79" i="4"/>
  <c r="BE78" i="4"/>
  <c r="BD78" i="4"/>
  <c r="BC78" i="4"/>
  <c r="BA78" i="4"/>
  <c r="G78" i="4"/>
  <c r="BB78" i="4" s="1"/>
  <c r="BE77" i="4"/>
  <c r="BD77" i="4"/>
  <c r="BC77" i="4"/>
  <c r="BA77" i="4"/>
  <c r="G77" i="4"/>
  <c r="BB77" i="4" s="1"/>
  <c r="BE76" i="4"/>
  <c r="BD76" i="4"/>
  <c r="BC76" i="4"/>
  <c r="BA76" i="4"/>
  <c r="G76" i="4"/>
  <c r="BB76" i="4" s="1"/>
  <c r="BE75" i="4"/>
  <c r="BD75" i="4"/>
  <c r="BC75" i="4"/>
  <c r="BA75" i="4"/>
  <c r="G75" i="4"/>
  <c r="BB75" i="4" s="1"/>
  <c r="B14" i="3"/>
  <c r="A14" i="3"/>
  <c r="BE72" i="4"/>
  <c r="BE73" i="4" s="1"/>
  <c r="I13" i="3" s="1"/>
  <c r="BD72" i="4"/>
  <c r="BD73" i="4" s="1"/>
  <c r="H13" i="3" s="1"/>
  <c r="BC72" i="4"/>
  <c r="BC73" i="4" s="1"/>
  <c r="G13" i="3" s="1"/>
  <c r="BB72" i="4"/>
  <c r="G72" i="4"/>
  <c r="G73" i="4" s="1"/>
  <c r="B13" i="3"/>
  <c r="A13" i="3"/>
  <c r="BB73" i="4"/>
  <c r="F13" i="3" s="1"/>
  <c r="BE69" i="4"/>
  <c r="BD69" i="4"/>
  <c r="BC69" i="4"/>
  <c r="BB69" i="4"/>
  <c r="G69" i="4"/>
  <c r="BA69" i="4" s="1"/>
  <c r="BE68" i="4"/>
  <c r="BD68" i="4"/>
  <c r="BC68" i="4"/>
  <c r="BB68" i="4"/>
  <c r="G68" i="4"/>
  <c r="BA68" i="4" s="1"/>
  <c r="BE67" i="4"/>
  <c r="BD67" i="4"/>
  <c r="BC67" i="4"/>
  <c r="BB67" i="4"/>
  <c r="G67" i="4"/>
  <c r="BA67" i="4" s="1"/>
  <c r="BE66" i="4"/>
  <c r="BD66" i="4"/>
  <c r="BC66" i="4"/>
  <c r="BB66" i="4"/>
  <c r="G66" i="4"/>
  <c r="BA66" i="4" s="1"/>
  <c r="BE65" i="4"/>
  <c r="BD65" i="4"/>
  <c r="BC65" i="4"/>
  <c r="BB65" i="4"/>
  <c r="G65" i="4"/>
  <c r="BA65" i="4" s="1"/>
  <c r="BE64" i="4"/>
  <c r="BD64" i="4"/>
  <c r="BC64" i="4"/>
  <c r="BB64" i="4"/>
  <c r="G64" i="4"/>
  <c r="BA64" i="4" s="1"/>
  <c r="B12" i="3"/>
  <c r="A12" i="3"/>
  <c r="BE61" i="4"/>
  <c r="BD61" i="4"/>
  <c r="BC61" i="4"/>
  <c r="BB61" i="4"/>
  <c r="G61" i="4"/>
  <c r="BA61" i="4" s="1"/>
  <c r="BE60" i="4"/>
  <c r="BD60" i="4"/>
  <c r="BC60" i="4"/>
  <c r="BB60" i="4"/>
  <c r="G60" i="4"/>
  <c r="BA60" i="4" s="1"/>
  <c r="BE59" i="4"/>
  <c r="BD59" i="4"/>
  <c r="BC59" i="4"/>
  <c r="BB59" i="4"/>
  <c r="BA59" i="4"/>
  <c r="G59" i="4"/>
  <c r="BE58" i="4"/>
  <c r="BD58" i="4"/>
  <c r="BC58" i="4"/>
  <c r="BB58" i="4"/>
  <c r="G58" i="4"/>
  <c r="BA58" i="4" s="1"/>
  <c r="BE57" i="4"/>
  <c r="BD57" i="4"/>
  <c r="BC57" i="4"/>
  <c r="BB57" i="4"/>
  <c r="G57" i="4"/>
  <c r="BA57" i="4" s="1"/>
  <c r="BE56" i="4"/>
  <c r="BD56" i="4"/>
  <c r="BC56" i="4"/>
  <c r="BB56" i="4"/>
  <c r="G56" i="4"/>
  <c r="BA56" i="4" s="1"/>
  <c r="BE55" i="4"/>
  <c r="BD55" i="4"/>
  <c r="BC55" i="4"/>
  <c r="BB55" i="4"/>
  <c r="G55" i="4"/>
  <c r="BA55" i="4" s="1"/>
  <c r="BE54" i="4"/>
  <c r="BD54" i="4"/>
  <c r="BC54" i="4"/>
  <c r="BB54" i="4"/>
  <c r="G54" i="4"/>
  <c r="BA54" i="4" s="1"/>
  <c r="BE53" i="4"/>
  <c r="BD53" i="4"/>
  <c r="BC53" i="4"/>
  <c r="BB53" i="4"/>
  <c r="G53" i="4"/>
  <c r="BA53" i="4" s="1"/>
  <c r="B11" i="3"/>
  <c r="A11" i="3"/>
  <c r="BE50" i="4"/>
  <c r="BD50" i="4"/>
  <c r="BC50" i="4"/>
  <c r="BB50" i="4"/>
  <c r="G50" i="4"/>
  <c r="BA50" i="4" s="1"/>
  <c r="BE49" i="4"/>
  <c r="BD49" i="4"/>
  <c r="BC49" i="4"/>
  <c r="BB49" i="4"/>
  <c r="BA49" i="4"/>
  <c r="G49" i="4"/>
  <c r="BE48" i="4"/>
  <c r="BD48" i="4"/>
  <c r="BC48" i="4"/>
  <c r="BB48" i="4"/>
  <c r="G48" i="4"/>
  <c r="BA48" i="4" s="1"/>
  <c r="BE47" i="4"/>
  <c r="BD47" i="4"/>
  <c r="BC47" i="4"/>
  <c r="BB47" i="4"/>
  <c r="G47" i="4"/>
  <c r="BA47" i="4" s="1"/>
  <c r="BE46" i="4"/>
  <c r="BD46" i="4"/>
  <c r="BC46" i="4"/>
  <c r="BB46" i="4"/>
  <c r="G46" i="4"/>
  <c r="BA46" i="4" s="1"/>
  <c r="BE45" i="4"/>
  <c r="BD45" i="4"/>
  <c r="BC45" i="4"/>
  <c r="BB45" i="4"/>
  <c r="G45" i="4"/>
  <c r="BA45" i="4" s="1"/>
  <c r="BE44" i="4"/>
  <c r="BD44" i="4"/>
  <c r="BC44" i="4"/>
  <c r="BB44" i="4"/>
  <c r="G44" i="4"/>
  <c r="BA44" i="4" s="1"/>
  <c r="BE43" i="4"/>
  <c r="BD43" i="4"/>
  <c r="BC43" i="4"/>
  <c r="BB43" i="4"/>
  <c r="G43" i="4"/>
  <c r="BA43" i="4" s="1"/>
  <c r="BE42" i="4"/>
  <c r="BD42" i="4"/>
  <c r="BC42" i="4"/>
  <c r="BB42" i="4"/>
  <c r="G42" i="4"/>
  <c r="BA42" i="4" s="1"/>
  <c r="BE41" i="4"/>
  <c r="BD41" i="4"/>
  <c r="BC41" i="4"/>
  <c r="BB41" i="4"/>
  <c r="G41" i="4"/>
  <c r="BA41" i="4" s="1"/>
  <c r="BE40" i="4"/>
  <c r="BD40" i="4"/>
  <c r="BC40" i="4"/>
  <c r="BB40" i="4"/>
  <c r="G40" i="4"/>
  <c r="BA40" i="4" s="1"/>
  <c r="BE39" i="4"/>
  <c r="BD39" i="4"/>
  <c r="BC39" i="4"/>
  <c r="BB39" i="4"/>
  <c r="BA39" i="4"/>
  <c r="G39" i="4"/>
  <c r="B10" i="3"/>
  <c r="A10" i="3"/>
  <c r="BE36" i="4"/>
  <c r="BD36" i="4"/>
  <c r="BC36" i="4"/>
  <c r="BB36" i="4"/>
  <c r="G36" i="4"/>
  <c r="BA36" i="4" s="1"/>
  <c r="BE35" i="4"/>
  <c r="BD35" i="4"/>
  <c r="BC35" i="4"/>
  <c r="BB35" i="4"/>
  <c r="G35" i="4"/>
  <c r="BA35" i="4" s="1"/>
  <c r="BE34" i="4"/>
  <c r="BD34" i="4"/>
  <c r="BC34" i="4"/>
  <c r="BB34" i="4"/>
  <c r="BA34" i="4"/>
  <c r="G34" i="4"/>
  <c r="BE33" i="4"/>
  <c r="BD33" i="4"/>
  <c r="BC33" i="4"/>
  <c r="BB33" i="4"/>
  <c r="G33" i="4"/>
  <c r="BA33" i="4" s="1"/>
  <c r="BE32" i="4"/>
  <c r="BD32" i="4"/>
  <c r="BC32" i="4"/>
  <c r="BB32" i="4"/>
  <c r="G32" i="4"/>
  <c r="BA32" i="4" s="1"/>
  <c r="BE31" i="4"/>
  <c r="BD31" i="4"/>
  <c r="BC31" i="4"/>
  <c r="BB31" i="4"/>
  <c r="G31" i="4"/>
  <c r="BA31" i="4" s="1"/>
  <c r="BE30" i="4"/>
  <c r="BD30" i="4"/>
  <c r="BC30" i="4"/>
  <c r="BB30" i="4"/>
  <c r="G30" i="4"/>
  <c r="BA30" i="4" s="1"/>
  <c r="BE29" i="4"/>
  <c r="BD29" i="4"/>
  <c r="BC29" i="4"/>
  <c r="BB29" i="4"/>
  <c r="G29" i="4"/>
  <c r="BA29" i="4" s="1"/>
  <c r="BE28" i="4"/>
  <c r="BD28" i="4"/>
  <c r="BC28" i="4"/>
  <c r="BB28" i="4"/>
  <c r="G28" i="4"/>
  <c r="BA28" i="4" s="1"/>
  <c r="B9" i="3"/>
  <c r="A9" i="3"/>
  <c r="BE25" i="4"/>
  <c r="BD25" i="4"/>
  <c r="BC25" i="4"/>
  <c r="BB25" i="4"/>
  <c r="G25" i="4"/>
  <c r="BA25" i="4" s="1"/>
  <c r="BE24" i="4"/>
  <c r="BD24" i="4"/>
  <c r="BC24" i="4"/>
  <c r="BB24" i="4"/>
  <c r="BA24" i="4"/>
  <c r="G24" i="4"/>
  <c r="BE23" i="4"/>
  <c r="BD23" i="4"/>
  <c r="BC23" i="4"/>
  <c r="BB23" i="4"/>
  <c r="G23" i="4"/>
  <c r="BA23" i="4" s="1"/>
  <c r="BE22" i="4"/>
  <c r="BD22" i="4"/>
  <c r="BC22" i="4"/>
  <c r="BB22" i="4"/>
  <c r="G22" i="4"/>
  <c r="BA22" i="4" s="1"/>
  <c r="BE21" i="4"/>
  <c r="BD21" i="4"/>
  <c r="BC21" i="4"/>
  <c r="BB21" i="4"/>
  <c r="G21" i="4"/>
  <c r="BA21" i="4" s="1"/>
  <c r="BE20" i="4"/>
  <c r="BD20" i="4"/>
  <c r="BC20" i="4"/>
  <c r="BB20" i="4"/>
  <c r="G20" i="4"/>
  <c r="BA20" i="4" s="1"/>
  <c r="BE19" i="4"/>
  <c r="BD19" i="4"/>
  <c r="BC19" i="4"/>
  <c r="BB19" i="4"/>
  <c r="G19" i="4"/>
  <c r="BA19" i="4" s="1"/>
  <c r="BE18" i="4"/>
  <c r="BD18" i="4"/>
  <c r="BC18" i="4"/>
  <c r="BB18" i="4"/>
  <c r="G18" i="4"/>
  <c r="BA18" i="4" s="1"/>
  <c r="BE17" i="4"/>
  <c r="BD17" i="4"/>
  <c r="BC17" i="4"/>
  <c r="BB17" i="4"/>
  <c r="G17" i="4"/>
  <c r="BA17" i="4" s="1"/>
  <c r="B8" i="3"/>
  <c r="A8" i="3"/>
  <c r="BE14" i="4"/>
  <c r="BD14" i="4"/>
  <c r="BC14" i="4"/>
  <c r="BB14" i="4"/>
  <c r="G14" i="4"/>
  <c r="BA14" i="4" s="1"/>
  <c r="BE13" i="4"/>
  <c r="BD13" i="4"/>
  <c r="BC13" i="4"/>
  <c r="BB13" i="4"/>
  <c r="G13" i="4"/>
  <c r="BA13" i="4" s="1"/>
  <c r="BE12" i="4"/>
  <c r="BD12" i="4"/>
  <c r="BC12" i="4"/>
  <c r="BB12" i="4"/>
  <c r="G12" i="4"/>
  <c r="BA12" i="4" s="1"/>
  <c r="BE11" i="4"/>
  <c r="BD11" i="4"/>
  <c r="BC11" i="4"/>
  <c r="BB11" i="4"/>
  <c r="G11" i="4"/>
  <c r="BA11" i="4" s="1"/>
  <c r="BE10" i="4"/>
  <c r="BD10" i="4"/>
  <c r="BC10" i="4"/>
  <c r="BB10" i="4"/>
  <c r="G10" i="4"/>
  <c r="BA10" i="4" s="1"/>
  <c r="BE9" i="4"/>
  <c r="BE15" i="4" s="1"/>
  <c r="I7" i="3" s="1"/>
  <c r="BD9" i="4"/>
  <c r="BC9" i="4"/>
  <c r="BB9" i="4"/>
  <c r="BA9" i="4"/>
  <c r="G9" i="4"/>
  <c r="BE8" i="4"/>
  <c r="BD8" i="4"/>
  <c r="BC8" i="4"/>
  <c r="BC15" i="4" s="1"/>
  <c r="G7" i="3" s="1"/>
  <c r="BB8" i="4"/>
  <c r="G8" i="4"/>
  <c r="BA8" i="4" s="1"/>
  <c r="B7" i="3"/>
  <c r="A7" i="3"/>
  <c r="E4" i="4"/>
  <c r="F3" i="4"/>
  <c r="C33" i="2"/>
  <c r="F33" i="2" s="1"/>
  <c r="C31" i="2"/>
  <c r="G7" i="2"/>
  <c r="H67" i="1"/>
  <c r="H45" i="1"/>
  <c r="H37" i="1"/>
  <c r="G37" i="1"/>
  <c r="H31" i="1"/>
  <c r="I21" i="1" s="1"/>
  <c r="I22" i="1" s="1"/>
  <c r="H29" i="1"/>
  <c r="G29" i="1"/>
  <c r="D22" i="1"/>
  <c r="D20" i="1"/>
  <c r="I2" i="1"/>
  <c r="BD15" i="4" l="1"/>
  <c r="H7" i="3" s="1"/>
  <c r="BC51" i="4"/>
  <c r="G10" i="3" s="1"/>
  <c r="BD26" i="4"/>
  <c r="H8" i="3" s="1"/>
  <c r="BB37" i="4"/>
  <c r="F9" i="3" s="1"/>
  <c r="BE37" i="4"/>
  <c r="I9" i="3" s="1"/>
  <c r="BC81" i="4"/>
  <c r="G14" i="3" s="1"/>
  <c r="BD124" i="4"/>
  <c r="H21" i="3" s="1"/>
  <c r="BD81" i="7"/>
  <c r="H14" i="6" s="1"/>
  <c r="BD136" i="7"/>
  <c r="H24" i="6" s="1"/>
  <c r="BA144" i="7"/>
  <c r="E26" i="6" s="1"/>
  <c r="G155" i="7"/>
  <c r="BB37" i="10"/>
  <c r="F9" i="9" s="1"/>
  <c r="BC81" i="10"/>
  <c r="G14" i="9" s="1"/>
  <c r="BE81" i="10"/>
  <c r="I14" i="9" s="1"/>
  <c r="BC94" i="10"/>
  <c r="G15" i="9" s="1"/>
  <c r="BD149" i="10"/>
  <c r="H27" i="9" s="1"/>
  <c r="BC15" i="13"/>
  <c r="G7" i="12" s="1"/>
  <c r="BE94" i="13"/>
  <c r="I15" i="12" s="1"/>
  <c r="BE106" i="13"/>
  <c r="I18" i="12" s="1"/>
  <c r="BC124" i="13"/>
  <c r="G21" i="12" s="1"/>
  <c r="BC136" i="13"/>
  <c r="G24" i="12" s="1"/>
  <c r="BC144" i="13"/>
  <c r="G26" i="12" s="1"/>
  <c r="BB51" i="16"/>
  <c r="F10" i="15" s="1"/>
  <c r="G73" i="16"/>
  <c r="BA115" i="16"/>
  <c r="E19" i="15" s="1"/>
  <c r="BE119" i="16"/>
  <c r="I20" i="15" s="1"/>
  <c r="BC124" i="16"/>
  <c r="G21" i="15" s="1"/>
  <c r="BC136" i="16"/>
  <c r="G24" i="15" s="1"/>
  <c r="BD144" i="16"/>
  <c r="H26" i="15" s="1"/>
  <c r="BA149" i="16"/>
  <c r="E27" i="15" s="1"/>
  <c r="BC17" i="19"/>
  <c r="G7" i="18" s="1"/>
  <c r="BD30" i="19"/>
  <c r="H8" i="18" s="1"/>
  <c r="H11" i="18" s="1"/>
  <c r="C17" i="17" s="1"/>
  <c r="BC35" i="19"/>
  <c r="G9" i="18" s="1"/>
  <c r="G62" i="13"/>
  <c r="BE62" i="13"/>
  <c r="I11" i="12" s="1"/>
  <c r="BC115" i="13"/>
  <c r="G19" i="12" s="1"/>
  <c r="BC15" i="16"/>
  <c r="G7" i="15" s="1"/>
  <c r="BE15" i="16"/>
  <c r="I7" i="15" s="1"/>
  <c r="BC37" i="16"/>
  <c r="G9" i="15" s="1"/>
  <c r="BE62" i="16"/>
  <c r="I11" i="15" s="1"/>
  <c r="BC81" i="16"/>
  <c r="G14" i="15" s="1"/>
  <c r="BA106" i="16"/>
  <c r="E18" i="15" s="1"/>
  <c r="BD115" i="4"/>
  <c r="H19" i="3" s="1"/>
  <c r="BB124" i="4"/>
  <c r="F21" i="3" s="1"/>
  <c r="G15" i="7"/>
  <c r="BC15" i="7"/>
  <c r="G7" i="6" s="1"/>
  <c r="BE51" i="7"/>
  <c r="I10" i="6" s="1"/>
  <c r="BD94" i="7"/>
  <c r="H15" i="6" s="1"/>
  <c r="BE144" i="7"/>
  <c r="I26" i="6" s="1"/>
  <c r="BD37" i="10"/>
  <c r="H9" i="9" s="1"/>
  <c r="BD62" i="10"/>
  <c r="H11" i="9" s="1"/>
  <c r="BD94" i="10"/>
  <c r="H15" i="9" s="1"/>
  <c r="BB62" i="4"/>
  <c r="F11" i="3" s="1"/>
  <c r="BE62" i="4"/>
  <c r="I11" i="3" s="1"/>
  <c r="BD94" i="4"/>
  <c r="H15" i="3" s="1"/>
  <c r="G106" i="4"/>
  <c r="G119" i="4"/>
  <c r="BA119" i="4"/>
  <c r="E20" i="3" s="1"/>
  <c r="BD149" i="4"/>
  <c r="H27" i="3" s="1"/>
  <c r="BA8" i="7"/>
  <c r="BA15" i="7" s="1"/>
  <c r="E7" i="6" s="1"/>
  <c r="BE15" i="7"/>
  <c r="I7" i="6" s="1"/>
  <c r="BC115" i="7"/>
  <c r="G19" i="6" s="1"/>
  <c r="G119" i="7"/>
  <c r="BA124" i="7"/>
  <c r="E21" i="6" s="1"/>
  <c r="G15" i="10"/>
  <c r="G62" i="10"/>
  <c r="BA106" i="10"/>
  <c r="E18" i="9" s="1"/>
  <c r="BD124" i="10"/>
  <c r="H21" i="9" s="1"/>
  <c r="BB136" i="10"/>
  <c r="F24" i="9" s="1"/>
  <c r="G155" i="10"/>
  <c r="BB51" i="13"/>
  <c r="F10" i="12" s="1"/>
  <c r="BD115" i="13"/>
  <c r="H19" i="12" s="1"/>
  <c r="BB124" i="13"/>
  <c r="F21" i="12" s="1"/>
  <c r="BD51" i="16"/>
  <c r="H10" i="15" s="1"/>
  <c r="BC51" i="16"/>
  <c r="G10" i="15" s="1"/>
  <c r="BB70" i="16"/>
  <c r="F12" i="15" s="1"/>
  <c r="BE70" i="16"/>
  <c r="I12" i="15" s="1"/>
  <c r="BD115" i="16"/>
  <c r="H19" i="15" s="1"/>
  <c r="BE124" i="16"/>
  <c r="I21" i="15" s="1"/>
  <c r="BA144" i="16"/>
  <c r="E26" i="15" s="1"/>
  <c r="BE17" i="19"/>
  <c r="I7" i="18" s="1"/>
  <c r="G35" i="19"/>
  <c r="BE35" i="19"/>
  <c r="I9" i="18" s="1"/>
  <c r="G15" i="22"/>
  <c r="BC12" i="22"/>
  <c r="G7" i="21" s="1"/>
  <c r="BE12" i="22"/>
  <c r="I7" i="21" s="1"/>
  <c r="I9" i="21" s="1"/>
  <c r="C21" i="20" s="1"/>
  <c r="BB30" i="19"/>
  <c r="F8" i="18" s="1"/>
  <c r="BE30" i="19"/>
  <c r="I8" i="18" s="1"/>
  <c r="BD17" i="19"/>
  <c r="H7" i="18" s="1"/>
  <c r="BD35" i="19"/>
  <c r="H9" i="18" s="1"/>
  <c r="BD70" i="16"/>
  <c r="H12" i="15" s="1"/>
  <c r="BE26" i="16"/>
  <c r="I8" i="15" s="1"/>
  <c r="I30" i="15" s="1"/>
  <c r="C21" i="14" s="1"/>
  <c r="G70" i="16"/>
  <c r="G100" i="16"/>
  <c r="BA124" i="16"/>
  <c r="E21" i="15" s="1"/>
  <c r="BB136" i="16"/>
  <c r="F24" i="15" s="1"/>
  <c r="BC149" i="16"/>
  <c r="G27" i="15" s="1"/>
  <c r="G15" i="16"/>
  <c r="BD15" i="16"/>
  <c r="H7" i="15" s="1"/>
  <c r="BD37" i="16"/>
  <c r="H9" i="15" s="1"/>
  <c r="BE51" i="16"/>
  <c r="I10" i="15" s="1"/>
  <c r="BB62" i="16"/>
  <c r="F11" i="15" s="1"/>
  <c r="BC70" i="16"/>
  <c r="G12" i="15" s="1"/>
  <c r="BD81" i="16"/>
  <c r="H14" i="15" s="1"/>
  <c r="BC94" i="16"/>
  <c r="G15" i="15" s="1"/>
  <c r="BA119" i="16"/>
  <c r="E20" i="15" s="1"/>
  <c r="BD124" i="16"/>
  <c r="H21" i="15" s="1"/>
  <c r="BB144" i="16"/>
  <c r="F26" i="15" s="1"/>
  <c r="BE144" i="16"/>
  <c r="I26" i="15" s="1"/>
  <c r="G149" i="16"/>
  <c r="BD149" i="16"/>
  <c r="H27" i="15" s="1"/>
  <c r="BD26" i="13"/>
  <c r="H8" i="12" s="1"/>
  <c r="BB26" i="13"/>
  <c r="F8" i="12" s="1"/>
  <c r="BD37" i="13"/>
  <c r="H9" i="12" s="1"/>
  <c r="BA70" i="13"/>
  <c r="E12" i="12" s="1"/>
  <c r="BB96" i="13"/>
  <c r="BB97" i="13" s="1"/>
  <c r="F16" i="12" s="1"/>
  <c r="G100" i="13"/>
  <c r="BB119" i="13"/>
  <c r="F20" i="12" s="1"/>
  <c r="BE119" i="13"/>
  <c r="I20" i="12" s="1"/>
  <c r="BB144" i="13"/>
  <c r="F26" i="12" s="1"/>
  <c r="BC149" i="13"/>
  <c r="G27" i="12" s="1"/>
  <c r="BA149" i="13"/>
  <c r="E27" i="12" s="1"/>
  <c r="BC26" i="13"/>
  <c r="G8" i="12" s="1"/>
  <c r="BE26" i="13"/>
  <c r="I8" i="12" s="1"/>
  <c r="BB37" i="13"/>
  <c r="F9" i="12" s="1"/>
  <c r="BE37" i="13"/>
  <c r="I9" i="12" s="1"/>
  <c r="BC81" i="13"/>
  <c r="G14" i="12" s="1"/>
  <c r="BA94" i="13"/>
  <c r="E15" i="12" s="1"/>
  <c r="BB115" i="13"/>
  <c r="F19" i="12" s="1"/>
  <c r="BE149" i="13"/>
  <c r="I27" i="12" s="1"/>
  <c r="BD149" i="13"/>
  <c r="H27" i="12" s="1"/>
  <c r="BB15" i="13"/>
  <c r="F7" i="12" s="1"/>
  <c r="BE15" i="13"/>
  <c r="I7" i="12" s="1"/>
  <c r="BD62" i="13"/>
  <c r="H11" i="12" s="1"/>
  <c r="BC62" i="13"/>
  <c r="G11" i="12" s="1"/>
  <c r="BD124" i="13"/>
  <c r="H21" i="12" s="1"/>
  <c r="BA136" i="13"/>
  <c r="E24" i="12" s="1"/>
  <c r="BD15" i="10"/>
  <c r="H7" i="9" s="1"/>
  <c r="BC26" i="10"/>
  <c r="G8" i="9" s="1"/>
  <c r="BA53" i="10"/>
  <c r="BA62" i="10" s="1"/>
  <c r="E11" i="9" s="1"/>
  <c r="BE62" i="10"/>
  <c r="I11" i="9" s="1"/>
  <c r="BD70" i="10"/>
  <c r="H12" i="9" s="1"/>
  <c r="BC136" i="10"/>
  <c r="G24" i="9" s="1"/>
  <c r="G139" i="10"/>
  <c r="BA144" i="10"/>
  <c r="E26" i="9" s="1"/>
  <c r="G149" i="10"/>
  <c r="BE149" i="10"/>
  <c r="I27" i="9" s="1"/>
  <c r="BA37" i="10"/>
  <c r="E9" i="9" s="1"/>
  <c r="BA115" i="10"/>
  <c r="E19" i="9" s="1"/>
  <c r="G119" i="10"/>
  <c r="BA15" i="10"/>
  <c r="E7" i="9" s="1"/>
  <c r="BC37" i="10"/>
  <c r="G9" i="9" s="1"/>
  <c r="BC51" i="10"/>
  <c r="G10" i="9" s="1"/>
  <c r="BA81" i="10"/>
  <c r="E14" i="9" s="1"/>
  <c r="G115" i="10"/>
  <c r="BE115" i="10"/>
  <c r="I19" i="9" s="1"/>
  <c r="BC124" i="10"/>
  <c r="G21" i="9" s="1"/>
  <c r="BC144" i="10"/>
  <c r="G26" i="9" s="1"/>
  <c r="BA149" i="10"/>
  <c r="E27" i="9" s="1"/>
  <c r="BB37" i="7"/>
  <c r="F9" i="6" s="1"/>
  <c r="BD70" i="7"/>
  <c r="H12" i="6" s="1"/>
  <c r="BB70" i="7"/>
  <c r="F12" i="6" s="1"/>
  <c r="BB129" i="7"/>
  <c r="BB130" i="7" s="1"/>
  <c r="F23" i="6" s="1"/>
  <c r="BC26" i="7"/>
  <c r="G8" i="6" s="1"/>
  <c r="BC70" i="7"/>
  <c r="G12" i="6" s="1"/>
  <c r="BE70" i="7"/>
  <c r="I12" i="6" s="1"/>
  <c r="BE136" i="7"/>
  <c r="I24" i="6" s="1"/>
  <c r="BB144" i="7"/>
  <c r="F26" i="6" s="1"/>
  <c r="BD15" i="7"/>
  <c r="H7" i="6" s="1"/>
  <c r="BA26" i="7"/>
  <c r="E8" i="6" s="1"/>
  <c r="BC62" i="7"/>
  <c r="G11" i="6" s="1"/>
  <c r="BE62" i="7"/>
  <c r="I11" i="6" s="1"/>
  <c r="BC81" i="7"/>
  <c r="G14" i="6" s="1"/>
  <c r="BA81" i="7"/>
  <c r="E14" i="6" s="1"/>
  <c r="BE81" i="7"/>
  <c r="I14" i="6" s="1"/>
  <c r="BD115" i="7"/>
  <c r="H19" i="6" s="1"/>
  <c r="BD144" i="7"/>
  <c r="H26" i="6" s="1"/>
  <c r="BA149" i="7"/>
  <c r="E27" i="6" s="1"/>
  <c r="BB149" i="4"/>
  <c r="F27" i="3" s="1"/>
  <c r="BC149" i="4"/>
  <c r="G27" i="3" s="1"/>
  <c r="G15" i="4"/>
  <c r="BE26" i="4"/>
  <c r="I8" i="3" s="1"/>
  <c r="BE51" i="4"/>
  <c r="I10" i="3" s="1"/>
  <c r="BD51" i="4"/>
  <c r="H10" i="3" s="1"/>
  <c r="BB51" i="4"/>
  <c r="F10" i="3" s="1"/>
  <c r="BB70" i="4"/>
  <c r="F12" i="3" s="1"/>
  <c r="BA81" i="4"/>
  <c r="E14" i="3" s="1"/>
  <c r="G97" i="4"/>
  <c r="BD106" i="4"/>
  <c r="H18" i="3" s="1"/>
  <c r="BC115" i="4"/>
  <c r="G19" i="3" s="1"/>
  <c r="BA115" i="4"/>
  <c r="E19" i="3" s="1"/>
  <c r="BD119" i="4"/>
  <c r="H20" i="3" s="1"/>
  <c r="BC70" i="4"/>
  <c r="G12" i="3" s="1"/>
  <c r="BA72" i="4"/>
  <c r="BA73" i="4" s="1"/>
  <c r="E13" i="3" s="1"/>
  <c r="BE81" i="4"/>
  <c r="I14" i="3" s="1"/>
  <c r="BD81" i="4"/>
  <c r="H14" i="3" s="1"/>
  <c r="BC106" i="4"/>
  <c r="G18" i="3" s="1"/>
  <c r="BE115" i="4"/>
  <c r="I19" i="3" s="1"/>
  <c r="BC136" i="4"/>
  <c r="G24" i="3" s="1"/>
  <c r="G30" i="3" s="1"/>
  <c r="C18" i="2" s="1"/>
  <c r="BC144" i="4"/>
  <c r="G26" i="3" s="1"/>
  <c r="BE119" i="4"/>
  <c r="I20" i="3" s="1"/>
  <c r="BA37" i="7"/>
  <c r="E9" i="6" s="1"/>
  <c r="BA26" i="16"/>
  <c r="E8" i="15" s="1"/>
  <c r="BE124" i="4"/>
  <c r="I21" i="3" s="1"/>
  <c r="I30" i="3" s="1"/>
  <c r="C21" i="2" s="1"/>
  <c r="BE149" i="4"/>
  <c r="I27" i="3" s="1"/>
  <c r="BB94" i="7"/>
  <c r="F15" i="6" s="1"/>
  <c r="BE94" i="7"/>
  <c r="I15" i="6" s="1"/>
  <c r="BB136" i="7"/>
  <c r="F24" i="6" s="1"/>
  <c r="BC37" i="13"/>
  <c r="G9" i="12" s="1"/>
  <c r="BA53" i="13"/>
  <c r="BA62" i="13" s="1"/>
  <c r="E11" i="12" s="1"/>
  <c r="BB106" i="13"/>
  <c r="F18" i="12" s="1"/>
  <c r="BA28" i="16"/>
  <c r="BB26" i="4"/>
  <c r="F8" i="3" s="1"/>
  <c r="BA62" i="4"/>
  <c r="E11" i="3" s="1"/>
  <c r="BA70" i="4"/>
  <c r="E12" i="3" s="1"/>
  <c r="BD70" i="4"/>
  <c r="H12" i="3" s="1"/>
  <c r="BB115" i="4"/>
  <c r="F19" i="3" s="1"/>
  <c r="BA51" i="7"/>
  <c r="E10" i="6" s="1"/>
  <c r="BB51" i="10"/>
  <c r="F10" i="9" s="1"/>
  <c r="G100" i="10"/>
  <c r="BD119" i="10"/>
  <c r="H20" i="9" s="1"/>
  <c r="BA124" i="10"/>
  <c r="E21" i="9" s="1"/>
  <c r="BB81" i="13"/>
  <c r="F14" i="12" s="1"/>
  <c r="G124" i="13"/>
  <c r="BA124" i="13"/>
  <c r="E21" i="12" s="1"/>
  <c r="BE136" i="13"/>
  <c r="I24" i="12" s="1"/>
  <c r="BB149" i="13"/>
  <c r="F27" i="12" s="1"/>
  <c r="BA51" i="16"/>
  <c r="E10" i="15" s="1"/>
  <c r="BA62" i="16"/>
  <c r="E11" i="15" s="1"/>
  <c r="BA70" i="16"/>
  <c r="E12" i="15" s="1"/>
  <c r="G81" i="16"/>
  <c r="BA81" i="16"/>
  <c r="E14" i="15" s="1"/>
  <c r="BB106" i="16"/>
  <c r="F18" i="15" s="1"/>
  <c r="BA30" i="19"/>
  <c r="E8" i="18" s="1"/>
  <c r="G38" i="19"/>
  <c r="BB12" i="22"/>
  <c r="F7" i="21" s="1"/>
  <c r="F9" i="21" s="1"/>
  <c r="C16" i="20" s="1"/>
  <c r="BB15" i="4"/>
  <c r="F7" i="3" s="1"/>
  <c r="G26" i="4"/>
  <c r="BE70" i="4"/>
  <c r="I12" i="3" s="1"/>
  <c r="BC26" i="4"/>
  <c r="G8" i="3" s="1"/>
  <c r="BB119" i="4"/>
  <c r="F20" i="3" s="1"/>
  <c r="BB144" i="4"/>
  <c r="F26" i="3" s="1"/>
  <c r="BB26" i="7"/>
  <c r="F8" i="6" s="1"/>
  <c r="G37" i="7"/>
  <c r="BD51" i="7"/>
  <c r="H10" i="6" s="1"/>
  <c r="BB51" i="7"/>
  <c r="F10" i="6" s="1"/>
  <c r="BB62" i="7"/>
  <c r="F11" i="6" s="1"/>
  <c r="G73" i="7"/>
  <c r="G94" i="7"/>
  <c r="G106" i="7"/>
  <c r="BA119" i="7"/>
  <c r="E20" i="6" s="1"/>
  <c r="BE119" i="7"/>
  <c r="I20" i="6" s="1"/>
  <c r="BB124" i="7"/>
  <c r="F21" i="6" s="1"/>
  <c r="BE124" i="7"/>
  <c r="I21" i="6" s="1"/>
  <c r="BC124" i="7"/>
  <c r="G21" i="6" s="1"/>
  <c r="G127" i="7"/>
  <c r="BC136" i="7"/>
  <c r="G24" i="6" s="1"/>
  <c r="BC144" i="7"/>
  <c r="G26" i="6" s="1"/>
  <c r="BB149" i="7"/>
  <c r="F27" i="6" s="1"/>
  <c r="BE149" i="7"/>
  <c r="I27" i="6" s="1"/>
  <c r="BC149" i="7"/>
  <c r="G27" i="6" s="1"/>
  <c r="G26" i="10"/>
  <c r="BC62" i="10"/>
  <c r="G11" i="9" s="1"/>
  <c r="BB70" i="10"/>
  <c r="F12" i="9" s="1"/>
  <c r="BD81" i="10"/>
  <c r="H14" i="9" s="1"/>
  <c r="BA94" i="10"/>
  <c r="E15" i="9" s="1"/>
  <c r="BD106" i="10"/>
  <c r="H18" i="9" s="1"/>
  <c r="BC115" i="10"/>
  <c r="G19" i="9" s="1"/>
  <c r="G124" i="10"/>
  <c r="BB124" i="10"/>
  <c r="F21" i="9" s="1"/>
  <c r="BE124" i="10"/>
  <c r="I21" i="9" s="1"/>
  <c r="G136" i="10"/>
  <c r="BD136" i="10"/>
  <c r="H24" i="9" s="1"/>
  <c r="G144" i="10"/>
  <c r="BD144" i="10"/>
  <c r="H26" i="9" s="1"/>
  <c r="BD15" i="13"/>
  <c r="H7" i="12" s="1"/>
  <c r="BE51" i="13"/>
  <c r="I10" i="12" s="1"/>
  <c r="BD51" i="13"/>
  <c r="H10" i="12" s="1"/>
  <c r="BA81" i="13"/>
  <c r="E14" i="12" s="1"/>
  <c r="BE81" i="13"/>
  <c r="I14" i="12" s="1"/>
  <c r="BD81" i="13"/>
  <c r="H14" i="12" s="1"/>
  <c r="G94" i="13"/>
  <c r="BC94" i="13"/>
  <c r="G15" i="12" s="1"/>
  <c r="G106" i="13"/>
  <c r="BC106" i="13"/>
  <c r="G18" i="12" s="1"/>
  <c r="G115" i="13"/>
  <c r="BA115" i="13"/>
  <c r="E19" i="12" s="1"/>
  <c r="G119" i="13"/>
  <c r="BC119" i="13"/>
  <c r="G20" i="12" s="1"/>
  <c r="BE124" i="13"/>
  <c r="I21" i="12" s="1"/>
  <c r="BC26" i="16"/>
  <c r="G8" i="15" s="1"/>
  <c r="G62" i="16"/>
  <c r="BD62" i="16"/>
  <c r="H11" i="15" s="1"/>
  <c r="BE81" i="16"/>
  <c r="I14" i="15" s="1"/>
  <c r="G94" i="16"/>
  <c r="BD106" i="16"/>
  <c r="H18" i="15" s="1"/>
  <c r="BB124" i="16"/>
  <c r="F21" i="15" s="1"/>
  <c r="BB129" i="16"/>
  <c r="BB130" i="16" s="1"/>
  <c r="F23" i="15" s="1"/>
  <c r="G136" i="16"/>
  <c r="BA136" i="16"/>
  <c r="E24" i="15" s="1"/>
  <c r="BB138" i="16"/>
  <c r="BB139" i="16" s="1"/>
  <c r="F25" i="15" s="1"/>
  <c r="G144" i="16"/>
  <c r="BB149" i="16"/>
  <c r="F27" i="15" s="1"/>
  <c r="BD12" i="22"/>
  <c r="H7" i="21" s="1"/>
  <c r="H9" i="21" s="1"/>
  <c r="C17" i="20" s="1"/>
  <c r="BA37" i="4"/>
  <c r="E9" i="3" s="1"/>
  <c r="G37" i="4"/>
  <c r="BD37" i="4"/>
  <c r="H9" i="3" s="1"/>
  <c r="BC37" i="4"/>
  <c r="G9" i="3" s="1"/>
  <c r="G62" i="4"/>
  <c r="BD62" i="4"/>
  <c r="H11" i="3" s="1"/>
  <c r="BC62" i="4"/>
  <c r="G11" i="3" s="1"/>
  <c r="G124" i="4"/>
  <c r="BA124" i="4"/>
  <c r="E21" i="3" s="1"/>
  <c r="BA136" i="4"/>
  <c r="E24" i="3" s="1"/>
  <c r="BE136" i="4"/>
  <c r="I24" i="3" s="1"/>
  <c r="BD136" i="4"/>
  <c r="H24" i="3" s="1"/>
  <c r="BA144" i="4"/>
  <c r="E26" i="3" s="1"/>
  <c r="BE144" i="4"/>
  <c r="I26" i="3" s="1"/>
  <c r="BD144" i="4"/>
  <c r="H26" i="3" s="1"/>
  <c r="G149" i="4"/>
  <c r="BA149" i="4"/>
  <c r="E27" i="3" s="1"/>
  <c r="BE26" i="7"/>
  <c r="I8" i="6" s="1"/>
  <c r="BD26" i="7"/>
  <c r="H8" i="6" s="1"/>
  <c r="BC37" i="7"/>
  <c r="G9" i="6" s="1"/>
  <c r="BE37" i="7"/>
  <c r="I9" i="6" s="1"/>
  <c r="BC51" i="7"/>
  <c r="G10" i="6" s="1"/>
  <c r="G62" i="7"/>
  <c r="BC94" i="7"/>
  <c r="G15" i="6" s="1"/>
  <c r="BA94" i="7"/>
  <c r="E15" i="6" s="1"/>
  <c r="BA106" i="7"/>
  <c r="E18" i="6" s="1"/>
  <c r="BE106" i="7"/>
  <c r="I18" i="6" s="1"/>
  <c r="BD106" i="7"/>
  <c r="H18" i="6" s="1"/>
  <c r="BA115" i="7"/>
  <c r="E19" i="6" s="1"/>
  <c r="BD124" i="7"/>
  <c r="H21" i="6" s="1"/>
  <c r="BD149" i="7"/>
  <c r="H27" i="6" s="1"/>
  <c r="BE15" i="10"/>
  <c r="I7" i="9" s="1"/>
  <c r="BD26" i="10"/>
  <c r="H8" i="9" s="1"/>
  <c r="BE37" i="10"/>
  <c r="I9" i="9" s="1"/>
  <c r="I30" i="9" s="1"/>
  <c r="C21" i="8" s="1"/>
  <c r="BD51" i="10"/>
  <c r="H10" i="9" s="1"/>
  <c r="G94" i="10"/>
  <c r="BE94" i="10"/>
  <c r="I15" i="9" s="1"/>
  <c r="BB117" i="10"/>
  <c r="BB119" i="10" s="1"/>
  <c r="F20" i="9" s="1"/>
  <c r="BC149" i="10"/>
  <c r="G27" i="9" s="1"/>
  <c r="G26" i="13"/>
  <c r="BA26" i="13"/>
  <c r="E8" i="12" s="1"/>
  <c r="G37" i="13"/>
  <c r="BC51" i="13"/>
  <c r="G10" i="12" s="1"/>
  <c r="BE70" i="13"/>
  <c r="I12" i="12" s="1"/>
  <c r="BD70" i="13"/>
  <c r="H12" i="12" s="1"/>
  <c r="BA72" i="13"/>
  <c r="BA73" i="13" s="1"/>
  <c r="E13" i="12" s="1"/>
  <c r="BD94" i="13"/>
  <c r="H15" i="12" s="1"/>
  <c r="BE115" i="13"/>
  <c r="I19" i="12" s="1"/>
  <c r="BA144" i="13"/>
  <c r="E26" i="12" s="1"/>
  <c r="BE144" i="13"/>
  <c r="I26" i="12" s="1"/>
  <c r="BD144" i="13"/>
  <c r="H26" i="12" s="1"/>
  <c r="G149" i="13"/>
  <c r="BB15" i="16"/>
  <c r="F7" i="15" s="1"/>
  <c r="G26" i="16"/>
  <c r="BD26" i="16"/>
  <c r="H8" i="15" s="1"/>
  <c r="G51" i="16"/>
  <c r="BA94" i="16"/>
  <c r="E15" i="15" s="1"/>
  <c r="BE94" i="16"/>
  <c r="I15" i="15" s="1"/>
  <c r="BD94" i="16"/>
  <c r="H15" i="15" s="1"/>
  <c r="G115" i="16"/>
  <c r="BC115" i="16"/>
  <c r="G19" i="15" s="1"/>
  <c r="BB119" i="16"/>
  <c r="F20" i="15" s="1"/>
  <c r="BC119" i="16"/>
  <c r="G20" i="15" s="1"/>
  <c r="BE136" i="16"/>
  <c r="I24" i="15" s="1"/>
  <c r="BB17" i="19"/>
  <c r="F7" i="18" s="1"/>
  <c r="F11" i="18" s="1"/>
  <c r="C16" i="17" s="1"/>
  <c r="G30" i="19"/>
  <c r="BC30" i="19"/>
  <c r="G8" i="18" s="1"/>
  <c r="BB35" i="19"/>
  <c r="F9" i="18" s="1"/>
  <c r="G9" i="21"/>
  <c r="C18" i="20" s="1"/>
  <c r="BA12" i="22"/>
  <c r="E7" i="21" s="1"/>
  <c r="E9" i="21" s="1"/>
  <c r="G12" i="22"/>
  <c r="I11" i="18"/>
  <c r="C21" i="17" s="1"/>
  <c r="BA17" i="19"/>
  <c r="E7" i="18" s="1"/>
  <c r="G17" i="19"/>
  <c r="BA32" i="19"/>
  <c r="BA35" i="19" s="1"/>
  <c r="E9" i="18" s="1"/>
  <c r="BA15" i="16"/>
  <c r="E7" i="15" s="1"/>
  <c r="BB81" i="16"/>
  <c r="F14" i="15" s="1"/>
  <c r="BA37" i="16"/>
  <c r="E9" i="15" s="1"/>
  <c r="BB115" i="16"/>
  <c r="F19" i="15" s="1"/>
  <c r="BD151" i="16"/>
  <c r="BD152" i="16" s="1"/>
  <c r="H28" i="15" s="1"/>
  <c r="BB84" i="16"/>
  <c r="BB94" i="16" s="1"/>
  <c r="F15" i="15" s="1"/>
  <c r="G106" i="16"/>
  <c r="G119" i="16"/>
  <c r="G127" i="16"/>
  <c r="BA15" i="13"/>
  <c r="E7" i="12" s="1"/>
  <c r="BA51" i="13"/>
  <c r="E10" i="12" s="1"/>
  <c r="G51" i="13"/>
  <c r="G70" i="13"/>
  <c r="G81" i="13"/>
  <c r="BB83" i="13"/>
  <c r="BB94" i="13" s="1"/>
  <c r="F15" i="12" s="1"/>
  <c r="BB129" i="13"/>
  <c r="BB130" i="13" s="1"/>
  <c r="F23" i="12" s="1"/>
  <c r="G136" i="13"/>
  <c r="BB138" i="13"/>
  <c r="BB139" i="13" s="1"/>
  <c r="F25" i="12" s="1"/>
  <c r="G144" i="13"/>
  <c r="G15" i="13"/>
  <c r="BA28" i="13"/>
  <c r="BA37" i="13" s="1"/>
  <c r="E9" i="12" s="1"/>
  <c r="BD151" i="13"/>
  <c r="BD152" i="13" s="1"/>
  <c r="H28" i="12" s="1"/>
  <c r="G127" i="13"/>
  <c r="BD154" i="13"/>
  <c r="BD155" i="13" s="1"/>
  <c r="H29" i="12" s="1"/>
  <c r="BA51" i="10"/>
  <c r="E10" i="9" s="1"/>
  <c r="BA70" i="10"/>
  <c r="E12" i="9" s="1"/>
  <c r="BB94" i="10"/>
  <c r="F15" i="9" s="1"/>
  <c r="BB115" i="10"/>
  <c r="F19" i="9" s="1"/>
  <c r="BB144" i="10"/>
  <c r="F26" i="9" s="1"/>
  <c r="G30" i="9"/>
  <c r="C18" i="8" s="1"/>
  <c r="BB81" i="10"/>
  <c r="F14" i="9" s="1"/>
  <c r="BB106" i="10"/>
  <c r="F18" i="9" s="1"/>
  <c r="BB149" i="10"/>
  <c r="F27" i="9" s="1"/>
  <c r="BA17" i="10"/>
  <c r="BA26" i="10" s="1"/>
  <c r="E8" i="9" s="1"/>
  <c r="G51" i="10"/>
  <c r="G70" i="10"/>
  <c r="G81" i="10"/>
  <c r="G97" i="10"/>
  <c r="BD151" i="10"/>
  <c r="BD152" i="10" s="1"/>
  <c r="H28" i="9" s="1"/>
  <c r="G106" i="10"/>
  <c r="G127" i="10"/>
  <c r="BA62" i="7"/>
  <c r="E11" i="6" s="1"/>
  <c r="BA70" i="7"/>
  <c r="E12" i="6" s="1"/>
  <c r="BB81" i="7"/>
  <c r="F14" i="6" s="1"/>
  <c r="BB115" i="7"/>
  <c r="F19" i="6" s="1"/>
  <c r="G51" i="7"/>
  <c r="G70" i="7"/>
  <c r="G81" i="7"/>
  <c r="G97" i="7"/>
  <c r="G136" i="7"/>
  <c r="G144" i="7"/>
  <c r="G100" i="7"/>
  <c r="BB103" i="7"/>
  <c r="BB106" i="7" s="1"/>
  <c r="F18" i="6" s="1"/>
  <c r="G115" i="7"/>
  <c r="BB118" i="7"/>
  <c r="BB119" i="7" s="1"/>
  <c r="F20" i="6" s="1"/>
  <c r="G124" i="7"/>
  <c r="G149" i="7"/>
  <c r="BD151" i="7"/>
  <c r="BD152" i="7" s="1"/>
  <c r="H28" i="6" s="1"/>
  <c r="G26" i="7"/>
  <c r="BA15" i="4"/>
  <c r="E7" i="3" s="1"/>
  <c r="BB106" i="4"/>
  <c r="F18" i="3" s="1"/>
  <c r="BB136" i="4"/>
  <c r="F24" i="3" s="1"/>
  <c r="BB81" i="4"/>
  <c r="F14" i="3" s="1"/>
  <c r="BA26" i="4"/>
  <c r="E8" i="3" s="1"/>
  <c r="BA51" i="4"/>
  <c r="E10" i="3" s="1"/>
  <c r="G51" i="4"/>
  <c r="G70" i="4"/>
  <c r="G81" i="4"/>
  <c r="BB83" i="4"/>
  <c r="BB94" i="4" s="1"/>
  <c r="F15" i="3" s="1"/>
  <c r="BB129" i="4"/>
  <c r="BB130" i="4" s="1"/>
  <c r="F23" i="3" s="1"/>
  <c r="G136" i="4"/>
  <c r="BB138" i="4"/>
  <c r="BB139" i="4" s="1"/>
  <c r="F25" i="3" s="1"/>
  <c r="G144" i="4"/>
  <c r="BD151" i="4"/>
  <c r="BD152" i="4" s="1"/>
  <c r="H28" i="3" s="1"/>
  <c r="BD154" i="4"/>
  <c r="BD155" i="4" s="1"/>
  <c r="H29" i="3" s="1"/>
  <c r="G30" i="15" l="1"/>
  <c r="C18" i="14" s="1"/>
  <c r="H30" i="15"/>
  <c r="C17" i="14" s="1"/>
  <c r="G11" i="18"/>
  <c r="C18" i="17" s="1"/>
  <c r="H30" i="9"/>
  <c r="C17" i="8" s="1"/>
  <c r="G30" i="6"/>
  <c r="C18" i="5" s="1"/>
  <c r="I30" i="6"/>
  <c r="C21" i="5" s="1"/>
  <c r="I30" i="12"/>
  <c r="C21" i="11" s="1"/>
  <c r="G30" i="12"/>
  <c r="C18" i="11" s="1"/>
  <c r="H30" i="6"/>
  <c r="C17" i="5" s="1"/>
  <c r="H30" i="12"/>
  <c r="C17" i="11" s="1"/>
  <c r="C15" i="20"/>
  <c r="C19" i="20" s="1"/>
  <c r="C22" i="20" s="1"/>
  <c r="G14" i="21"/>
  <c r="E30" i="6"/>
  <c r="E11" i="18"/>
  <c r="F30" i="15"/>
  <c r="C16" i="14" s="1"/>
  <c r="E30" i="15"/>
  <c r="F30" i="12"/>
  <c r="C16" i="11" s="1"/>
  <c r="E30" i="12"/>
  <c r="E30" i="9"/>
  <c r="F30" i="9"/>
  <c r="C16" i="8" s="1"/>
  <c r="F30" i="6"/>
  <c r="C16" i="5" s="1"/>
  <c r="F30" i="3"/>
  <c r="C16" i="2" s="1"/>
  <c r="H30" i="3"/>
  <c r="C17" i="2" s="1"/>
  <c r="E30" i="3"/>
  <c r="C15" i="14" l="1"/>
  <c r="C19" i="14" s="1"/>
  <c r="C22" i="14" s="1"/>
  <c r="G35" i="15"/>
  <c r="C15" i="2"/>
  <c r="C19" i="2" s="1"/>
  <c r="C22" i="2" s="1"/>
  <c r="G35" i="3"/>
  <c r="C15" i="11"/>
  <c r="C19" i="11" s="1"/>
  <c r="C22" i="11" s="1"/>
  <c r="G35" i="12"/>
  <c r="C15" i="17"/>
  <c r="C19" i="17" s="1"/>
  <c r="C22" i="17" s="1"/>
  <c r="G23" i="18"/>
  <c r="I23" i="18" s="1"/>
  <c r="G19" i="18"/>
  <c r="I19" i="18" s="1"/>
  <c r="G18" i="17" s="1"/>
  <c r="G20" i="18"/>
  <c r="I20" i="18" s="1"/>
  <c r="G19" i="17" s="1"/>
  <c r="G16" i="18"/>
  <c r="I16" i="18" s="1"/>
  <c r="G21" i="18"/>
  <c r="I21" i="18" s="1"/>
  <c r="G20" i="17" s="1"/>
  <c r="G17" i="18"/>
  <c r="I17" i="18" s="1"/>
  <c r="G16" i="17" s="1"/>
  <c r="G22" i="18"/>
  <c r="I22" i="18" s="1"/>
  <c r="G21" i="17" s="1"/>
  <c r="G18" i="18"/>
  <c r="I18" i="18" s="1"/>
  <c r="G17" i="17" s="1"/>
  <c r="I14" i="21"/>
  <c r="G21" i="21"/>
  <c r="I21" i="21" s="1"/>
  <c r="G17" i="21"/>
  <c r="I17" i="21" s="1"/>
  <c r="G18" i="20" s="1"/>
  <c r="G18" i="21"/>
  <c r="I18" i="21" s="1"/>
  <c r="G19" i="20" s="1"/>
  <c r="G19" i="21"/>
  <c r="I19" i="21" s="1"/>
  <c r="G20" i="20" s="1"/>
  <c r="G15" i="21"/>
  <c r="I15" i="21" s="1"/>
  <c r="G16" i="20" s="1"/>
  <c r="G20" i="21"/>
  <c r="I20" i="21" s="1"/>
  <c r="G21" i="20" s="1"/>
  <c r="G16" i="21"/>
  <c r="I16" i="21" s="1"/>
  <c r="G17" i="20" s="1"/>
  <c r="C15" i="8"/>
  <c r="G35" i="9"/>
  <c r="C15" i="5"/>
  <c r="C19" i="5" s="1"/>
  <c r="C22" i="5" s="1"/>
  <c r="G35" i="6"/>
  <c r="C19" i="8"/>
  <c r="C22" i="8" s="1"/>
  <c r="G42" i="12" l="1"/>
  <c r="I42" i="12" s="1"/>
  <c r="G38" i="12"/>
  <c r="I38" i="12" s="1"/>
  <c r="G18" i="11" s="1"/>
  <c r="I35" i="12"/>
  <c r="G39" i="12"/>
  <c r="I39" i="12" s="1"/>
  <c r="G19" i="11" s="1"/>
  <c r="G40" i="12"/>
  <c r="I40" i="12" s="1"/>
  <c r="G20" i="11" s="1"/>
  <c r="G36" i="12"/>
  <c r="I36" i="12" s="1"/>
  <c r="G16" i="11" s="1"/>
  <c r="G41" i="12"/>
  <c r="I41" i="12" s="1"/>
  <c r="G21" i="11" s="1"/>
  <c r="G37" i="12"/>
  <c r="I37" i="12" s="1"/>
  <c r="G17" i="11" s="1"/>
  <c r="G42" i="15"/>
  <c r="I42" i="15" s="1"/>
  <c r="G38" i="15"/>
  <c r="I38" i="15" s="1"/>
  <c r="G18" i="14" s="1"/>
  <c r="G39" i="15"/>
  <c r="I39" i="15" s="1"/>
  <c r="G19" i="14" s="1"/>
  <c r="G40" i="15"/>
  <c r="I40" i="15" s="1"/>
  <c r="G20" i="14" s="1"/>
  <c r="G36" i="15"/>
  <c r="I36" i="15" s="1"/>
  <c r="G16" i="14" s="1"/>
  <c r="G41" i="15"/>
  <c r="I41" i="15" s="1"/>
  <c r="G21" i="14" s="1"/>
  <c r="G37" i="15"/>
  <c r="I37" i="15" s="1"/>
  <c r="G17" i="14" s="1"/>
  <c r="I35" i="15"/>
  <c r="G42" i="6"/>
  <c r="I42" i="6" s="1"/>
  <c r="G38" i="6"/>
  <c r="I38" i="6" s="1"/>
  <c r="G18" i="5" s="1"/>
  <c r="G39" i="6"/>
  <c r="I39" i="6" s="1"/>
  <c r="G19" i="5" s="1"/>
  <c r="G40" i="6"/>
  <c r="I40" i="6" s="1"/>
  <c r="G20" i="5" s="1"/>
  <c r="G36" i="6"/>
  <c r="I36" i="6" s="1"/>
  <c r="G16" i="5" s="1"/>
  <c r="I35" i="6"/>
  <c r="G41" i="6"/>
  <c r="I41" i="6" s="1"/>
  <c r="G21" i="5" s="1"/>
  <c r="G37" i="6"/>
  <c r="I37" i="6" s="1"/>
  <c r="G17" i="5" s="1"/>
  <c r="G15" i="17"/>
  <c r="H24" i="18"/>
  <c r="G23" i="17" s="1"/>
  <c r="G42" i="9"/>
  <c r="I42" i="9" s="1"/>
  <c r="G38" i="9"/>
  <c r="I38" i="9" s="1"/>
  <c r="G18" i="8" s="1"/>
  <c r="G39" i="9"/>
  <c r="I39" i="9" s="1"/>
  <c r="G19" i="8" s="1"/>
  <c r="G40" i="9"/>
  <c r="I40" i="9" s="1"/>
  <c r="G20" i="8" s="1"/>
  <c r="G36" i="9"/>
  <c r="I36" i="9" s="1"/>
  <c r="G16" i="8" s="1"/>
  <c r="G41" i="9"/>
  <c r="I41" i="9" s="1"/>
  <c r="G21" i="8" s="1"/>
  <c r="G37" i="9"/>
  <c r="I37" i="9" s="1"/>
  <c r="G17" i="8" s="1"/>
  <c r="I35" i="9"/>
  <c r="G15" i="20"/>
  <c r="H22" i="21"/>
  <c r="G23" i="20" s="1"/>
  <c r="G42" i="3"/>
  <c r="I42" i="3" s="1"/>
  <c r="G38" i="3"/>
  <c r="I38" i="3" s="1"/>
  <c r="G18" i="2" s="1"/>
  <c r="G39" i="3"/>
  <c r="I39" i="3" s="1"/>
  <c r="G19" i="2" s="1"/>
  <c r="I35" i="3"/>
  <c r="G40" i="3"/>
  <c r="I40" i="3" s="1"/>
  <c r="G20" i="2" s="1"/>
  <c r="G36" i="3"/>
  <c r="I36" i="3" s="1"/>
  <c r="G16" i="2" s="1"/>
  <c r="G41" i="3"/>
  <c r="I41" i="3" s="1"/>
  <c r="G21" i="2" s="1"/>
  <c r="G37" i="3"/>
  <c r="I37" i="3" s="1"/>
  <c r="G17" i="2" s="1"/>
  <c r="G22" i="20" l="1"/>
  <c r="C23" i="20"/>
  <c r="G15" i="5"/>
  <c r="H43" i="6"/>
  <c r="G23" i="5" s="1"/>
  <c r="G15" i="11"/>
  <c r="H43" i="12"/>
  <c r="G23" i="11" s="1"/>
  <c r="G22" i="17"/>
  <c r="G15" i="2"/>
  <c r="H43" i="3"/>
  <c r="G23" i="2" s="1"/>
  <c r="G15" i="14"/>
  <c r="H43" i="15"/>
  <c r="G23" i="14" s="1"/>
  <c r="C23" i="17"/>
  <c r="G15" i="8"/>
  <c r="H43" i="9"/>
  <c r="G23" i="8" s="1"/>
  <c r="G22" i="11" l="1"/>
  <c r="C23" i="11"/>
  <c r="F30" i="20"/>
  <c r="F31" i="20" s="1"/>
  <c r="F34" i="20" s="1"/>
  <c r="G44" i="1"/>
  <c r="I44" i="1" s="1"/>
  <c r="F44" i="1" s="1"/>
  <c r="G22" i="14"/>
  <c r="C23" i="14"/>
  <c r="F30" i="14" s="1"/>
  <c r="F31" i="14" s="1"/>
  <c r="F34" i="14" s="1"/>
  <c r="G22" i="2"/>
  <c r="C23" i="2"/>
  <c r="G22" i="8"/>
  <c r="C23" i="8"/>
  <c r="F30" i="17"/>
  <c r="F31" i="17" s="1"/>
  <c r="F34" i="17" s="1"/>
  <c r="G43" i="1"/>
  <c r="I43" i="1" s="1"/>
  <c r="F43" i="1" s="1"/>
  <c r="G22" i="5"/>
  <c r="C23" i="5"/>
  <c r="F30" i="5" l="1"/>
  <c r="F31" i="5" s="1"/>
  <c r="F34" i="5" s="1"/>
  <c r="G39" i="1"/>
  <c r="I39" i="1" s="1"/>
  <c r="F39" i="1" s="1"/>
  <c r="F30" i="8"/>
  <c r="F31" i="8" s="1"/>
  <c r="F34" i="8" s="1"/>
  <c r="G40" i="1"/>
  <c r="I40" i="1" s="1"/>
  <c r="F40" i="1" s="1"/>
  <c r="F30" i="11"/>
  <c r="F31" i="11" s="1"/>
  <c r="F34" i="11" s="1"/>
  <c r="G41" i="1"/>
  <c r="I41" i="1" s="1"/>
  <c r="F41" i="1" s="1"/>
  <c r="G42" i="1"/>
  <c r="I42" i="1" s="1"/>
  <c r="F42" i="1" s="1"/>
  <c r="F30" i="2"/>
  <c r="F31" i="2" s="1"/>
  <c r="F34" i="2" s="1"/>
  <c r="G38" i="1"/>
  <c r="I38" i="1" l="1"/>
  <c r="G45" i="1"/>
  <c r="G30" i="1" s="1"/>
  <c r="F38" i="1" l="1"/>
  <c r="F45" i="1" s="1"/>
  <c r="I45" i="1"/>
  <c r="G31" i="1"/>
  <c r="I19" i="1" s="1"/>
  <c r="I20" i="1" s="1"/>
  <c r="I23" i="1" s="1"/>
  <c r="I30" i="1"/>
  <c r="F30" i="1" l="1"/>
  <c r="F31" i="1" s="1"/>
  <c r="I31" i="1"/>
  <c r="J45" i="1" l="1"/>
  <c r="J39" i="1"/>
  <c r="J38" i="1"/>
  <c r="J40" i="1"/>
  <c r="J30" i="1"/>
  <c r="J44" i="1"/>
  <c r="J41" i="1"/>
  <c r="J43" i="1"/>
  <c r="J42" i="1"/>
  <c r="J31" i="1"/>
</calcChain>
</file>

<file path=xl/sharedStrings.xml><?xml version="1.0" encoding="utf-8"?>
<sst xmlns="http://schemas.openxmlformats.org/spreadsheetml/2006/main" count="3052" uniqueCount="456">
  <si>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</si>
  <si>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</si>
  <si>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</si>
  <si>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</si>
  <si>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</si>
  <si>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</si>
  <si>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</si>
  <si>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</si>
  <si>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</si>
  <si>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</si>
  <si>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</si>
  <si>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</si>
  <si>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</si>
  <si>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</si>
  <si>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</si>
  <si>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</si>
  <si>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</si>
  <si>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</si>
  <si>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</si>
  <si>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</si>
  <si>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</si>
  <si>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</si>
  <si>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</si>
  <si>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</si>
  <si>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</si>
  <si>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</si>
  <si>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</si>
  <si>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</si>
  <si>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</si>
  <si>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</si>
  <si>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</si>
  <si>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</si>
  <si>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</si>
  <si>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</si>
  <si>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</si>
  <si>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</si>
  <si>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</si>
  <si>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</si>
  <si>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</si>
  <si>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</si>
  <si>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</si>
  <si>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</si>
  <si>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</si>
  <si>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</si>
  <si>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</si>
  <si>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</si>
  <si>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</si>
  <si>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</si>
  <si>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</si>
  <si>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</si>
  <si>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</si>
  <si>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</si>
  <si>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</si>
  <si>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</si>
  <si>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</si>
  <si>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</si>
  <si>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</si>
  <si>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</si>
  <si>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</si>
  <si>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</si>
  <si>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</si>
  <si>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</si>
  <si>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</si>
  <si>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</si>
  <si>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</si>
  <si>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</si>
  <si>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</si>
  <si>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</si>
  <si>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</si>
  <si>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</si>
  <si>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</si>
  <si>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</si>
  <si>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</si>
  <si>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</si>
  <si>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</si>
  <si>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</si>
  <si>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</si>
  <si>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</si>
  <si>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</si>
  <si>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</si>
  <si>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</si>
  <si>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</si>
  <si>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</si>
  <si>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</si>
  <si>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</si>
  <si>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</si>
  <si>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</si>
  <si>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</si>
  <si>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</si>
  <si>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</si>
  <si>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</si>
  <si>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</si>
  <si>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</si>
  <si>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</si>
  <si>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</si>
  <si>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</si>
  <si>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10747</t>
  </si>
  <si>
    <t>RD Slatina p.č. 1953/2, Brno</t>
  </si>
  <si>
    <t>01</t>
  </si>
  <si>
    <t>RD 1 koncový</t>
  </si>
  <si>
    <t>1 Zemní práce</t>
  </si>
  <si>
    <t>121101102R00</t>
  </si>
  <si>
    <t xml:space="preserve">Sejmutí ornice s přemístěním přes 50 do 100 m </t>
  </si>
  <si>
    <t>m3</t>
  </si>
  <si>
    <t>122201102R00</t>
  </si>
  <si>
    <t xml:space="preserve">Odkopávky nezapažené v hor. 3 do 1000 m3 </t>
  </si>
  <si>
    <t>132201201R00</t>
  </si>
  <si>
    <t xml:space="preserve">Hloubení rýh šířky do 200 cm v hor.3 do 100 m3 </t>
  </si>
  <si>
    <t>162701105R00</t>
  </si>
  <si>
    <t xml:space="preserve">Vodorovné přemístění výkopku z hor.1-4 do 10000 m </t>
  </si>
  <si>
    <t>171201201R00</t>
  </si>
  <si>
    <t xml:space="preserve">Uložení sypaniny na skl.-modelace na výšku přes 2m </t>
  </si>
  <si>
    <t>174101101R00</t>
  </si>
  <si>
    <t xml:space="preserve">Zásyp jam, rýh, šachet se zhutněním </t>
  </si>
  <si>
    <t>199000002R00</t>
  </si>
  <si>
    <t xml:space="preserve">Poplatek za skládku horniny 1- 4 </t>
  </si>
  <si>
    <t>2</t>
  </si>
  <si>
    <t>Základy a zvláštní zakládání</t>
  </si>
  <si>
    <t>2 Základy a zvláštní zakládání</t>
  </si>
  <si>
    <t>273321311R00</t>
  </si>
  <si>
    <t xml:space="preserve">Železobeton základových desek C 16/20 </t>
  </si>
  <si>
    <t>273351215R00</t>
  </si>
  <si>
    <t xml:space="preserve">Bednění stěn základových desek - zřízení </t>
  </si>
  <si>
    <t>m2</t>
  </si>
  <si>
    <t>273351216R00</t>
  </si>
  <si>
    <t xml:space="preserve">Bednění stěn základových desek - odstranění </t>
  </si>
  <si>
    <t>273362021R00</t>
  </si>
  <si>
    <t xml:space="preserve">Výztuž základových desek ze svařovaných sití KARI </t>
  </si>
  <si>
    <t>t</t>
  </si>
  <si>
    <t>274313611R00</t>
  </si>
  <si>
    <t xml:space="preserve">Beton základových pasů prostý C 16/20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</si>
  <si>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</si>
  <si>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</si>
  <si>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</si>
  <si>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</si>
  <si>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631571004R00</t>
  </si>
  <si>
    <t xml:space="preserve">Násyp ze štěrkopísku 0 - 32, tř. I </t>
  </si>
  <si>
    <t>20001</t>
  </si>
  <si>
    <t>Prostup a drážky  v základových konstrukcích vč.chrániček</t>
  </si>
  <si>
    <t>kpl</t>
  </si>
  <si>
    <t>3</t>
  </si>
  <si>
    <t>Svislé a kompletní konstrukce</t>
  </si>
  <si>
    <t>3 Svislé a kompletní konstrukce</t>
  </si>
  <si>
    <t>311237422R00</t>
  </si>
  <si>
    <t xml:space="preserve">Zdivo keramické broušených P 10, tl.20 cm, lepidlo </t>
  </si>
  <si>
    <t>311237438R00</t>
  </si>
  <si>
    <t xml:space="preserve">Zdivo keramické brouš.P12,5, tl.25 cm, lepidlo </t>
  </si>
  <si>
    <t>311237572R00</t>
  </si>
  <si>
    <t>Zdivo keramické broušen., tl. 40 cm, lepidlo tepelně izolační</t>
  </si>
  <si>
    <t>317167132R00</t>
  </si>
  <si>
    <t xml:space="preserve">Překlad plochý 14,5/7,1/125 cm </t>
  </si>
  <si>
    <t>kus</t>
  </si>
  <si>
    <t>317167211R00</t>
  </si>
  <si>
    <t xml:space="preserve">Překlad vysoký, nosný 23,8/7/125 cm </t>
  </si>
  <si>
    <t>342247522R00</t>
  </si>
  <si>
    <t xml:space="preserve">Příčky z cihel ker. broušených, lepidlo, tl. 8 cm </t>
  </si>
  <si>
    <t>342247542R00</t>
  </si>
  <si>
    <t xml:space="preserve">Příčky z cihel ker. broušených, lepidlo, tl.14 cm </t>
  </si>
  <si>
    <t>342265122RT6</t>
  </si>
  <si>
    <t>Úprava podkroví sádrokarton. na ocel. rošt, šikmá desky protipožární tl. 12,5 mm, bez izolace</t>
  </si>
  <si>
    <t>30001</t>
  </si>
  <si>
    <t xml:space="preserve">Komín </t>
  </si>
  <si>
    <t>m</t>
  </si>
  <si>
    <t>4</t>
  </si>
  <si>
    <t>Vodorovné konstrukce</t>
  </si>
  <si>
    <t>4 Vodorovné konstrukce</t>
  </si>
  <si>
    <t>411321315R00</t>
  </si>
  <si>
    <t xml:space="preserve">Stropy deskové ze železobetonu C 20/25 </t>
  </si>
  <si>
    <t>411351101R00</t>
  </si>
  <si>
    <t xml:space="preserve">Bednění stropů deskových, bednění vlastní -zřízení </t>
  </si>
  <si>
    <t>411351102R00</t>
  </si>
  <si>
    <t xml:space="preserve">Bednění stropů deskových, vlastní - odstranění </t>
  </si>
  <si>
    <t>411354171R00</t>
  </si>
  <si>
    <t xml:space="preserve">Podpěrná konstr. stropů do 5 kPa - zřízení </t>
  </si>
  <si>
    <t>411354172R00</t>
  </si>
  <si>
    <t xml:space="preserve">Podpěrná konstr. stropů do 5 kPa - odstranění </t>
  </si>
  <si>
    <t>411361821R00</t>
  </si>
  <si>
    <t xml:space="preserve">Výztuž stropů z betonářské oceli </t>
  </si>
  <si>
    <t>417321315R00</t>
  </si>
  <si>
    <t xml:space="preserve">Ztužující pásy a věnce z betonu železového C 20/25 </t>
  </si>
  <si>
    <t>417351115R00</t>
  </si>
  <si>
    <t xml:space="preserve">Bednění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</si>
  <si>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</si>
  <si>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</si>
  <si>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</si>
  <si>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</si>
  <si>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625981114R00</t>
  </si>
  <si>
    <t xml:space="preserve">Obklad vnějších beton. konstr. polystyren tl. 80mm </t>
  </si>
  <si>
    <t>430320040RA0</t>
  </si>
  <si>
    <t xml:space="preserve">Schodišťová konstrukce ŽB beton C 25/30 </t>
  </si>
  <si>
    <t>6</t>
  </si>
  <si>
    <t>Úpravy povrchu,podlahy</t>
  </si>
  <si>
    <t>6 Úpravy povrchu,podlahy</t>
  </si>
  <si>
    <t>611473112R00</t>
  </si>
  <si>
    <t xml:space="preserve">Omítka vnitřní stropů ze suché směsi, štuková </t>
  </si>
  <si>
    <t>612425931RT2</t>
  </si>
  <si>
    <t>Omítka vápenná vnitřního ostění - štuková s použitím suché maltové směsi</t>
  </si>
  <si>
    <t>612473181R00</t>
  </si>
  <si>
    <t xml:space="preserve">Omítka vnitřního zdiva ze suché směsi, hladká </t>
  </si>
  <si>
    <t>612473182R00</t>
  </si>
  <si>
    <t xml:space="preserve">Omítka vnitřního zdiva ze suché směsi, štuková </t>
  </si>
  <si>
    <t>612473186R00</t>
  </si>
  <si>
    <t xml:space="preserve">Příplatek za zabudované rohovníky </t>
  </si>
  <si>
    <t>622421143R00</t>
  </si>
  <si>
    <t>Omítka vnější stěn, MVC, štuková, složitost 1-2 probarvená</t>
  </si>
  <si>
    <t>632413160RX0</t>
  </si>
  <si>
    <t>Anhydridový potěr, tl. 50 mm vč.obvod.dil.pásku</t>
  </si>
  <si>
    <t>639571215R00</t>
  </si>
  <si>
    <t xml:space="preserve">Okapový chodník podél budovy z kačírku tl. 150 mm </t>
  </si>
  <si>
    <t>917862111RT2</t>
  </si>
  <si>
    <t>Osazení stojat. obrub. bet. s opěrou,lože z B 12,5 včetně obrubníku ABO 25 - 6  100/6/25</t>
  </si>
  <si>
    <t>9</t>
  </si>
  <si>
    <t>Ostatní konstrukce, bourání</t>
  </si>
  <si>
    <t>9 Ostatní konstrukce, bourání</t>
  </si>
  <si>
    <t>941941051R00</t>
  </si>
  <si>
    <t xml:space="preserve">Montáž lešení leh.řad.s podlahami,š.1,5 m, H 10 m </t>
  </si>
  <si>
    <t>941941391R00</t>
  </si>
  <si>
    <t xml:space="preserve">Příplatek za každý měsíc použití lešení k pol.1051 </t>
  </si>
  <si>
    <t>941941851R00</t>
  </si>
  <si>
    <t xml:space="preserve">Demontáž lešení leh.řad.s podlahami,š.1,5 m,H 10 m </t>
  </si>
  <si>
    <t>900100002RA0</t>
  </si>
  <si>
    <t xml:space="preserve">Oplocení z poplastovaného pletiva, ocelové sloupky </t>
  </si>
  <si>
    <t>100 m</t>
  </si>
  <si>
    <t>90001</t>
  </si>
  <si>
    <t xml:space="preserve">Protipožární řešení (hasící přístroje apod.) </t>
  </si>
  <si>
    <t>90002</t>
  </si>
  <si>
    <t xml:space="preserve">Souvrství vnějšího schodiště - rovná část 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</si>
  <si>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</si>
  <si>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</si>
  <si>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</si>
  <si>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</si>
  <si>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</si>
  <si>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</si>
  <si>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</si>
  <si>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</si>
  <si>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</si>
  <si>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</si>
  <si>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711140026RA0</t>
  </si>
  <si>
    <t xml:space="preserve">Izolace proti vodě vodorovná přitavená, 2x </t>
  </si>
  <si>
    <t>711150026RA0</t>
  </si>
  <si>
    <t xml:space="preserve">Izolace proti vodě svislá přitavená, 2x </t>
  </si>
  <si>
    <t>711210020RA0</t>
  </si>
  <si>
    <t xml:space="preserve">Stěrka hydroizolační těsnící hmotou </t>
  </si>
  <si>
    <t>28323110</t>
  </si>
  <si>
    <t>Fólie nopová DEKDREN G8 tl. 0,6 mm š. 2000 mm</t>
  </si>
  <si>
    <t>998711102R00</t>
  </si>
  <si>
    <t xml:space="preserve">Přesun hmot pro izolace proti vodě, výšky do 12 m </t>
  </si>
  <si>
    <t>713</t>
  </si>
  <si>
    <t>Izolace tepelné</t>
  </si>
  <si>
    <t>713 Izolace tepelné</t>
  </si>
  <si>
    <t>713111130RT2</t>
  </si>
  <si>
    <t>Izolace tepelné stropů, vložené mezi krokve 2 vrstvy - materiál ve specifikaci</t>
  </si>
  <si>
    <t>713111211RK6</t>
  </si>
  <si>
    <t>Montáž parozábrany krovů spodem s přelepením spojů Jutafol N AL170 speciál</t>
  </si>
  <si>
    <t>713121111R00</t>
  </si>
  <si>
    <t xml:space="preserve">Izolace tepelná podlah na sucho, jednovrstvá </t>
  </si>
  <si>
    <t>713131131R00</t>
  </si>
  <si>
    <t xml:space="preserve">Izolace tepelná stěn lepením </t>
  </si>
  <si>
    <t>713191100RT9</t>
  </si>
  <si>
    <t>Položení separační fólie včetně dodávky fólie PE</t>
  </si>
  <si>
    <t>283754601</t>
  </si>
  <si>
    <t>Polystyren extrudovaný XPS 600 x 1250 mm</t>
  </si>
  <si>
    <t>28375768.A</t>
  </si>
  <si>
    <t>Deska polystyrén samozhášivý EPS 150 S</t>
  </si>
  <si>
    <t>63151372.A</t>
  </si>
  <si>
    <t>Deska z minerální plsti tl. 1200x600x60 mm</t>
  </si>
  <si>
    <t>63151379.A</t>
  </si>
  <si>
    <t>Deska z minerální plsti tl. 1200x600x200 mm</t>
  </si>
  <si>
    <t>63151436</t>
  </si>
  <si>
    <t>Deska z minerální plsti ISOVER N tl. 40 mm</t>
  </si>
  <si>
    <t>998713102R00</t>
  </si>
  <si>
    <t xml:space="preserve">Přesun hmot pro izolace tepelné, výšky do 12 m </t>
  </si>
  <si>
    <t>720</t>
  </si>
  <si>
    <t>Zdravotechnická instalace</t>
  </si>
  <si>
    <t>720 Zdravotechnická instalace</t>
  </si>
  <si>
    <t>72001</t>
  </si>
  <si>
    <t xml:space="preserve">ZTI </t>
  </si>
  <si>
    <t>soub</t>
  </si>
  <si>
    <t>730</t>
  </si>
  <si>
    <t>Ústřední vytápění</t>
  </si>
  <si>
    <t>730 Ústřední vytápění</t>
  </si>
  <si>
    <t>73001</t>
  </si>
  <si>
    <t xml:space="preserve">Topení </t>
  </si>
  <si>
    <t>762</t>
  </si>
  <si>
    <t>Konstrukce tesařské</t>
  </si>
  <si>
    <t>762 Konstrukce tesařské</t>
  </si>
  <si>
    <t>762341210RT2</t>
  </si>
  <si>
    <t>Montáž bednění střech rovných, prkna hrubá na sraz včetně dodávky řeziva, prkna tl. 24 mm</t>
  </si>
  <si>
    <t>762342204RT4</t>
  </si>
  <si>
    <t>Montáž laťování střech, svislé, vzdálenost 100 cm včetně dodávky řeziva, latě 4/6 cm</t>
  </si>
  <si>
    <t>762100010RAX</t>
  </si>
  <si>
    <t>Krov dřevěný, laťování, bednění přesahu střechy vazníky vč.sloupků pergoly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</si>
  <si>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</si>
  <si>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</si>
  <si>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</si>
  <si>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</si>
  <si>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</si>
  <si>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764222420R00</t>
  </si>
  <si>
    <t xml:space="preserve">Oplechování okapů Ti Zn, tvrdá krytina, rš 330 mm </t>
  </si>
  <si>
    <t>764239430R00</t>
  </si>
  <si>
    <t xml:space="preserve">Lemování z Ti Zn komínů, hladká krytina, v ploše </t>
  </si>
  <si>
    <t>764252403R00</t>
  </si>
  <si>
    <t xml:space="preserve">Žlaby Ti Zn plech, podokapní půlkruhové, rš 330 mm </t>
  </si>
  <si>
    <t>764311303R00</t>
  </si>
  <si>
    <t xml:space="preserve">Krytina hladká z Al, tabule 2 x 1 m, nad 45° </t>
  </si>
  <si>
    <t>764510450R00</t>
  </si>
  <si>
    <t xml:space="preserve">Oplechování parapetů včetně rohů Ti Zn, rš 330 mm </t>
  </si>
  <si>
    <t>764554402R00</t>
  </si>
  <si>
    <t xml:space="preserve">Odpadní trouby z Ti Zn plechu, kruhové, D 100 mm </t>
  </si>
  <si>
    <t>998764102R00</t>
  </si>
  <si>
    <t xml:space="preserve">Přesun hmot pro klempířské konstr., výšky do 12 m </t>
  </si>
  <si>
    <t>765</t>
  </si>
  <si>
    <t>Krytiny tvrdé</t>
  </si>
  <si>
    <t>765 Krytiny tvrdé</t>
  </si>
  <si>
    <t>765799310RO2</t>
  </si>
  <si>
    <t>Montáž fólie na krokve přibitím difúzní pojistná hydroizolace</t>
  </si>
  <si>
    <t>998765102R00</t>
  </si>
  <si>
    <t xml:space="preserve">Přesun hmot pro krytiny tvrdé, výšky do 12 m </t>
  </si>
  <si>
    <t>766</t>
  </si>
  <si>
    <t>Konstrukce truhlářské</t>
  </si>
  <si>
    <t>766 Konstrukce truhlářské</t>
  </si>
  <si>
    <t>76602</t>
  </si>
  <si>
    <t xml:space="preserve">D+M střešní okno vč.lemování </t>
  </si>
  <si>
    <t xml:space="preserve">D+M vnitřní dveře, zárubeň, kování </t>
  </si>
  <si>
    <t>76603</t>
  </si>
  <si>
    <t xml:space="preserve">D+M dřevěné schodiště vč.zábradlí </t>
  </si>
  <si>
    <t>767</t>
  </si>
  <si>
    <t>Konstrukce zámečnické</t>
  </si>
  <si>
    <t>767 Konstrukce zámečnické</t>
  </si>
  <si>
    <t>76701</t>
  </si>
  <si>
    <t xml:space="preserve">D+M zábradlí </t>
  </si>
  <si>
    <t>769</t>
  </si>
  <si>
    <t>Otvorové prvky z plastu</t>
  </si>
  <si>
    <t>769 Otvorové prvky z plastu</t>
  </si>
  <si>
    <t>76901</t>
  </si>
  <si>
    <t>D+M okna a dveře vč.vnitřního parapetu plast</t>
  </si>
  <si>
    <t>771</t>
  </si>
  <si>
    <t>Podlahy z dlaždic a obklady</t>
  </si>
  <si>
    <t>771 Podlahy z dlaždic a obklady</t>
  </si>
  <si>
    <t>771270010RA0</t>
  </si>
  <si>
    <t xml:space="preserve">Obklad schodišťových stupňů včetně soklíku </t>
  </si>
  <si>
    <t>771570014RAI</t>
  </si>
  <si>
    <t>Dlažba z dlaždic keramických do tmele, dlažba ve specifikaci</t>
  </si>
  <si>
    <t>77101</t>
  </si>
  <si>
    <t xml:space="preserve">Dodávka dlažby </t>
  </si>
  <si>
    <t>998771202R00</t>
  </si>
  <si>
    <t xml:space="preserve">Přesun hmot pro podlahy z dlaždic, výšky do 12 m </t>
  </si>
  <si>
    <t>776</t>
  </si>
  <si>
    <t>Podlahy povlakové</t>
  </si>
  <si>
    <t>776 Podlahy povlakové</t>
  </si>
  <si>
    <t>776570010RA0</t>
  </si>
  <si>
    <t xml:space="preserve">Podlaha povlaková textilní volně položená, soklík </t>
  </si>
  <si>
    <t>781</t>
  </si>
  <si>
    <t>Obklady keramické</t>
  </si>
  <si>
    <t>781 Obklady keramické</t>
  </si>
  <si>
    <t>781410014RAI</t>
  </si>
  <si>
    <t>Obklad vnitřní pórovinový do tmele, obklad ve specifikaci</t>
  </si>
  <si>
    <t>78102</t>
  </si>
  <si>
    <t xml:space="preserve">Dodávka obkladu </t>
  </si>
  <si>
    <t>998781202R00</t>
  </si>
  <si>
    <t xml:space="preserve">Přesun hmot pro obklady keramické, výšky do 12 m </t>
  </si>
  <si>
    <t>784</t>
  </si>
  <si>
    <t>Malby</t>
  </si>
  <si>
    <t>784 Malby</t>
  </si>
  <si>
    <t>784191101R00</t>
  </si>
  <si>
    <t xml:space="preserve">Penetrace podkladu univerzální Primalex 1x </t>
  </si>
  <si>
    <t>784195212R00</t>
  </si>
  <si>
    <t xml:space="preserve">Malba tekutá Primalex Plus, bílá, 2 x </t>
  </si>
  <si>
    <t>784452212RX0</t>
  </si>
  <si>
    <t xml:space="preserve">Malba sádrokartonových kcí Primalex Plus </t>
  </si>
  <si>
    <t>M21</t>
  </si>
  <si>
    <t>Elektromontáže</t>
  </si>
  <si>
    <t>M21 Elektromontáže</t>
  </si>
  <si>
    <t>21001</t>
  </si>
  <si>
    <t xml:space="preserve">Elektroinstalace </t>
  </si>
  <si>
    <t>M24</t>
  </si>
  <si>
    <t>Montáže vzduchotechnických zařízení</t>
  </si>
  <si>
    <t>M24 Montáže vzduchotechnických zařízení</t>
  </si>
  <si>
    <t>24001</t>
  </si>
  <si>
    <t xml:space="preserve">Vzduchotechnika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</si>
  <si>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</si>
  <si>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</si>
  <si>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</si>
  <si>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</si>
  <si>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</si>
  <si>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</si>
  <si>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</si>
  <si>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</si>
  <si>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RD 2 středový</t>
  </si>
  <si>
    <t>RD 3 středový</t>
  </si>
  <si>
    <t>RD 4 středový</t>
  </si>
  <si>
    <t>RD 5 koncový</t>
  </si>
  <si>
    <t>SO 06 Zpevněné plochy</t>
  </si>
  <si>
    <t>121101103R00</t>
  </si>
  <si>
    <t xml:space="preserve">Sejmutí ornice s přemístěním přes 100 do 250 m </t>
  </si>
  <si>
    <t>122201101R00</t>
  </si>
  <si>
    <t xml:space="preserve">Odkopávky nezapažené v hor. 3 do 100 m3 </t>
  </si>
  <si>
    <t>181101102R00</t>
  </si>
  <si>
    <t xml:space="preserve">Úprava pláně v zářezech v hor. 1-4, se zhutněním </t>
  </si>
  <si>
    <t>181301112R00</t>
  </si>
  <si>
    <t xml:space="preserve">Rozprostření ornice, rovina, tl.10-15 cm,nad 500m2 </t>
  </si>
  <si>
    <t>180400020RA0</t>
  </si>
  <si>
    <t xml:space="preserve">Založení trávníku parkového, rovina, dodání osiva </t>
  </si>
  <si>
    <t>10001</t>
  </si>
  <si>
    <t xml:space="preserve">Konečná úprava terénu </t>
  </si>
  <si>
    <t>5</t>
  </si>
  <si>
    <t>Komunikace</t>
  </si>
  <si>
    <t>5 Komunikace</t>
  </si>
  <si>
    <t>564851111R00</t>
  </si>
  <si>
    <t xml:space="preserve">Podklad ze štěrkodrti po zhutnění tloušťky 15 cm </t>
  </si>
  <si>
    <t>567122114R00</t>
  </si>
  <si>
    <t xml:space="preserve">Podklad z kameniva zpev.cementem KZC 1 tl.15 cm </t>
  </si>
  <si>
    <t>596111111R00</t>
  </si>
  <si>
    <t xml:space="preserve">Kladení dlažby mozaika 1barva, lože z kam.do 4 cm </t>
  </si>
  <si>
    <t>917862111R00</t>
  </si>
  <si>
    <t xml:space="preserve">Osazení stojat. obrub.bet. s opěrou,lože z C 12/15 </t>
  </si>
  <si>
    <t>50001</t>
  </si>
  <si>
    <t>Liniový žlab, D+M vč.napojení</t>
  </si>
  <si>
    <t>50002</t>
  </si>
  <si>
    <t xml:space="preserve">Zrušení sjezdu </t>
  </si>
  <si>
    <t>50003</t>
  </si>
  <si>
    <t xml:space="preserve">Prostor pro popelnice </t>
  </si>
  <si>
    <t>59217472</t>
  </si>
  <si>
    <t>Obrubník silniční 1000/150/250 šedý</t>
  </si>
  <si>
    <t>59217476</t>
  </si>
  <si>
    <t>Obrubník silniční nájezdový 1000/150/150 šedý</t>
  </si>
  <si>
    <t>59217480</t>
  </si>
  <si>
    <t>Obrubník silniční přechodový 1000/150/150-250</t>
  </si>
  <si>
    <t>59245030</t>
  </si>
  <si>
    <t>Dlažba zámková tl.8 cm přírodní</t>
  </si>
  <si>
    <t>900401311RAB</t>
  </si>
  <si>
    <t>Plot hladký tl.30cm, z hladkých tvárnic přírodních výška 1,8 m</t>
  </si>
  <si>
    <t xml:space="preserve">Vjezdová brána elektricky ovládaná, D+M </t>
  </si>
  <si>
    <t>998225111R00</t>
  </si>
  <si>
    <t xml:space="preserve">Přesun hmot, pozemní komunikace, kryt živičný </t>
  </si>
  <si>
    <t>Inženýrské sítě</t>
  </si>
  <si>
    <t>8</t>
  </si>
  <si>
    <t>Trubní vedení</t>
  </si>
  <si>
    <t>8 Trubní vedení</t>
  </si>
  <si>
    <t>831230110RAC</t>
  </si>
  <si>
    <t>Vodovodní přípojka z trub polyetylénových D 32-63 hloubka 1,6 m</t>
  </si>
  <si>
    <t>831350012RAA</t>
  </si>
  <si>
    <t>Kanalizace z trub PVC hrdlových do D 160 mm hloubka 2,0 m</t>
  </si>
  <si>
    <t>80001</t>
  </si>
  <si>
    <t>Revizní šachta vč.zemních prací</t>
  </si>
  <si>
    <t>80003</t>
  </si>
  <si>
    <t>Vsak vč.zemních prací</t>
  </si>
  <si>
    <t>210100010RAA</t>
  </si>
  <si>
    <t>Přípojka elektro v zemi pro rodinné domy ve volném terénu, kabel CYKY 4 x 16</t>
  </si>
  <si>
    <t>02</t>
  </si>
  <si>
    <t>03</t>
  </si>
  <si>
    <t>04</t>
  </si>
  <si>
    <t>05</t>
  </si>
  <si>
    <t>06</t>
  </si>
  <si>
    <t>07</t>
  </si>
  <si>
    <t>Zpevněné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</si>
</sst>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dd/mm/yy"/>
    <numFmt numFmtId="167" formatCode="#,##0\ &quot;Kč&quot;"/>
  </numFmts>
  <fonts count="24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1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0" fillId="0" borderId="17" xfId="0" applyNumberForma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0" fillId="2" borderId="22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Continuous"/>
    </xf>
    <xf numFmtId="0" fontId="11" fillId="2" borderId="24" xfId="0" applyFont="1" applyFill="1" applyBorder="1" applyAlignment="1">
      <alignment horizontal="left"/>
    </xf>
    <xf numFmtId="0" fontId="9" fillId="0" borderId="19" xfId="0" applyFont="1" applyBorder="1"/>
    <xf numFmtId="49" fontId="9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9" fillId="0" borderId="27" xfId="0" applyFont="1" applyBorder="1" applyAlignment="1">
      <alignment horizontal="left"/>
    </xf>
    <xf numFmtId="0" fontId="10" fillId="0" borderId="26" xfId="0" applyFont="1" applyBorder="1"/>
    <xf numFmtId="49" fontId="9" fillId="0" borderId="27" xfId="0" applyNumberFormat="1" applyFont="1" applyBorder="1" applyAlignment="1">
      <alignment horizontal="left"/>
    </xf>
    <xf numFmtId="49" fontId="10" fillId="2" borderId="26" xfId="0" applyNumberFormat="1" applyFont="1" applyFill="1" applyBorder="1"/>
    <xf numFmtId="49" fontId="1" fillId="2" borderId="3" xfId="0" applyNumberFormat="1" applyFont="1" applyFill="1" applyBorder="1"/>
    <xf numFmtId="0" fontId="10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9" fillId="0" borderId="15" xfId="0" applyFont="1" applyFill="1" applyBorder="1"/>
    <xf numFmtId="3" fontId="9" fillId="0" borderId="27" xfId="0" applyNumberFormat="1" applyFont="1" applyBorder="1" applyAlignment="1">
      <alignment horizontal="left"/>
    </xf>
    <xf numFmtId="0" fontId="0" fillId="0" borderId="0" xfId="0" applyFill="1"/>
    <xf numFmtId="49" fontId="10" fillId="2" borderId="28" xfId="0" applyNumberFormat="1" applyFont="1" applyFill="1" applyBorder="1"/>
    <xf numFmtId="49" fontId="1" fillId="2" borderId="5" xfId="0" applyNumberFormat="1" applyFont="1" applyFill="1" applyBorder="1"/>
    <xf numFmtId="0" fontId="10" fillId="2" borderId="0" xfId="0" applyFont="1" applyFill="1" applyBorder="1"/>
    <xf numFmtId="0" fontId="1" fillId="2" borderId="0" xfId="0" applyFont="1" applyFill="1" applyBorder="1"/>
    <xf numFmtId="49" fontId="9" fillId="0" borderId="15" xfId="0" applyNumberFormat="1" applyFont="1" applyBorder="1" applyAlignment="1">
      <alignment horizontal="left"/>
    </xf>
    <xf numFmtId="0" fontId="9" fillId="0" borderId="29" xfId="0" applyFont="1" applyBorder="1"/>
    <xf numFmtId="0" fontId="9" fillId="0" borderId="15" xfId="0" applyNumberFormat="1" applyFont="1" applyBorder="1"/>
    <xf numFmtId="0" fontId="9" fillId="0" borderId="30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9" fillId="0" borderId="30" xfId="0" applyFont="1" applyBorder="1" applyAlignment="1">
      <alignment horizontal="left"/>
    </xf>
    <xf numFmtId="0" fontId="0" fillId="0" borderId="0" xfId="0" applyBorder="1"/>
    <xf numFmtId="0" fontId="9" fillId="0" borderId="15" xfId="0" applyFont="1" applyFill="1" applyBorder="1" applyAlignment="1"/>
    <xf numFmtId="0" fontId="9" fillId="0" borderId="30" xfId="0" applyFont="1" applyFill="1" applyBorder="1" applyAlignment="1"/>
    <xf numFmtId="0" fontId="1" fillId="0" borderId="0" xfId="0" applyFont="1" applyFill="1" applyBorder="1" applyAlignment="1"/>
    <xf numFmtId="0" fontId="9" fillId="0" borderId="15" xfId="0" applyFont="1" applyBorder="1" applyAlignment="1"/>
    <xf numFmtId="0" fontId="9" fillId="0" borderId="30" xfId="0" applyFont="1" applyBorder="1" applyAlignment="1"/>
    <xf numFmtId="3" fontId="0" fillId="0" borderId="0" xfId="0" applyNumberFormat="1"/>
    <xf numFmtId="0" fontId="9" fillId="0" borderId="26" xfId="0" applyFont="1" applyBorder="1"/>
    <xf numFmtId="0" fontId="9" fillId="0" borderId="1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5" xfId="0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0" borderId="36" xfId="0" applyBorder="1"/>
    <xf numFmtId="0" fontId="0" fillId="0" borderId="21" xfId="0" applyBorder="1"/>
    <xf numFmtId="3" fontId="0" fillId="0" borderId="25" xfId="0" applyNumberFormat="1" applyBorder="1"/>
    <xf numFmtId="0" fontId="0" fillId="0" borderId="22" xfId="0" applyBorder="1"/>
    <xf numFmtId="3" fontId="0" fillId="0" borderId="24" xfId="0" applyNumberFormat="1" applyBorder="1"/>
    <xf numFmtId="0" fontId="0" fillId="0" borderId="23" xfId="0" applyBorder="1"/>
    <xf numFmtId="0" fontId="0" fillId="0" borderId="26" xfId="0" applyBorder="1"/>
    <xf numFmtId="3" fontId="0" fillId="0" borderId="2" xfId="0" applyNumberFormat="1" applyBorder="1"/>
    <xf numFmtId="0" fontId="0" fillId="0" borderId="3" xfId="0" applyBorder="1"/>
    <xf numFmtId="0" fontId="0" fillId="0" borderId="37" xfId="0" applyBorder="1"/>
    <xf numFmtId="0" fontId="0" fillId="0" borderId="21" xfId="0" applyBorder="1" applyAlignment="1">
      <alignment shrinkToFit="1"/>
    </xf>
    <xf numFmtId="0" fontId="0" fillId="0" borderId="38" xfId="0" applyBorder="1"/>
    <xf numFmtId="0" fontId="8" fillId="0" borderId="26" xfId="0" applyFont="1" applyBorder="1"/>
    <xf numFmtId="0" fontId="0" fillId="0" borderId="28" xfId="0" applyBorder="1"/>
    <xf numFmtId="3" fontId="0" fillId="0" borderId="41" xfId="0" applyNumberFormat="1" applyBorder="1"/>
    <xf numFmtId="0" fontId="0" fillId="0" borderId="39" xfId="0" applyBorder="1"/>
    <xf numFmtId="3" fontId="0" fillId="0" borderId="42" xfId="0" applyNumberFormat="1" applyBorder="1"/>
    <xf numFmtId="0" fontId="0" fillId="0" borderId="40" xfId="0" applyBorder="1"/>
    <xf numFmtId="0" fontId="10" fillId="2" borderId="22" xfId="0" applyFont="1" applyFill="1" applyBorder="1"/>
    <xf numFmtId="0" fontId="10" fillId="2" borderId="24" xfId="0" applyFont="1" applyFill="1" applyBorder="1"/>
    <xf numFmtId="0" fontId="10" fillId="2" borderId="23" xfId="0" applyFont="1" applyFill="1" applyBorder="1"/>
    <xf numFmtId="0" fontId="10" fillId="2" borderId="43" xfId="0" applyFont="1" applyFill="1" applyBorder="1"/>
    <xf numFmtId="0" fontId="10" fillId="2" borderId="44" xfId="0" applyFont="1" applyFill="1" applyBorder="1"/>
    <xf numFmtId="0" fontId="0" fillId="0" borderId="5" xfId="0" applyBorder="1"/>
    <xf numFmtId="0" fontId="0" fillId="0" borderId="4" xfId="0" applyBorder="1"/>
    <xf numFmtId="0" fontId="0" fillId="0" borderId="45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0" xfId="0" applyFill="1" applyBorder="1"/>
    <xf numFmtId="0" fontId="0" fillId="0" borderId="18" xfId="0" applyBorder="1"/>
    <xf numFmtId="0" fontId="0" fillId="0" borderId="20" xfId="0" applyBorder="1"/>
    <xf numFmtId="0" fontId="0" fillId="0" borderId="46" xfId="0" applyBorder="1"/>
    <xf numFmtId="0" fontId="0" fillId="0" borderId="7" xfId="0" applyBorder="1"/>
    <xf numFmtId="165" fontId="0" fillId="0" borderId="8" xfId="0" applyNumberFormat="1" applyBorder="1" applyAlignment="1">
      <alignment horizontal="right"/>
    </xf>
    <xf numFmtId="0" fontId="0" fillId="0" borderId="8" xfId="0" applyBorder="1"/>
    <xf numFmtId="0" fontId="0" fillId="0" borderId="2" xfId="0" applyBorder="1"/>
    <xf numFmtId="165" fontId="0" fillId="0" borderId="3" xfId="0" applyNumberForma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0" fillId="0" borderId="0" xfId="0" applyAlignment="1">
      <alignment vertical="justify"/>
    </xf>
    <xf numFmtId="0" fontId="10" fillId="0" borderId="51" xfId="1" applyFont="1" applyBorder="1"/>
    <xf numFmtId="0" fontId="13" fillId="0" borderId="51" xfId="1" applyBorder="1"/>
    <xf numFmtId="0" fontId="13" fillId="0" borderId="51" xfId="1" applyBorder="1" applyAlignment="1">
      <alignment horizontal="right"/>
    </xf>
    <xf numFmtId="0" fontId="13" fillId="0" borderId="52" xfId="1" applyFont="1" applyBorder="1"/>
    <xf numFmtId="0" fontId="0" fillId="0" borderId="51" xfId="0" applyNumberFormat="1" applyBorder="1" applyAlignment="1">
      <alignment horizontal="left"/>
    </xf>
    <xf numFmtId="0" fontId="0" fillId="0" borderId="53" xfId="0" applyNumberFormat="1" applyBorder="1"/>
    <xf numFmtId="0" fontId="10" fillId="0" borderId="56" xfId="1" applyFont="1" applyBorder="1"/>
    <xf numFmtId="0" fontId="13" fillId="0" borderId="56" xfId="1" applyBorder="1"/>
    <xf numFmtId="0" fontId="13" fillId="0" borderId="56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8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0" fillId="2" borderId="44" xfId="0" applyFill="1" applyBorder="1"/>
    <xf numFmtId="0" fontId="10" fillId="2" borderId="62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center"/>
    </xf>
    <xf numFmtId="4" fontId="11" fillId="2" borderId="24" xfId="0" applyNumberFormat="1" applyFont="1" applyFill="1" applyBorder="1" applyAlignment="1">
      <alignment horizontal="right"/>
    </xf>
    <xf numFmtId="4" fontId="11" fillId="2" borderId="44" xfId="0" applyNumberFormat="1" applyFont="1" applyFill="1" applyBorder="1" applyAlignment="1">
      <alignment horizontal="right"/>
    </xf>
    <xf numFmtId="0" fontId="8" fillId="0" borderId="38" xfId="0" applyFont="1" applyBorder="1"/>
    <xf numFmtId="0" fontId="8" fillId="0" borderId="21" xfId="0" applyFont="1" applyBorder="1"/>
    <xf numFmtId="0" fontId="8" fillId="0" borderId="31" xfId="0" applyFont="1" applyBorder="1"/>
    <xf numFmtId="3" fontId="8" fillId="0" borderId="37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0" fontId="0" fillId="2" borderId="39" xfId="0" applyFill="1" applyBorder="1"/>
    <xf numFmtId="0" fontId="7" fillId="2" borderId="42" xfId="0" applyFont="1" applyFill="1" applyBorder="1"/>
    <xf numFmtId="0" fontId="0" fillId="2" borderId="42" xfId="0" applyFill="1" applyBorder="1"/>
    <xf numFmtId="4" fontId="0" fillId="2" borderId="48" xfId="0" applyNumberFormat="1" applyFill="1" applyBorder="1"/>
    <xf numFmtId="4" fontId="0" fillId="2" borderId="39" xfId="0" applyNumberFormat="1" applyFill="1" applyBorder="1"/>
    <xf numFmtId="4" fontId="0" fillId="2" borderId="42" xfId="0" applyNumberFormat="1" applyFill="1" applyBorder="1"/>
    <xf numFmtId="3" fontId="3" fillId="0" borderId="0" xfId="0" applyNumberFormat="1" applyFont="1"/>
    <xf numFmtId="4" fontId="3" fillId="0" borderId="0" xfId="0" applyNumberFormat="1" applyFont="1"/>
    <xf numFmtId="0" fontId="13" fillId="0" borderId="0" xfId="1"/>
    <xf numFmtId="0" fontId="15" fillId="0" borderId="0" xfId="1" applyFont="1" applyAlignment="1">
      <alignment horizontal="centerContinuous"/>
    </xf>
    <xf numFmtId="0" fontId="16" fillId="0" borderId="0" xfId="1" applyFont="1" applyAlignment="1">
      <alignment horizontal="centerContinuous"/>
    </xf>
    <xf numFmtId="0" fontId="16" fillId="0" borderId="0" xfId="1" applyFont="1" applyAlignment="1">
      <alignment horizontal="right"/>
    </xf>
    <xf numFmtId="0" fontId="3" fillId="0" borderId="52" xfId="1" applyFont="1" applyBorder="1" applyAlignment="1">
      <alignment horizontal="right"/>
    </xf>
    <xf numFmtId="0" fontId="13" fillId="0" borderId="51" xfId="1" applyBorder="1" applyAlignment="1">
      <alignment horizontal="left"/>
    </xf>
    <xf numFmtId="0" fontId="13" fillId="0" borderId="53" xfId="1" applyBorder="1"/>
    <xf numFmtId="0" fontId="3" fillId="0" borderId="0" xfId="1" applyFont="1"/>
    <xf numFmtId="0" fontId="13" fillId="0" borderId="0" xfId="1" applyFont="1"/>
    <xf numFmtId="0" fontId="13" fillId="0" borderId="0" xfId="1" applyAlignment="1">
      <alignment horizontal="right"/>
    </xf>
    <xf numFmtId="0" fontId="13" fillId="0" borderId="0" xfId="1" applyAlignment="1"/>
    <xf numFmtId="49" fontId="17" fillId="2" borderId="15" xfId="1" applyNumberFormat="1" applyFont="1" applyFill="1" applyBorder="1"/>
    <xf numFmtId="0" fontId="17" fillId="2" borderId="3" xfId="1" applyFont="1" applyFill="1" applyBorder="1" applyAlignment="1">
      <alignment horizontal="center"/>
    </xf>
    <xf numFmtId="0" fontId="17" fillId="2" borderId="3" xfId="1" applyNumberFormat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3" fillId="0" borderId="2" xfId="1" applyBorder="1" applyAlignment="1">
      <alignment horizontal="center"/>
    </xf>
    <xf numFmtId="0" fontId="13" fillId="0" borderId="2" xfId="1" applyNumberFormat="1" applyBorder="1" applyAlignment="1">
      <alignment horizontal="right"/>
    </xf>
    <xf numFmtId="0" fontId="13" fillId="0" borderId="3" xfId="1" applyNumberFormat="1" applyBorder="1"/>
    <xf numFmtId="0" fontId="13" fillId="0" borderId="0" xfId="1" applyNumberFormat="1"/>
    <xf numFmtId="0" fontId="18" fillId="0" borderId="0" xfId="1" applyFont="1"/>
    <xf numFmtId="0" fontId="12" fillId="0" borderId="16" xfId="1" applyFont="1" applyBorder="1" applyAlignment="1">
      <alignment horizontal="center" vertical="top"/>
    </xf>
    <xf numFmtId="49" fontId="12" fillId="0" borderId="16" xfId="1" applyNumberFormat="1" applyFont="1" applyBorder="1" applyAlignment="1">
      <alignment horizontal="left" vertical="top"/>
    </xf>
    <xf numFmtId="0" fontId="12" fillId="0" borderId="16" xfId="1" applyFont="1" applyBorder="1" applyAlignment="1">
      <alignment vertical="top" wrapText="1"/>
    </xf>
    <xf numFmtId="49" fontId="19" fillId="0" borderId="16" xfId="1" applyNumberFormat="1" applyFont="1" applyBorder="1" applyAlignment="1">
      <alignment horizontal="center" shrinkToFit="1"/>
    </xf>
    <xf numFmtId="4" fontId="19" fillId="0" borderId="16" xfId="1" applyNumberFormat="1" applyFont="1" applyBorder="1" applyAlignment="1">
      <alignment horizontal="right"/>
    </xf>
    <xf numFmtId="4" fontId="19" fillId="0" borderId="16" xfId="1" applyNumberFormat="1" applyFont="1" applyBorder="1"/>
    <xf numFmtId="0" fontId="20" fillId="0" borderId="0" xfId="1" applyFont="1"/>
    <xf numFmtId="0" fontId="13" fillId="2" borderId="15" xfId="1" applyFill="1" applyBorder="1" applyAlignment="1">
      <alignment horizontal="center"/>
    </xf>
    <xf numFmtId="49" fontId="21" fillId="2" borderId="15" xfId="1" applyNumberFormat="1" applyFont="1" applyFill="1" applyBorder="1" applyAlignment="1">
      <alignment horizontal="left"/>
    </xf>
    <xf numFmtId="0" fontId="21" fillId="2" borderId="1" xfId="1" applyFont="1" applyFill="1" applyBorder="1"/>
    <xf numFmtId="0" fontId="13" fillId="2" borderId="2" xfId="1" applyFill="1" applyBorder="1" applyAlignment="1">
      <alignment horizontal="center"/>
    </xf>
    <xf numFmtId="4" fontId="13" fillId="2" borderId="2" xfId="1" applyNumberFormat="1" applyFill="1" applyBorder="1" applyAlignment="1">
      <alignment horizontal="right"/>
    </xf>
    <xf numFmtId="4" fontId="13" fillId="2" borderId="3" xfId="1" applyNumberFormat="1" applyFill="1" applyBorder="1" applyAlignment="1">
      <alignment horizontal="right"/>
    </xf>
    <xf numFmtId="4" fontId="7" fillId="2" borderId="15" xfId="1" applyNumberFormat="1" applyFont="1" applyFill="1" applyBorder="1"/>
    <xf numFmtId="3" fontId="13" fillId="0" borderId="0" xfId="1" applyNumberFormat="1"/>
    <xf numFmtId="0" fontId="13" fillId="0" borderId="0" xfId="1" applyBorder="1"/>
    <xf numFmtId="0" fontId="22" fillId="0" borderId="0" xfId="1" applyFont="1" applyAlignment="1"/>
    <xf numFmtId="0" fontId="23" fillId="0" borderId="0" xfId="1" applyFont="1" applyBorder="1"/>
    <xf numFmtId="3" fontId="23" fillId="0" borderId="0" xfId="1" applyNumberFormat="1" applyFont="1" applyBorder="1" applyAlignment="1">
      <alignment horizontal="right"/>
    </xf>
    <xf numFmtId="4" fontId="23" fillId="0" borderId="0" xfId="1" applyNumberFormat="1" applyFont="1" applyBorder="1"/>
    <xf numFmtId="0" fontId="22" fillId="0" borderId="0" xfId="1" applyFont="1" applyBorder="1" applyAlignment="1"/>
    <xf numFmtId="0" fontId="13" fillId="0" borderId="0" xfId="1" applyBorder="1" applyAlignment="1">
      <alignment horizontal="right"/>
    </xf>
    <xf numFmtId="49" fontId="3" fillId="0" borderId="28" xfId="0" applyNumberFormat="1" applyFont="1" applyBorder="1"/>
    <xf numFmtId="3" fontId="8" fillId="0" borderId="5" xfId="0" applyNumberFormat="1" applyFont="1" applyBorder="1"/>
    <xf numFmtId="3" fontId="8" fillId="0" borderId="17" xfId="0" applyNumberFormat="1" applyFont="1" applyBorder="1"/>
    <xf numFmtId="3" fontId="8" fillId="0" borderId="61" xfId="0" applyNumberFormat="1" applyFont="1" applyBorder="1"/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6" fillId="5" borderId="13" xfId="0" applyNumberFormat="1" applyFont="1" applyFill="1" applyBorder="1" applyAlignment="1">
      <alignment horizontal="right" vertical="center"/>
    </xf>
    <xf numFmtId="4" fontId="6" fillId="5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167" fontId="0" fillId="0" borderId="1" xfId="0" applyNumberFormat="1" applyBorder="1" applyAlignment="1">
      <alignment horizontal="right" indent="2"/>
    </xf>
    <xf numFmtId="167" fontId="0" fillId="0" borderId="30" xfId="0" applyNumberForma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13" fillId="0" borderId="49" xfId="1" applyFont="1" applyBorder="1" applyAlignment="1">
      <alignment horizontal="center"/>
    </xf>
    <xf numFmtId="0" fontId="13" fillId="0" borderId="50" xfId="1" applyFont="1" applyBorder="1" applyAlignment="1">
      <alignment horizontal="center"/>
    </xf>
    <xf numFmtId="0" fontId="13" fillId="0" borderId="54" xfId="1" applyFont="1" applyBorder="1" applyAlignment="1">
      <alignment horizontal="center"/>
    </xf>
    <xf numFmtId="0" fontId="13" fillId="0" borderId="55" xfId="1" applyFont="1" applyBorder="1" applyAlignment="1">
      <alignment horizontal="center"/>
    </xf>
    <xf numFmtId="0" fontId="13" fillId="0" borderId="57" xfId="1" applyFont="1" applyBorder="1" applyAlignment="1">
      <alignment horizontal="left"/>
    </xf>
    <xf numFmtId="0" fontId="13" fillId="0" borderId="56" xfId="1" applyFont="1" applyBorder="1" applyAlignment="1">
      <alignment horizontal="left"/>
    </xf>
    <xf numFmtId="0" fontId="13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49" fontId="13" fillId="0" borderId="54" xfId="1" applyNumberFormat="1" applyFont="1" applyBorder="1" applyAlignment="1">
      <alignment horizontal="center"/>
    </xf>
    <xf numFmtId="0" fontId="13" fillId="0" borderId="57" xfId="1" applyBorder="1" applyAlignment="1">
      <alignment horizontal="center" shrinkToFit="1"/>
    </xf>
    <xf numFmtId="0" fontId="13" fillId="0" borderId="56" xfId="1" applyBorder="1" applyAlignment="1">
      <alignment horizontal="center" shrinkToFit="1"/>
    </xf>
    <xf numFmtId="0" fontId="13" fillId="0" borderId="58" xfId="1" applyBorder="1" applyAlignment="1">
      <alignment horizontal="center" shrinkToFit="1"/>
    </xf>
  </cellXfs>
  <cellStyles count="2">
    <cellStyle name="Normal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68"/>
  <sheetViews>
    <sheetView showGridLines="0" topLeftCell="B37" zoomScaleNormal="75" zoomScaleSheetLayoutView="75" workbookViewId="0">
      <selection activeCell="L13" sqref="L13"/>
    </sheetView>
  </sheetViews>
  <sheetFormatPr defaultRowHeight="12.75"/>
  <cols>
    <col min="1" max="1" width="0.5703125" hidden="1" customWidth="1"/>
    <col min="2" max="2" width="7.140625" customWidth="1"/>
    <col min="4" max="4" width="19.7109375" customWidth="1"/>
    <col min="5" max="5" width="6.85546875" customWidth="1"/>
    <col min="6" max="6" width="13.140625" customWidth="1"/>
    <col min="7" max="7" width="12.42578125" style="1" customWidth="1"/>
    <col min="8" max="8" width="13.5703125" customWidth="1"/>
    <col min="9" max="9" width="11.42578125" style="1" customWidth="1"/>
    <col min="10" max="10" width="6" style="1" customWidth="1"/>
    <col min="11" max="15" width="10.7109375" customWidth="1"/>
  </cols>
  <sheetData>
    <row r="1" spans="2:15" ht="12" customHeight="1"/>
    <row r="2" spans="2:15" ht="17.25" customHeight="1">
      <c r="B2" s="2"/>
      <c r="C2" s="3" t="s">
        <v>0</v>
      </c>
      <c r="E2" s="4"/>
      <c r="F2" s="3"/>
      <c r="G2" s="5"/>
      <c r="H2" s="6" t="s">
        <v>1</v>
      </c>
      <c r="I2" s="7">
        <f ca="1">TODAY()</f>
        <v>43501</v>
      </c>
      <c r="K2" s="2"/>
    </row>
    <row r="3" spans="2:15" ht="6" customHeight="1">
      <c r="C3" s="8"/>
      <c r="D3" s="9" t="s">
        <v>2</v>
      </c>
    </row>
    <row r="4" spans="2:15" ht="4.5" customHeight="1"/>
    <row r="5" spans="2:15" ht="13.5" customHeight="1">
      <c r="C5" s="10" t="s">
        <v>3</v>
      </c>
      <c r="D5" s="11"/>
      <c r="E5" s="12"/>
      <c r="F5" s="13"/>
      <c r="G5" s="14"/>
      <c r="H5" s="13"/>
      <c r="I5" s="14"/>
      <c r="O5" s="7"/>
    </row>
    <row r="7" spans="2:15">
      <c r="C7" s="15" t="s">
        <v>4</v>
      </c>
      <c r="D7" s="16"/>
      <c r="H7" s="17" t="s">
        <v>5</v>
      </c>
      <c r="J7" s="16"/>
      <c r="K7" s="16"/>
    </row>
    <row r="8" spans="2:15">
      <c r="D8" s="16"/>
      <c r="H8" s="17" t="s">
        <v>6</v>
      </c>
      <c r="J8" s="16"/>
      <c r="K8" s="16"/>
    </row>
    <row r="9" spans="2:15">
      <c r="C9" s="17"/>
      <c r="D9" s="16"/>
      <c r="H9" s="17"/>
      <c r="J9" s="16"/>
    </row>
    <row r="10" spans="2:15">
      <c r="H10" s="17"/>
      <c r="J10" s="16"/>
    </row>
    <row r="11" spans="2:15">
      <c r="C11" s="15" t="s">
        <v>7</v>
      </c>
      <c r="D11" s="16"/>
      <c r="H11" s="17" t="s">
        <v>5</v>
      </c>
      <c r="J11" s="16"/>
      <c r="K11" s="16"/>
    </row>
    <row r="12" spans="2:15">
      <c r="D12" s="16"/>
      <c r="H12" s="17" t="s">
        <v>6</v>
      </c>
      <c r="J12" s="16"/>
      <c r="K12" s="16"/>
    </row>
    <row r="13" spans="2:15" ht="12.75" customHeight="1">
      <c r="C13" s="17"/>
      <c r="D13" s="16"/>
      <c r="J13" s="17"/>
    </row>
    <row r="14" spans="2:15" ht="0.75" hidden="1" customHeight="1">
      <c r="J14" s="17"/>
    </row>
    <row r="15" spans="2:15" ht="4.5" customHeight="1">
      <c r="J15" s="17"/>
    </row>
    <row r="16" spans="2:15" ht="4.5" customHeight="1"/>
    <row r="17" spans="2:12" ht="3.75" customHeight="1"/>
    <row r="18" spans="2:12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8</v>
      </c>
      <c r="K18" s="25"/>
    </row>
    <row r="19" spans="2:12" ht="15" customHeight="1">
      <c r="B19" s="26" t="s">
        <v>9</v>
      </c>
      <c r="C19" s="27"/>
      <c r="D19" s="28">
        <v>15</v>
      </c>
      <c r="E19" s="29" t="s">
        <v>10</v>
      </c>
      <c r="F19" s="30"/>
      <c r="G19" s="31"/>
      <c r="H19" s="31"/>
      <c r="I19" s="280">
        <f>CEILING(G31,1)</f>
        <v>0</v>
      </c>
      <c r="J19" s="281"/>
      <c r="K19" s="32"/>
    </row>
    <row r="20" spans="2:12">
      <c r="B20" s="26" t="s">
        <v>11</v>
      </c>
      <c r="C20" s="27"/>
      <c r="D20" s="28">
        <f>SazbaDPH1</f>
        <v>15</v>
      </c>
      <c r="E20" s="29" t="s">
        <v>10</v>
      </c>
      <c r="F20" s="33"/>
      <c r="G20" s="34"/>
      <c r="H20" s="34"/>
      <c r="I20" s="282">
        <f>ROUND(I19*D20/100,1)</f>
        <v>0</v>
      </c>
      <c r="J20" s="283"/>
      <c r="K20" s="35"/>
    </row>
    <row r="21" spans="2:12">
      <c r="B21" s="26" t="s">
        <v>9</v>
      </c>
      <c r="C21" s="27"/>
      <c r="D21" s="28">
        <v>21</v>
      </c>
      <c r="E21" s="29" t="s">
        <v>10</v>
      </c>
      <c r="F21" s="33"/>
      <c r="G21" s="34"/>
      <c r="H21" s="34"/>
      <c r="I21" s="282">
        <f>CEILING(H31,1)</f>
        <v>0</v>
      </c>
      <c r="J21" s="283"/>
      <c r="K21" s="35"/>
    </row>
    <row r="22" spans="2:12" ht="13.5" thickBot="1">
      <c r="B22" s="26" t="s">
        <v>11</v>
      </c>
      <c r="C22" s="27"/>
      <c r="D22" s="28">
        <f>SazbaDPH2</f>
        <v>21</v>
      </c>
      <c r="E22" s="29" t="s">
        <v>10</v>
      </c>
      <c r="F22" s="36"/>
      <c r="G22" s="37"/>
      <c r="H22" s="37"/>
      <c r="I22" s="284">
        <f>ROUND(I21*D21/100,1)</f>
        <v>0</v>
      </c>
      <c r="J22" s="285"/>
      <c r="K22" s="35"/>
    </row>
    <row r="23" spans="2:12" ht="16.5" thickBot="1">
      <c r="B23" s="38" t="s">
        <v>12</v>
      </c>
      <c r="C23" s="39"/>
      <c r="D23" s="39"/>
      <c r="E23" s="40"/>
      <c r="F23" s="41"/>
      <c r="G23" s="42"/>
      <c r="H23" s="42"/>
      <c r="I23" s="286">
        <f>SUM(I19:I22)</f>
        <v>0</v>
      </c>
      <c r="J23" s="287"/>
      <c r="K23" s="43"/>
    </row>
    <row r="26" spans="2:12" ht="1.5" customHeight="1"/>
    <row r="27" spans="2:12" ht="15.75" customHeight="1">
      <c r="B27" s="12" t="s">
        <v>13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2:12" ht="5.25" customHeight="1">
      <c r="L28" s="45"/>
    </row>
    <row r="29" spans="2:12" ht="24" customHeight="1">
      <c r="B29" s="46" t="s">
        <v>14</v>
      </c>
      <c r="C29" s="47"/>
      <c r="D29" s="47"/>
      <c r="E29" s="48"/>
      <c r="F29" s="49" t="s">
        <v>15</v>
      </c>
      <c r="G29" s="50" t="str">
        <f>CONCATENATE("Základ DPH ",SazbaDPH1," %")</f>
        <v>Základ DPH 15 %</v>
      </c>
      <c r="H29" s="49" t="str">
        <f>CONCATENATE("Základ DPH ",SazbaDPH2," %")</f>
        <v>Základ DPH 21 %</v>
      </c>
      <c r="I29" s="49" t="s">
        <v>16</v>
      </c>
      <c r="J29" s="49" t="s">
        <v>10</v>
      </c>
    </row>
    <row r="30" spans="2:12">
      <c r="B30" s="51" t="s">
        <v>98</v>
      </c>
      <c r="C30" s="52" t="s">
        <v>97</v>
      </c>
      <c r="D30" s="53"/>
      <c r="E30" s="54"/>
      <c r="F30" s="55">
        <f>G30+H30+I30</f>
        <v>0</v>
      </c>
      <c r="G30" s="56">
        <f>G45+H67</f>
        <v>0</v>
      </c>
      <c r="H30" s="57">
        <v>0</v>
      </c>
      <c r="I30" s="58">
        <f t="shared" ref="I30" si="0">(G30*SazbaDPH1)/100+(H30*SazbaDPH2)/100</f>
        <v>0</v>
      </c>
      <c r="J30" s="59" t="str">
        <f t="shared" ref="J30" si="1">IF(CelkemObjekty=0,"",F30/CelkemObjekty*100)</f>
        <v/>
      </c>
    </row>
    <row r="31" spans="2:12" ht="17.25" customHeight="1">
      <c r="B31" s="67" t="s">
        <v>17</v>
      </c>
      <c r="C31" s="68"/>
      <c r="D31" s="69"/>
      <c r="E31" s="70"/>
      <c r="F31" s="71">
        <f>SUM(F30:F30)</f>
        <v>0</v>
      </c>
      <c r="G31" s="71">
        <f>SUM(G30:G30)</f>
        <v>0</v>
      </c>
      <c r="H31" s="71">
        <f>SUM(H30:H30)</f>
        <v>0</v>
      </c>
      <c r="I31" s="71">
        <f>SUM(I30:I30)</f>
        <v>0</v>
      </c>
      <c r="J31" s="72" t="str">
        <f t="shared" ref="J31" si="2">IF(CelkemObjekty=0,"",F31/CelkemObjekty*100)</f>
        <v/>
      </c>
    </row>
    <row r="32" spans="2:12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9.7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>
      <c r="B35" s="12" t="s">
        <v>18</v>
      </c>
      <c r="C35" s="44"/>
      <c r="D35" s="44"/>
      <c r="E35" s="44"/>
      <c r="F35" s="44"/>
      <c r="G35" s="44"/>
      <c r="H35" s="44"/>
      <c r="I35" s="44"/>
      <c r="J35" s="44"/>
      <c r="K35" s="73"/>
    </row>
    <row r="36" spans="2:11">
      <c r="K36" s="73"/>
    </row>
    <row r="37" spans="2:11" ht="25.5">
      <c r="B37" s="74" t="s">
        <v>19</v>
      </c>
      <c r="C37" s="75" t="s">
        <v>20</v>
      </c>
      <c r="D37" s="47"/>
      <c r="E37" s="48"/>
      <c r="F37" s="49" t="s">
        <v>15</v>
      </c>
      <c r="G37" s="50" t="str">
        <f>CONCATENATE("Základ DPH ",SazbaDPH1," %")</f>
        <v>Základ DPH 15 %</v>
      </c>
      <c r="H37" s="49" t="str">
        <f>CONCATENATE("Základ DPH ",SazbaDPH2," %")</f>
        <v>Základ DPH 21 %</v>
      </c>
      <c r="I37" s="50" t="s">
        <v>16</v>
      </c>
      <c r="J37" s="49" t="s">
        <v>10</v>
      </c>
    </row>
    <row r="38" spans="2:11">
      <c r="B38" s="76" t="s">
        <v>98</v>
      </c>
      <c r="C38" s="77" t="s">
        <v>99</v>
      </c>
      <c r="D38" s="53"/>
      <c r="E38" s="54"/>
      <c r="F38" s="55">
        <f>G38+H38+I38</f>
        <v>0</v>
      </c>
      <c r="G38" s="56">
        <f>'01 KL'!C23</f>
        <v>0</v>
      </c>
      <c r="H38" s="57">
        <v>0</v>
      </c>
      <c r="I38" s="65">
        <f t="shared" ref="I38:I44" si="3">(G38*SazbaDPH1)/100+(H38*SazbaDPH2)/100</f>
        <v>0</v>
      </c>
      <c r="J38" s="59" t="str">
        <f t="shared" ref="J38:J44" si="4">IF(CelkemObjekty=0,"",F38/CelkemObjekty*100)</f>
        <v/>
      </c>
    </row>
    <row r="39" spans="2:11">
      <c r="B39" s="78" t="s">
        <v>449</v>
      </c>
      <c r="C39" s="79" t="s">
        <v>388</v>
      </c>
      <c r="D39" s="62"/>
      <c r="E39" s="63"/>
      <c r="F39" s="64">
        <f t="shared" ref="F39:F44" si="5">G39+H39+I39</f>
        <v>0</v>
      </c>
      <c r="G39" s="65">
        <f>'02 KL'!C23</f>
        <v>0</v>
      </c>
      <c r="H39" s="66">
        <v>0</v>
      </c>
      <c r="I39" s="65">
        <f t="shared" si="3"/>
        <v>0</v>
      </c>
      <c r="J39" s="59" t="str">
        <f t="shared" si="4"/>
        <v/>
      </c>
    </row>
    <row r="40" spans="2:11">
      <c r="B40" s="78" t="s">
        <v>450</v>
      </c>
      <c r="C40" s="79" t="s">
        <v>389</v>
      </c>
      <c r="D40" s="62"/>
      <c r="E40" s="63"/>
      <c r="F40" s="64">
        <f t="shared" si="5"/>
        <v>0</v>
      </c>
      <c r="G40" s="65">
        <f>'03 KL'!C23</f>
        <v>0</v>
      </c>
      <c r="H40" s="66">
        <v>0</v>
      </c>
      <c r="I40" s="65">
        <f t="shared" si="3"/>
        <v>0</v>
      </c>
      <c r="J40" s="59" t="str">
        <f t="shared" si="4"/>
        <v/>
      </c>
    </row>
    <row r="41" spans="2:11">
      <c r="B41" s="78" t="s">
        <v>451</v>
      </c>
      <c r="C41" s="79" t="s">
        <v>390</v>
      </c>
      <c r="D41" s="62"/>
      <c r="E41" s="63"/>
      <c r="F41" s="64">
        <f t="shared" si="5"/>
        <v>0</v>
      </c>
      <c r="G41" s="65">
        <f>'04 KL'!C23</f>
        <v>0</v>
      </c>
      <c r="H41" s="66">
        <v>0</v>
      </c>
      <c r="I41" s="65">
        <f t="shared" si="3"/>
        <v>0</v>
      </c>
      <c r="J41" s="59" t="str">
        <f t="shared" si="4"/>
        <v/>
      </c>
    </row>
    <row r="42" spans="2:11">
      <c r="B42" s="78" t="s">
        <v>452</v>
      </c>
      <c r="C42" s="79" t="s">
        <v>391</v>
      </c>
      <c r="D42" s="62"/>
      <c r="E42" s="63"/>
      <c r="F42" s="64">
        <f t="shared" si="5"/>
        <v>0</v>
      </c>
      <c r="G42" s="65">
        <f>'04 KL'!C23</f>
        <v>0</v>
      </c>
      <c r="H42" s="66">
        <v>0</v>
      </c>
      <c r="I42" s="65">
        <f t="shared" si="3"/>
        <v>0</v>
      </c>
      <c r="J42" s="59" t="str">
        <f t="shared" si="4"/>
        <v/>
      </c>
    </row>
    <row r="43" spans="2:11">
      <c r="B43" s="78" t="s">
        <v>453</v>
      </c>
      <c r="C43" s="79" t="s">
        <v>455</v>
      </c>
      <c r="D43" s="62"/>
      <c r="E43" s="63"/>
      <c r="F43" s="64">
        <f t="shared" si="5"/>
        <v>0</v>
      </c>
      <c r="G43" s="65">
        <f>'06 KL'!C23</f>
        <v>0</v>
      </c>
      <c r="H43" s="66">
        <v>0</v>
      </c>
      <c r="I43" s="65">
        <f t="shared" si="3"/>
        <v>0</v>
      </c>
      <c r="J43" s="59" t="str">
        <f t="shared" si="4"/>
        <v/>
      </c>
    </row>
    <row r="44" spans="2:11">
      <c r="B44" s="78" t="s">
        <v>454</v>
      </c>
      <c r="C44" s="79" t="s">
        <v>435</v>
      </c>
      <c r="D44" s="62"/>
      <c r="E44" s="63"/>
      <c r="F44" s="64">
        <f t="shared" si="5"/>
        <v>0</v>
      </c>
      <c r="G44" s="65">
        <f>'07 KL'!C23</f>
        <v>0</v>
      </c>
      <c r="H44" s="66">
        <v>0</v>
      </c>
      <c r="I44" s="65">
        <f t="shared" si="3"/>
        <v>0</v>
      </c>
      <c r="J44" s="59" t="str">
        <f t="shared" si="4"/>
        <v/>
      </c>
    </row>
    <row r="45" spans="2:11">
      <c r="B45" s="67" t="s">
        <v>17</v>
      </c>
      <c r="C45" s="68"/>
      <c r="D45" s="69"/>
      <c r="E45" s="70"/>
      <c r="F45" s="71">
        <f>SUM(F38:F44)</f>
        <v>0</v>
      </c>
      <c r="G45" s="80">
        <f>SUM(G38:G44)</f>
        <v>0</v>
      </c>
      <c r="H45" s="71">
        <f>SUM(H38:H44)</f>
        <v>0</v>
      </c>
      <c r="I45" s="80">
        <f>SUM(I38:I44)</f>
        <v>0</v>
      </c>
      <c r="J45" s="72" t="str">
        <f t="shared" ref="J45" si="6">IF(CelkemObjekty=0,"",F45/CelkemObjekty*100)</f>
        <v/>
      </c>
    </row>
    <row r="46" spans="2:11" ht="9" customHeight="1"/>
    <row r="47" spans="2:11" ht="6" customHeight="1"/>
    <row r="48" spans="2:11" ht="3" customHeight="1"/>
    <row r="49" spans="2:10" ht="6.75" customHeight="1"/>
    <row r="51" spans="2:10" ht="2.25" customHeight="1"/>
    <row r="52" spans="2:10" ht="1.5" customHeight="1"/>
    <row r="53" spans="2:10" ht="0.75" customHeight="1"/>
    <row r="54" spans="2:10" ht="0.75" customHeight="1"/>
    <row r="55" spans="2:10" ht="0.75" customHeight="1"/>
    <row r="56" spans="2:10" ht="18">
      <c r="B56" s="12" t="s">
        <v>26</v>
      </c>
      <c r="C56" s="44"/>
      <c r="D56" s="44"/>
      <c r="E56" s="44"/>
      <c r="F56" s="44"/>
      <c r="G56" s="44"/>
      <c r="H56" s="44"/>
      <c r="I56" s="44"/>
      <c r="J56" s="44"/>
    </row>
    <row r="58" spans="2:10">
      <c r="B58" s="46" t="s">
        <v>27</v>
      </c>
      <c r="C58" s="47"/>
      <c r="D58" s="47"/>
      <c r="E58" s="81"/>
      <c r="F58" s="82"/>
      <c r="G58" s="50"/>
      <c r="H58" s="49" t="s">
        <v>15</v>
      </c>
      <c r="I58"/>
      <c r="J58"/>
    </row>
    <row r="59" spans="2:10">
      <c r="B59" s="51" t="s">
        <v>380</v>
      </c>
      <c r="C59" s="52"/>
      <c r="D59" s="53"/>
      <c r="E59" s="83"/>
      <c r="F59" s="84"/>
      <c r="G59" s="56"/>
      <c r="H59" s="57">
        <v>0</v>
      </c>
      <c r="I59"/>
      <c r="J59"/>
    </row>
    <row r="60" spans="2:10">
      <c r="B60" s="60" t="s">
        <v>381</v>
      </c>
      <c r="C60" s="61"/>
      <c r="D60" s="62"/>
      <c r="E60" s="85"/>
      <c r="F60" s="86"/>
      <c r="G60" s="65"/>
      <c r="H60" s="66">
        <v>0</v>
      </c>
      <c r="I60"/>
      <c r="J60"/>
    </row>
    <row r="61" spans="2:10">
      <c r="B61" s="60" t="s">
        <v>382</v>
      </c>
      <c r="C61" s="61"/>
      <c r="D61" s="62"/>
      <c r="E61" s="85"/>
      <c r="F61" s="86"/>
      <c r="G61" s="65"/>
      <c r="H61" s="66">
        <v>0</v>
      </c>
      <c r="I61"/>
      <c r="J61"/>
    </row>
    <row r="62" spans="2:10">
      <c r="B62" s="60" t="s">
        <v>383</v>
      </c>
      <c r="C62" s="61"/>
      <c r="D62" s="62"/>
      <c r="E62" s="85"/>
      <c r="F62" s="86"/>
      <c r="G62" s="65"/>
      <c r="H62" s="66">
        <v>0</v>
      </c>
      <c r="I62"/>
      <c r="J62"/>
    </row>
    <row r="63" spans="2:10">
      <c r="B63" s="60" t="s">
        <v>384</v>
      </c>
      <c r="C63" s="61"/>
      <c r="D63" s="62"/>
      <c r="E63" s="85"/>
      <c r="F63" s="86"/>
      <c r="G63" s="65"/>
      <c r="H63" s="66">
        <v>0</v>
      </c>
      <c r="I63"/>
      <c r="J63"/>
    </row>
    <row r="64" spans="2:10">
      <c r="B64" s="60" t="s">
        <v>385</v>
      </c>
      <c r="C64" s="61"/>
      <c r="D64" s="62"/>
      <c r="E64" s="85"/>
      <c r="F64" s="86"/>
      <c r="G64" s="65"/>
      <c r="H64" s="66">
        <v>0</v>
      </c>
      <c r="I64"/>
      <c r="J64"/>
    </row>
    <row r="65" spans="2:10">
      <c r="B65" s="60" t="s">
        <v>386</v>
      </c>
      <c r="C65" s="61"/>
      <c r="D65" s="62"/>
      <c r="E65" s="85"/>
      <c r="F65" s="86"/>
      <c r="G65" s="65"/>
      <c r="H65" s="66">
        <v>0</v>
      </c>
      <c r="I65"/>
      <c r="J65"/>
    </row>
    <row r="66" spans="2:10">
      <c r="B66" s="60" t="s">
        <v>387</v>
      </c>
      <c r="C66" s="61"/>
      <c r="D66" s="62"/>
      <c r="E66" s="85"/>
      <c r="F66" s="86"/>
      <c r="G66" s="65"/>
      <c r="H66" s="66">
        <v>0</v>
      </c>
      <c r="I66"/>
      <c r="J66"/>
    </row>
    <row r="67" spans="2:10">
      <c r="B67" s="67" t="s">
        <v>17</v>
      </c>
      <c r="C67" s="68"/>
      <c r="D67" s="69"/>
      <c r="E67" s="87"/>
      <c r="F67" s="88"/>
      <c r="G67" s="80"/>
      <c r="H67" s="71">
        <f>SUM(H59:H66)</f>
        <v>0</v>
      </c>
      <c r="I67"/>
      <c r="J67"/>
    </row>
    <row r="68" spans="2:10">
      <c r="I68"/>
      <c r="J68"/>
    </row>
  </sheetData>
  <sortState ref="B277:K301">
    <sortCondition ref="B277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Z228"/>
  <sheetViews>
    <sheetView showGridLines="0" showZeros="0" workbookViewId="0">
      <selection activeCell="C4" sqref="C4"/>
    </sheetView>
  </sheetViews>
  <sheetFormatPr defaultRowHeight="12.75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40" customWidth="1"/>
    <col min="6" max="6" width="9.85546875" style="231" customWidth="1"/>
    <col min="7" max="7" width="13.85546875" style="231" customWidth="1"/>
    <col min="8" max="11" width="9.140625" style="231"/>
    <col min="12" max="12" width="75.42578125" style="231" customWidth="1"/>
    <col min="13" max="13" width="45.28515625" style="231" customWidth="1"/>
    <col min="14" max="16384" width="9.140625" style="231"/>
  </cols>
  <sheetData>
    <row r="1" spans="1:104" ht="15.75">
      <c r="A1" s="308" t="s">
        <v>82</v>
      </c>
      <c r="B1" s="308"/>
      <c r="C1" s="308"/>
      <c r="D1" s="308"/>
      <c r="E1" s="308"/>
      <c r="F1" s="308"/>
      <c r="G1" s="308"/>
    </row>
    <row r="2" spans="1:104" ht="14.25" customHeight="1" thickBot="1">
      <c r="B2" s="232"/>
      <c r="C2" s="233"/>
      <c r="D2" s="233"/>
      <c r="E2" s="234"/>
      <c r="F2" s="233"/>
      <c r="G2" s="233"/>
    </row>
    <row r="3" spans="1:104" ht="13.5" thickTop="1">
      <c r="A3" s="299" t="s">
        <v>3</v>
      </c>
      <c r="B3" s="300"/>
      <c r="C3" s="183"/>
      <c r="D3" s="184"/>
      <c r="E3" s="235" t="s">
        <v>83</v>
      </c>
      <c r="F3" s="236">
        <f>'03 Rek'!H1</f>
        <v>0</v>
      </c>
      <c r="G3" s="237"/>
    </row>
    <row r="4" spans="1:104" ht="13.5" thickBot="1">
      <c r="A4" s="309" t="s">
        <v>73</v>
      </c>
      <c r="B4" s="302"/>
      <c r="C4" s="189"/>
      <c r="D4" s="190"/>
      <c r="E4" s="310" t="str">
        <f>'03 Rek'!G2</f>
        <v>RD 3 středový</v>
      </c>
      <c r="F4" s="311"/>
      <c r="G4" s="312"/>
    </row>
    <row r="5" spans="1:104" ht="13.5" thickTop="1">
      <c r="A5" s="238"/>
      <c r="B5" s="239"/>
      <c r="C5" s="239"/>
      <c r="G5" s="241"/>
    </row>
    <row r="6" spans="1:104">
      <c r="A6" s="242" t="s">
        <v>84</v>
      </c>
      <c r="B6" s="243" t="s">
        <v>85</v>
      </c>
      <c r="C6" s="243" t="s">
        <v>86</v>
      </c>
      <c r="D6" s="243" t="s">
        <v>87</v>
      </c>
      <c r="E6" s="244" t="s">
        <v>88</v>
      </c>
      <c r="F6" s="243" t="s">
        <v>89</v>
      </c>
      <c r="G6" s="245" t="s">
        <v>90</v>
      </c>
    </row>
    <row r="7" spans="1:104">
      <c r="A7" s="246" t="s">
        <v>91</v>
      </c>
      <c r="B7" s="247" t="s">
        <v>92</v>
      </c>
      <c r="C7" s="248" t="s">
        <v>93</v>
      </c>
      <c r="D7" s="249"/>
      <c r="E7" s="250"/>
      <c r="F7" s="250"/>
      <c r="G7" s="251"/>
      <c r="H7" s="252"/>
      <c r="I7" s="252"/>
      <c r="O7" s="253">
        <v>1</v>
      </c>
    </row>
    <row r="8" spans="1:104">
      <c r="A8" s="254">
        <v>1</v>
      </c>
      <c r="B8" s="255" t="s">
        <v>101</v>
      </c>
      <c r="C8" s="256" t="s">
        <v>102</v>
      </c>
      <c r="D8" s="257" t="s">
        <v>103</v>
      </c>
      <c r="E8" s="258">
        <v>12.8</v>
      </c>
      <c r="F8" s="258"/>
      <c r="G8" s="259">
        <f t="shared" ref="G8:G14" si="0">E8*F8</f>
        <v>0</v>
      </c>
      <c r="O8" s="253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 t="shared" ref="BA8:BA14" si="1">IF(AZ8=1,G8,0)</f>
        <v>0</v>
      </c>
      <c r="BB8" s="231">
        <f t="shared" ref="BB8:BB14" si="2">IF(AZ8=2,G8,0)</f>
        <v>0</v>
      </c>
      <c r="BC8" s="231">
        <f t="shared" ref="BC8:BC14" si="3">IF(AZ8=3,G8,0)</f>
        <v>0</v>
      </c>
      <c r="BD8" s="231">
        <f t="shared" ref="BD8:BD14" si="4">IF(AZ8=4,G8,0)</f>
        <v>0</v>
      </c>
      <c r="BE8" s="231">
        <f t="shared" ref="BE8:BE14" si="5">IF(AZ8=5,G8,0)</f>
        <v>0</v>
      </c>
      <c r="CA8" s="260">
        <v>1</v>
      </c>
      <c r="CB8" s="260">
        <v>1</v>
      </c>
      <c r="CZ8" s="231">
        <v>0</v>
      </c>
    </row>
    <row r="9" spans="1:104">
      <c r="A9" s="254">
        <v>2</v>
      </c>
      <c r="B9" s="255" t="s">
        <v>104</v>
      </c>
      <c r="C9" s="256" t="s">
        <v>105</v>
      </c>
      <c r="D9" s="257" t="s">
        <v>103</v>
      </c>
      <c r="E9" s="258">
        <v>64</v>
      </c>
      <c r="F9" s="258"/>
      <c r="G9" s="259">
        <f t="shared" si="0"/>
        <v>0</v>
      </c>
      <c r="O9" s="253">
        <v>2</v>
      </c>
      <c r="AA9" s="231">
        <v>1</v>
      </c>
      <c r="AB9" s="231">
        <v>1</v>
      </c>
      <c r="AC9" s="231">
        <v>1</v>
      </c>
      <c r="AZ9" s="231">
        <v>1</v>
      </c>
      <c r="BA9" s="231">
        <f t="shared" si="1"/>
        <v>0</v>
      </c>
      <c r="BB9" s="231">
        <f t="shared" si="2"/>
        <v>0</v>
      </c>
      <c r="BC9" s="231">
        <f t="shared" si="3"/>
        <v>0</v>
      </c>
      <c r="BD9" s="231">
        <f t="shared" si="4"/>
        <v>0</v>
      </c>
      <c r="BE9" s="231">
        <f t="shared" si="5"/>
        <v>0</v>
      </c>
      <c r="CA9" s="260">
        <v>1</v>
      </c>
      <c r="CB9" s="260">
        <v>1</v>
      </c>
      <c r="CZ9" s="231">
        <v>0</v>
      </c>
    </row>
    <row r="10" spans="1:104">
      <c r="A10" s="254">
        <v>3</v>
      </c>
      <c r="B10" s="255" t="s">
        <v>106</v>
      </c>
      <c r="C10" s="256" t="s">
        <v>107</v>
      </c>
      <c r="D10" s="257" t="s">
        <v>103</v>
      </c>
      <c r="E10" s="258">
        <v>11.918699999999999</v>
      </c>
      <c r="F10" s="258"/>
      <c r="G10" s="259">
        <f t="shared" si="0"/>
        <v>0</v>
      </c>
      <c r="O10" s="253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 t="shared" si="1"/>
        <v>0</v>
      </c>
      <c r="BB10" s="231">
        <f t="shared" si="2"/>
        <v>0</v>
      </c>
      <c r="BC10" s="231">
        <f t="shared" si="3"/>
        <v>0</v>
      </c>
      <c r="BD10" s="231">
        <f t="shared" si="4"/>
        <v>0</v>
      </c>
      <c r="BE10" s="231">
        <f t="shared" si="5"/>
        <v>0</v>
      </c>
      <c r="CA10" s="260">
        <v>1</v>
      </c>
      <c r="CB10" s="260">
        <v>1</v>
      </c>
      <c r="CZ10" s="231">
        <v>0</v>
      </c>
    </row>
    <row r="11" spans="1:104">
      <c r="A11" s="254">
        <v>4</v>
      </c>
      <c r="B11" s="255" t="s">
        <v>108</v>
      </c>
      <c r="C11" s="256" t="s">
        <v>109</v>
      </c>
      <c r="D11" s="257" t="s">
        <v>103</v>
      </c>
      <c r="E11" s="258">
        <v>73.003100000000003</v>
      </c>
      <c r="F11" s="258"/>
      <c r="G11" s="259">
        <f t="shared" si="0"/>
        <v>0</v>
      </c>
      <c r="O11" s="253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 t="shared" si="1"/>
        <v>0</v>
      </c>
      <c r="BB11" s="231">
        <f t="shared" si="2"/>
        <v>0</v>
      </c>
      <c r="BC11" s="231">
        <f t="shared" si="3"/>
        <v>0</v>
      </c>
      <c r="BD11" s="231">
        <f t="shared" si="4"/>
        <v>0</v>
      </c>
      <c r="BE11" s="231">
        <f t="shared" si="5"/>
        <v>0</v>
      </c>
      <c r="CA11" s="260">
        <v>1</v>
      </c>
      <c r="CB11" s="260">
        <v>1</v>
      </c>
      <c r="CZ11" s="231">
        <v>0</v>
      </c>
    </row>
    <row r="12" spans="1:104">
      <c r="A12" s="254">
        <v>5</v>
      </c>
      <c r="B12" s="255" t="s">
        <v>110</v>
      </c>
      <c r="C12" s="256" t="s">
        <v>111</v>
      </c>
      <c r="D12" s="257" t="s">
        <v>103</v>
      </c>
      <c r="E12" s="258">
        <v>73.003100000000003</v>
      </c>
      <c r="F12" s="258"/>
      <c r="G12" s="259">
        <f t="shared" si="0"/>
        <v>0</v>
      </c>
      <c r="O12" s="253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 t="shared" si="1"/>
        <v>0</v>
      </c>
      <c r="BB12" s="231">
        <f t="shared" si="2"/>
        <v>0</v>
      </c>
      <c r="BC12" s="231">
        <f t="shared" si="3"/>
        <v>0</v>
      </c>
      <c r="BD12" s="231">
        <f t="shared" si="4"/>
        <v>0</v>
      </c>
      <c r="BE12" s="231">
        <f t="shared" si="5"/>
        <v>0</v>
      </c>
      <c r="CA12" s="260">
        <v>1</v>
      </c>
      <c r="CB12" s="260">
        <v>1</v>
      </c>
      <c r="CZ12" s="231">
        <v>0</v>
      </c>
    </row>
    <row r="13" spans="1:104">
      <c r="A13" s="254">
        <v>6</v>
      </c>
      <c r="B13" s="255" t="s">
        <v>112</v>
      </c>
      <c r="C13" s="256" t="s">
        <v>113</v>
      </c>
      <c r="D13" s="257" t="s">
        <v>103</v>
      </c>
      <c r="E13" s="258">
        <v>2.9156</v>
      </c>
      <c r="F13" s="258"/>
      <c r="G13" s="259">
        <f t="shared" si="0"/>
        <v>0</v>
      </c>
      <c r="O13" s="253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 t="shared" si="1"/>
        <v>0</v>
      </c>
      <c r="BB13" s="231">
        <f t="shared" si="2"/>
        <v>0</v>
      </c>
      <c r="BC13" s="231">
        <f t="shared" si="3"/>
        <v>0</v>
      </c>
      <c r="BD13" s="231">
        <f t="shared" si="4"/>
        <v>0</v>
      </c>
      <c r="BE13" s="231">
        <f t="shared" si="5"/>
        <v>0</v>
      </c>
      <c r="CA13" s="260">
        <v>1</v>
      </c>
      <c r="CB13" s="260">
        <v>1</v>
      </c>
      <c r="CZ13" s="231">
        <v>0</v>
      </c>
    </row>
    <row r="14" spans="1:104">
      <c r="A14" s="254">
        <v>7</v>
      </c>
      <c r="B14" s="255" t="s">
        <v>114</v>
      </c>
      <c r="C14" s="256" t="s">
        <v>115</v>
      </c>
      <c r="D14" s="257" t="s">
        <v>103</v>
      </c>
      <c r="E14" s="258">
        <v>73.003100000000003</v>
      </c>
      <c r="F14" s="258"/>
      <c r="G14" s="259">
        <f t="shared" si="0"/>
        <v>0</v>
      </c>
      <c r="O14" s="253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 t="shared" si="1"/>
        <v>0</v>
      </c>
      <c r="BB14" s="231">
        <f t="shared" si="2"/>
        <v>0</v>
      </c>
      <c r="BC14" s="231">
        <f t="shared" si="3"/>
        <v>0</v>
      </c>
      <c r="BD14" s="231">
        <f t="shared" si="4"/>
        <v>0</v>
      </c>
      <c r="BE14" s="231">
        <f t="shared" si="5"/>
        <v>0</v>
      </c>
      <c r="CA14" s="260">
        <v>1</v>
      </c>
      <c r="CB14" s="260">
        <v>1</v>
      </c>
      <c r="CZ14" s="231">
        <v>0</v>
      </c>
    </row>
    <row r="15" spans="1:104">
      <c r="A15" s="261"/>
      <c r="B15" s="262" t="s">
        <v>95</v>
      </c>
      <c r="C15" s="263" t="s">
        <v>100</v>
      </c>
      <c r="D15" s="264"/>
      <c r="E15" s="265"/>
      <c r="F15" s="266"/>
      <c r="G15" s="267">
        <f>SUM(G7:G14)</f>
        <v>0</v>
      </c>
      <c r="O15" s="253">
        <v>4</v>
      </c>
      <c r="BA15" s="268">
        <f>SUM(BA7:BA14)</f>
        <v>0</v>
      </c>
      <c r="BB15" s="268">
        <f>SUM(BB7:BB14)</f>
        <v>0</v>
      </c>
      <c r="BC15" s="268">
        <f>SUM(BC7:BC14)</f>
        <v>0</v>
      </c>
      <c r="BD15" s="268">
        <f>SUM(BD7:BD14)</f>
        <v>0</v>
      </c>
      <c r="BE15" s="268">
        <f>SUM(BE7:BE14)</f>
        <v>0</v>
      </c>
    </row>
    <row r="16" spans="1:104">
      <c r="A16" s="246" t="s">
        <v>91</v>
      </c>
      <c r="B16" s="247" t="s">
        <v>116</v>
      </c>
      <c r="C16" s="248" t="s">
        <v>117</v>
      </c>
      <c r="D16" s="249"/>
      <c r="E16" s="250"/>
      <c r="F16" s="250"/>
      <c r="G16" s="251"/>
      <c r="H16" s="252"/>
      <c r="I16" s="252"/>
      <c r="O16" s="253">
        <v>1</v>
      </c>
    </row>
    <row r="17" spans="1:104">
      <c r="A17" s="254">
        <v>8</v>
      </c>
      <c r="B17" s="255" t="s">
        <v>119</v>
      </c>
      <c r="C17" s="256" t="s">
        <v>120</v>
      </c>
      <c r="D17" s="257" t="s">
        <v>103</v>
      </c>
      <c r="E17" s="258">
        <v>3.4209999999999998</v>
      </c>
      <c r="F17" s="258"/>
      <c r="G17" s="259">
        <f t="shared" ref="G17:G25" si="6">E17*F17</f>
        <v>0</v>
      </c>
      <c r="O17" s="253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 t="shared" ref="BA17:BA25" si="7">IF(AZ17=1,G17,0)</f>
        <v>0</v>
      </c>
      <c r="BB17" s="231">
        <f t="shared" ref="BB17:BB25" si="8">IF(AZ17=2,G17,0)</f>
        <v>0</v>
      </c>
      <c r="BC17" s="231">
        <f t="shared" ref="BC17:BC25" si="9">IF(AZ17=3,G17,0)</f>
        <v>0</v>
      </c>
      <c r="BD17" s="231">
        <f t="shared" ref="BD17:BD25" si="10">IF(AZ17=4,G17,0)</f>
        <v>0</v>
      </c>
      <c r="BE17" s="231">
        <f t="shared" ref="BE17:BE25" si="11">IF(AZ17=5,G17,0)</f>
        <v>0</v>
      </c>
      <c r="CA17" s="260">
        <v>1</v>
      </c>
      <c r="CB17" s="260">
        <v>1</v>
      </c>
      <c r="CZ17" s="231">
        <v>2.5250000000014601</v>
      </c>
    </row>
    <row r="18" spans="1:104">
      <c r="A18" s="254">
        <v>9</v>
      </c>
      <c r="B18" s="255" t="s">
        <v>121</v>
      </c>
      <c r="C18" s="256" t="s">
        <v>122</v>
      </c>
      <c r="D18" s="257" t="s">
        <v>123</v>
      </c>
      <c r="E18" s="258">
        <v>3.6524999999999999</v>
      </c>
      <c r="F18" s="258"/>
      <c r="G18" s="259">
        <f t="shared" si="6"/>
        <v>0</v>
      </c>
      <c r="O18" s="253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 t="shared" si="7"/>
        <v>0</v>
      </c>
      <c r="BB18" s="231">
        <f t="shared" si="8"/>
        <v>0</v>
      </c>
      <c r="BC18" s="231">
        <f t="shared" si="9"/>
        <v>0</v>
      </c>
      <c r="BD18" s="231">
        <f t="shared" si="10"/>
        <v>0</v>
      </c>
      <c r="BE18" s="231">
        <f t="shared" si="11"/>
        <v>0</v>
      </c>
      <c r="CA18" s="260">
        <v>1</v>
      </c>
      <c r="CB18" s="260">
        <v>1</v>
      </c>
      <c r="CZ18" s="231">
        <v>3.9199999999993899E-2</v>
      </c>
    </row>
    <row r="19" spans="1:104">
      <c r="A19" s="254">
        <v>10</v>
      </c>
      <c r="B19" s="255" t="s">
        <v>124</v>
      </c>
      <c r="C19" s="256" t="s">
        <v>125</v>
      </c>
      <c r="D19" s="257" t="s">
        <v>123</v>
      </c>
      <c r="E19" s="258">
        <v>3.6524999999999999</v>
      </c>
      <c r="F19" s="258"/>
      <c r="G19" s="259">
        <f t="shared" si="6"/>
        <v>0</v>
      </c>
      <c r="O19" s="253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 t="shared" si="7"/>
        <v>0</v>
      </c>
      <c r="BB19" s="231">
        <f t="shared" si="8"/>
        <v>0</v>
      </c>
      <c r="BC19" s="231">
        <f t="shared" si="9"/>
        <v>0</v>
      </c>
      <c r="BD19" s="231">
        <f t="shared" si="10"/>
        <v>0</v>
      </c>
      <c r="BE19" s="231">
        <f t="shared" si="11"/>
        <v>0</v>
      </c>
      <c r="CA19" s="260">
        <v>1</v>
      </c>
      <c r="CB19" s="260">
        <v>1</v>
      </c>
      <c r="CZ19" s="231">
        <v>0</v>
      </c>
    </row>
    <row r="20" spans="1:104">
      <c r="A20" s="254">
        <v>11</v>
      </c>
      <c r="B20" s="255" t="s">
        <v>126</v>
      </c>
      <c r="C20" s="256" t="s">
        <v>127</v>
      </c>
      <c r="D20" s="257" t="s">
        <v>128</v>
      </c>
      <c r="E20" s="258">
        <v>0.1244</v>
      </c>
      <c r="F20" s="258"/>
      <c r="G20" s="259">
        <f t="shared" si="6"/>
        <v>0</v>
      </c>
      <c r="O20" s="253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 t="shared" si="7"/>
        <v>0</v>
      </c>
      <c r="BB20" s="231">
        <f t="shared" si="8"/>
        <v>0</v>
      </c>
      <c r="BC20" s="231">
        <f t="shared" si="9"/>
        <v>0</v>
      </c>
      <c r="BD20" s="231">
        <f t="shared" si="10"/>
        <v>0</v>
      </c>
      <c r="BE20" s="231">
        <f t="shared" si="11"/>
        <v>0</v>
      </c>
      <c r="CA20" s="260">
        <v>1</v>
      </c>
      <c r="CB20" s="260">
        <v>1</v>
      </c>
      <c r="CZ20" s="231">
        <v>1.05299999999988</v>
      </c>
    </row>
    <row r="21" spans="1:104">
      <c r="A21" s="254">
        <v>12</v>
      </c>
      <c r="B21" s="255" t="s">
        <v>129</v>
      </c>
      <c r="C21" s="256" t="s">
        <v>130</v>
      </c>
      <c r="D21" s="257" t="s">
        <v>103</v>
      </c>
      <c r="E21" s="258">
        <v>7.4813000000000001</v>
      </c>
      <c r="F21" s="258"/>
      <c r="G21" s="259">
        <f t="shared" si="6"/>
        <v>0</v>
      </c>
      <c r="O21" s="253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 t="shared" si="7"/>
        <v>0</v>
      </c>
      <c r="BB21" s="231">
        <f t="shared" si="8"/>
        <v>0</v>
      </c>
      <c r="BC21" s="231">
        <f t="shared" si="9"/>
        <v>0</v>
      </c>
      <c r="BD21" s="231">
        <f t="shared" si="10"/>
        <v>0</v>
      </c>
      <c r="BE21" s="231">
        <f t="shared" si="11"/>
        <v>0</v>
      </c>
      <c r="CA21" s="260">
        <v>1</v>
      </c>
      <c r="CB21" s="260">
        <v>1</v>
      </c>
      <c r="CZ21" s="231">
        <v>2.5250000000014601</v>
      </c>
    </row>
    <row r="22" spans="1:104">
      <c r="A22" s="254">
        <v>13</v>
      </c>
      <c r="B22" s="255" t="s">
        <v>131</v>
      </c>
      <c r="C22" s="256" t="s">
        <v>132</v>
      </c>
      <c r="D22" s="257" t="s">
        <v>123</v>
      </c>
      <c r="E22" s="258">
        <v>19.4375</v>
      </c>
      <c r="F22" s="258"/>
      <c r="G22" s="259">
        <f t="shared" si="6"/>
        <v>0</v>
      </c>
      <c r="O22" s="253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 t="shared" si="7"/>
        <v>0</v>
      </c>
      <c r="BB22" s="231">
        <f t="shared" si="8"/>
        <v>0</v>
      </c>
      <c r="BC22" s="231">
        <f t="shared" si="9"/>
        <v>0</v>
      </c>
      <c r="BD22" s="231">
        <f t="shared" si="10"/>
        <v>0</v>
      </c>
      <c r="BE22" s="231">
        <f t="shared" si="11"/>
        <v>0</v>
      </c>
      <c r="CA22" s="260">
        <v>1</v>
      </c>
      <c r="CB22" s="260">
        <v>1</v>
      </c>
      <c r="CZ22" s="231">
        <v>3.9210000000025502E-2</v>
      </c>
    </row>
    <row r="23" spans="1:104">
      <c r="A23" s="254">
        <v>14</v>
      </c>
      <c r="B23" s="255" t="s">
        <v>133</v>
      </c>
      <c r="C23" s="256" t="s">
        <v>134</v>
      </c>
      <c r="D23" s="257" t="s">
        <v>123</v>
      </c>
      <c r="E23" s="258">
        <v>19.4375</v>
      </c>
      <c r="F23" s="258"/>
      <c r="G23" s="259">
        <f t="shared" si="6"/>
        <v>0</v>
      </c>
      <c r="O23" s="253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 t="shared" si="7"/>
        <v>0</v>
      </c>
      <c r="BB23" s="231">
        <f t="shared" si="8"/>
        <v>0</v>
      </c>
      <c r="BC23" s="231">
        <f t="shared" si="9"/>
        <v>0</v>
      </c>
      <c r="BD23" s="231">
        <f t="shared" si="10"/>
        <v>0</v>
      </c>
      <c r="BE23" s="231">
        <f t="shared" si="11"/>
        <v>0</v>
      </c>
      <c r="CA23" s="260">
        <v>1</v>
      </c>
      <c r="CB23" s="260">
        <v>1</v>
      </c>
      <c r="CZ23" s="231">
        <v>0</v>
      </c>
    </row>
    <row r="24" spans="1:104">
      <c r="A24" s="254">
        <v>15</v>
      </c>
      <c r="B24" s="255" t="s">
        <v>135</v>
      </c>
      <c r="C24" s="256" t="s">
        <v>136</v>
      </c>
      <c r="D24" s="257" t="s">
        <v>103</v>
      </c>
      <c r="E24" s="258">
        <v>5.1315</v>
      </c>
      <c r="F24" s="258"/>
      <c r="G24" s="259">
        <f t="shared" si="6"/>
        <v>0</v>
      </c>
      <c r="O24" s="253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 t="shared" si="7"/>
        <v>0</v>
      </c>
      <c r="BB24" s="231">
        <f t="shared" si="8"/>
        <v>0</v>
      </c>
      <c r="BC24" s="231">
        <f t="shared" si="9"/>
        <v>0</v>
      </c>
      <c r="BD24" s="231">
        <f t="shared" si="10"/>
        <v>0</v>
      </c>
      <c r="BE24" s="231">
        <f t="shared" si="11"/>
        <v>0</v>
      </c>
      <c r="CA24" s="260">
        <v>1</v>
      </c>
      <c r="CB24" s="260">
        <v>1</v>
      </c>
      <c r="CZ24" s="231">
        <v>1.8369999999995299</v>
      </c>
    </row>
    <row r="25" spans="1:104" ht="22.5">
      <c r="A25" s="254">
        <v>16</v>
      </c>
      <c r="B25" s="255" t="s">
        <v>137</v>
      </c>
      <c r="C25" s="256" t="s">
        <v>138</v>
      </c>
      <c r="D25" s="257" t="s">
        <v>139</v>
      </c>
      <c r="E25" s="258">
        <v>1</v>
      </c>
      <c r="F25" s="258"/>
      <c r="G25" s="259">
        <f t="shared" si="6"/>
        <v>0</v>
      </c>
      <c r="O25" s="253">
        <v>2</v>
      </c>
      <c r="AA25" s="231">
        <v>12</v>
      </c>
      <c r="AB25" s="231">
        <v>0</v>
      </c>
      <c r="AC25" s="231">
        <v>1</v>
      </c>
      <c r="AZ25" s="231">
        <v>1</v>
      </c>
      <c r="BA25" s="231">
        <f t="shared" si="7"/>
        <v>0</v>
      </c>
      <c r="BB25" s="231">
        <f t="shared" si="8"/>
        <v>0</v>
      </c>
      <c r="BC25" s="231">
        <f t="shared" si="9"/>
        <v>0</v>
      </c>
      <c r="BD25" s="231">
        <f t="shared" si="10"/>
        <v>0</v>
      </c>
      <c r="BE25" s="231">
        <f t="shared" si="11"/>
        <v>0</v>
      </c>
      <c r="CA25" s="260">
        <v>12</v>
      </c>
      <c r="CB25" s="260">
        <v>0</v>
      </c>
      <c r="CZ25" s="231">
        <v>0</v>
      </c>
    </row>
    <row r="26" spans="1:104">
      <c r="A26" s="261"/>
      <c r="B26" s="262" t="s">
        <v>95</v>
      </c>
      <c r="C26" s="263" t="s">
        <v>118</v>
      </c>
      <c r="D26" s="264"/>
      <c r="E26" s="265"/>
      <c r="F26" s="266"/>
      <c r="G26" s="267">
        <f>SUM(G16:G25)</f>
        <v>0</v>
      </c>
      <c r="O26" s="253">
        <v>4</v>
      </c>
      <c r="BA26" s="268">
        <f>SUM(BA16:BA25)</f>
        <v>0</v>
      </c>
      <c r="BB26" s="268">
        <f>SUM(BB16:BB25)</f>
        <v>0</v>
      </c>
      <c r="BC26" s="268">
        <f>SUM(BC16:BC25)</f>
        <v>0</v>
      </c>
      <c r="BD26" s="268">
        <f>SUM(BD16:BD25)</f>
        <v>0</v>
      </c>
      <c r="BE26" s="268">
        <f>SUM(BE16:BE25)</f>
        <v>0</v>
      </c>
    </row>
    <row r="27" spans="1:104">
      <c r="A27" s="246" t="s">
        <v>91</v>
      </c>
      <c r="B27" s="247" t="s">
        <v>140</v>
      </c>
      <c r="C27" s="248" t="s">
        <v>141</v>
      </c>
      <c r="D27" s="249"/>
      <c r="E27" s="250"/>
      <c r="F27" s="250"/>
      <c r="G27" s="251"/>
      <c r="H27" s="252"/>
      <c r="I27" s="252"/>
      <c r="O27" s="253">
        <v>1</v>
      </c>
    </row>
    <row r="28" spans="1:104">
      <c r="A28" s="254">
        <v>17</v>
      </c>
      <c r="B28" s="255" t="s">
        <v>143</v>
      </c>
      <c r="C28" s="256" t="s">
        <v>144</v>
      </c>
      <c r="D28" s="257" t="s">
        <v>123</v>
      </c>
      <c r="E28" s="258">
        <v>24.4</v>
      </c>
      <c r="F28" s="258"/>
      <c r="G28" s="259">
        <f t="shared" ref="G28:G36" si="12">E28*F28</f>
        <v>0</v>
      </c>
      <c r="O28" s="253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 t="shared" ref="BA28:BA36" si="13">IF(AZ28=1,G28,0)</f>
        <v>0</v>
      </c>
      <c r="BB28" s="231">
        <f t="shared" ref="BB28:BB36" si="14">IF(AZ28=2,G28,0)</f>
        <v>0</v>
      </c>
      <c r="BC28" s="231">
        <f t="shared" ref="BC28:BC36" si="15">IF(AZ28=3,G28,0)</f>
        <v>0</v>
      </c>
      <c r="BD28" s="231">
        <f t="shared" ref="BD28:BD36" si="16">IF(AZ28=4,G28,0)</f>
        <v>0</v>
      </c>
      <c r="BE28" s="231">
        <f t="shared" ref="BE28:BE36" si="17">IF(AZ28=5,G28,0)</f>
        <v>0</v>
      </c>
      <c r="CA28" s="260">
        <v>1</v>
      </c>
      <c r="CB28" s="260">
        <v>1</v>
      </c>
      <c r="CZ28" s="231">
        <v>0.15337999999997001</v>
      </c>
    </row>
    <row r="29" spans="1:104">
      <c r="A29" s="254">
        <v>18</v>
      </c>
      <c r="B29" s="255" t="s">
        <v>145</v>
      </c>
      <c r="C29" s="256" t="s">
        <v>146</v>
      </c>
      <c r="D29" s="257" t="s">
        <v>123</v>
      </c>
      <c r="E29" s="258">
        <v>37.799999999999997</v>
      </c>
      <c r="F29" s="258"/>
      <c r="G29" s="259">
        <f t="shared" si="12"/>
        <v>0</v>
      </c>
      <c r="O29" s="253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 t="shared" si="13"/>
        <v>0</v>
      </c>
      <c r="BB29" s="231">
        <f t="shared" si="14"/>
        <v>0</v>
      </c>
      <c r="BC29" s="231">
        <f t="shared" si="15"/>
        <v>0</v>
      </c>
      <c r="BD29" s="231">
        <f t="shared" si="16"/>
        <v>0</v>
      </c>
      <c r="BE29" s="231">
        <f t="shared" si="17"/>
        <v>0</v>
      </c>
      <c r="CA29" s="260">
        <v>1</v>
      </c>
      <c r="CB29" s="260">
        <v>1</v>
      </c>
      <c r="CZ29" s="231">
        <v>0.17436999999995401</v>
      </c>
    </row>
    <row r="30" spans="1:104" ht="22.5">
      <c r="A30" s="254">
        <v>19</v>
      </c>
      <c r="B30" s="255" t="s">
        <v>147</v>
      </c>
      <c r="C30" s="256" t="s">
        <v>148</v>
      </c>
      <c r="D30" s="257" t="s">
        <v>123</v>
      </c>
      <c r="E30" s="258">
        <v>92.12</v>
      </c>
      <c r="F30" s="258"/>
      <c r="G30" s="259">
        <f t="shared" si="12"/>
        <v>0</v>
      </c>
      <c r="O30" s="253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 t="shared" si="13"/>
        <v>0</v>
      </c>
      <c r="BB30" s="231">
        <f t="shared" si="14"/>
        <v>0</v>
      </c>
      <c r="BC30" s="231">
        <f t="shared" si="15"/>
        <v>0</v>
      </c>
      <c r="BD30" s="231">
        <f t="shared" si="16"/>
        <v>0</v>
      </c>
      <c r="BE30" s="231">
        <f t="shared" si="17"/>
        <v>0</v>
      </c>
      <c r="CA30" s="260">
        <v>1</v>
      </c>
      <c r="CB30" s="260">
        <v>1</v>
      </c>
      <c r="CZ30" s="231">
        <v>0.26369000000022402</v>
      </c>
    </row>
    <row r="31" spans="1:104">
      <c r="A31" s="254">
        <v>20</v>
      </c>
      <c r="B31" s="255" t="s">
        <v>149</v>
      </c>
      <c r="C31" s="256" t="s">
        <v>150</v>
      </c>
      <c r="D31" s="257" t="s">
        <v>151</v>
      </c>
      <c r="E31" s="258">
        <v>3</v>
      </c>
      <c r="F31" s="258"/>
      <c r="G31" s="259">
        <f t="shared" si="12"/>
        <v>0</v>
      </c>
      <c r="O31" s="253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 t="shared" si="13"/>
        <v>0</v>
      </c>
      <c r="BB31" s="231">
        <f t="shared" si="14"/>
        <v>0</v>
      </c>
      <c r="BC31" s="231">
        <f t="shared" si="15"/>
        <v>0</v>
      </c>
      <c r="BD31" s="231">
        <f t="shared" si="16"/>
        <v>0</v>
      </c>
      <c r="BE31" s="231">
        <f t="shared" si="17"/>
        <v>0</v>
      </c>
      <c r="CA31" s="260">
        <v>1</v>
      </c>
      <c r="CB31" s="260">
        <v>1</v>
      </c>
      <c r="CZ31" s="231">
        <v>2.9629999999997401E-2</v>
      </c>
    </row>
    <row r="32" spans="1:104">
      <c r="A32" s="254">
        <v>21</v>
      </c>
      <c r="B32" s="255" t="s">
        <v>152</v>
      </c>
      <c r="C32" s="256" t="s">
        <v>153</v>
      </c>
      <c r="D32" s="257" t="s">
        <v>151</v>
      </c>
      <c r="E32" s="258">
        <v>2</v>
      </c>
      <c r="F32" s="258"/>
      <c r="G32" s="259">
        <f t="shared" si="12"/>
        <v>0</v>
      </c>
      <c r="O32" s="253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 t="shared" si="13"/>
        <v>0</v>
      </c>
      <c r="BB32" s="231">
        <f t="shared" si="14"/>
        <v>0</v>
      </c>
      <c r="BC32" s="231">
        <f t="shared" si="15"/>
        <v>0</v>
      </c>
      <c r="BD32" s="231">
        <f t="shared" si="16"/>
        <v>0</v>
      </c>
      <c r="BE32" s="231">
        <f t="shared" si="17"/>
        <v>0</v>
      </c>
      <c r="CA32" s="260">
        <v>1</v>
      </c>
      <c r="CB32" s="260">
        <v>1</v>
      </c>
      <c r="CZ32" s="231">
        <v>4.5680000000004398E-2</v>
      </c>
    </row>
    <row r="33" spans="1:104">
      <c r="A33" s="254">
        <v>22</v>
      </c>
      <c r="B33" s="255" t="s">
        <v>154</v>
      </c>
      <c r="C33" s="256" t="s">
        <v>155</v>
      </c>
      <c r="D33" s="257" t="s">
        <v>123</v>
      </c>
      <c r="E33" s="258">
        <v>6.72</v>
      </c>
      <c r="F33" s="258"/>
      <c r="G33" s="259">
        <f t="shared" si="12"/>
        <v>0</v>
      </c>
      <c r="O33" s="253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 t="shared" si="13"/>
        <v>0</v>
      </c>
      <c r="BB33" s="231">
        <f t="shared" si="14"/>
        <v>0</v>
      </c>
      <c r="BC33" s="231">
        <f t="shared" si="15"/>
        <v>0</v>
      </c>
      <c r="BD33" s="231">
        <f t="shared" si="16"/>
        <v>0</v>
      </c>
      <c r="BE33" s="231">
        <f t="shared" si="17"/>
        <v>0</v>
      </c>
      <c r="CA33" s="260">
        <v>1</v>
      </c>
      <c r="CB33" s="260">
        <v>1</v>
      </c>
      <c r="CZ33" s="231">
        <v>6.4449999999965299E-2</v>
      </c>
    </row>
    <row r="34" spans="1:104">
      <c r="A34" s="254">
        <v>23</v>
      </c>
      <c r="B34" s="255" t="s">
        <v>156</v>
      </c>
      <c r="C34" s="256" t="s">
        <v>157</v>
      </c>
      <c r="D34" s="257" t="s">
        <v>123</v>
      </c>
      <c r="E34" s="258">
        <v>20.62</v>
      </c>
      <c r="F34" s="258"/>
      <c r="G34" s="259">
        <f t="shared" si="12"/>
        <v>0</v>
      </c>
      <c r="O34" s="253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 t="shared" si="13"/>
        <v>0</v>
      </c>
      <c r="BB34" s="231">
        <f t="shared" si="14"/>
        <v>0</v>
      </c>
      <c r="BC34" s="231">
        <f t="shared" si="15"/>
        <v>0</v>
      </c>
      <c r="BD34" s="231">
        <f t="shared" si="16"/>
        <v>0</v>
      </c>
      <c r="BE34" s="231">
        <f t="shared" si="17"/>
        <v>0</v>
      </c>
      <c r="CA34" s="260">
        <v>1</v>
      </c>
      <c r="CB34" s="260">
        <v>1</v>
      </c>
      <c r="CZ34" s="231">
        <v>0.10793000000001</v>
      </c>
    </row>
    <row r="35" spans="1:104" ht="22.5">
      <c r="A35" s="254">
        <v>24</v>
      </c>
      <c r="B35" s="255" t="s">
        <v>158</v>
      </c>
      <c r="C35" s="256" t="s">
        <v>159</v>
      </c>
      <c r="D35" s="257" t="s">
        <v>123</v>
      </c>
      <c r="E35" s="258">
        <v>51</v>
      </c>
      <c r="F35" s="258"/>
      <c r="G35" s="259">
        <f t="shared" si="12"/>
        <v>0</v>
      </c>
      <c r="O35" s="253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 t="shared" si="13"/>
        <v>0</v>
      </c>
      <c r="BB35" s="231">
        <f t="shared" si="14"/>
        <v>0</v>
      </c>
      <c r="BC35" s="231">
        <f t="shared" si="15"/>
        <v>0</v>
      </c>
      <c r="BD35" s="231">
        <f t="shared" si="16"/>
        <v>0</v>
      </c>
      <c r="BE35" s="231">
        <f t="shared" si="17"/>
        <v>0</v>
      </c>
      <c r="CA35" s="260">
        <v>1</v>
      </c>
      <c r="CB35" s="260">
        <v>1</v>
      </c>
      <c r="CZ35" s="231">
        <v>1.9730000000009799E-2</v>
      </c>
    </row>
    <row r="36" spans="1:104">
      <c r="A36" s="254">
        <v>25</v>
      </c>
      <c r="B36" s="255" t="s">
        <v>160</v>
      </c>
      <c r="C36" s="256" t="s">
        <v>161</v>
      </c>
      <c r="D36" s="257" t="s">
        <v>162</v>
      </c>
      <c r="E36" s="258">
        <v>16.5</v>
      </c>
      <c r="F36" s="258"/>
      <c r="G36" s="259">
        <f t="shared" si="12"/>
        <v>0</v>
      </c>
      <c r="O36" s="253">
        <v>2</v>
      </c>
      <c r="AA36" s="231">
        <v>12</v>
      </c>
      <c r="AB36" s="231">
        <v>0</v>
      </c>
      <c r="AC36" s="231">
        <v>2</v>
      </c>
      <c r="AZ36" s="231">
        <v>1</v>
      </c>
      <c r="BA36" s="231">
        <f t="shared" si="13"/>
        <v>0</v>
      </c>
      <c r="BB36" s="231">
        <f t="shared" si="14"/>
        <v>0</v>
      </c>
      <c r="BC36" s="231">
        <f t="shared" si="15"/>
        <v>0</v>
      </c>
      <c r="BD36" s="231">
        <f t="shared" si="16"/>
        <v>0</v>
      </c>
      <c r="BE36" s="231">
        <f t="shared" si="17"/>
        <v>0</v>
      </c>
      <c r="CA36" s="260">
        <v>12</v>
      </c>
      <c r="CB36" s="260">
        <v>0</v>
      </c>
      <c r="CZ36" s="231">
        <v>0</v>
      </c>
    </row>
    <row r="37" spans="1:104">
      <c r="A37" s="261"/>
      <c r="B37" s="262" t="s">
        <v>95</v>
      </c>
      <c r="C37" s="263" t="s">
        <v>142</v>
      </c>
      <c r="D37" s="264"/>
      <c r="E37" s="265"/>
      <c r="F37" s="266"/>
      <c r="G37" s="267">
        <f>SUM(G27:G36)</f>
        <v>0</v>
      </c>
      <c r="O37" s="253">
        <v>4</v>
      </c>
      <c r="BA37" s="268">
        <f>SUM(BA27:BA36)</f>
        <v>0</v>
      </c>
      <c r="BB37" s="268">
        <f>SUM(BB27:BB36)</f>
        <v>0</v>
      </c>
      <c r="BC37" s="268">
        <f>SUM(BC27:BC36)</f>
        <v>0</v>
      </c>
      <c r="BD37" s="268">
        <f>SUM(BD27:BD36)</f>
        <v>0</v>
      </c>
      <c r="BE37" s="268">
        <f>SUM(BE27:BE36)</f>
        <v>0</v>
      </c>
    </row>
    <row r="38" spans="1:104">
      <c r="A38" s="246" t="s">
        <v>91</v>
      </c>
      <c r="B38" s="247" t="s">
        <v>163</v>
      </c>
      <c r="C38" s="248" t="s">
        <v>164</v>
      </c>
      <c r="D38" s="249"/>
      <c r="E38" s="250"/>
      <c r="F38" s="250"/>
      <c r="G38" s="251"/>
      <c r="H38" s="252"/>
      <c r="I38" s="252"/>
      <c r="O38" s="253">
        <v>1</v>
      </c>
    </row>
    <row r="39" spans="1:104">
      <c r="A39" s="254">
        <v>26</v>
      </c>
      <c r="B39" s="255" t="s">
        <v>166</v>
      </c>
      <c r="C39" s="256" t="s">
        <v>167</v>
      </c>
      <c r="D39" s="257" t="s">
        <v>103</v>
      </c>
      <c r="E39" s="258">
        <v>16.4619</v>
      </c>
      <c r="F39" s="258"/>
      <c r="G39" s="259">
        <f t="shared" ref="G39:G50" si="18">E39*F39</f>
        <v>0</v>
      </c>
      <c r="O39" s="253">
        <v>2</v>
      </c>
      <c r="AA39" s="231">
        <v>1</v>
      </c>
      <c r="AB39" s="231">
        <v>1</v>
      </c>
      <c r="AC39" s="231">
        <v>1</v>
      </c>
      <c r="AZ39" s="231">
        <v>1</v>
      </c>
      <c r="BA39" s="231">
        <f t="shared" ref="BA39:BA50" si="19">IF(AZ39=1,G39,0)</f>
        <v>0</v>
      </c>
      <c r="BB39" s="231">
        <f t="shared" ref="BB39:BB50" si="20">IF(AZ39=2,G39,0)</f>
        <v>0</v>
      </c>
      <c r="BC39" s="231">
        <f t="shared" ref="BC39:BC50" si="21">IF(AZ39=3,G39,0)</f>
        <v>0</v>
      </c>
      <c r="BD39" s="231">
        <f t="shared" ref="BD39:BD50" si="22">IF(AZ39=4,G39,0)</f>
        <v>0</v>
      </c>
      <c r="BE39" s="231">
        <f t="shared" ref="BE39:BE50" si="23">IF(AZ39=5,G39,0)</f>
        <v>0</v>
      </c>
      <c r="CA39" s="260">
        <v>1</v>
      </c>
      <c r="CB39" s="260">
        <v>1</v>
      </c>
      <c r="CZ39" s="231">
        <v>2.52514000000156</v>
      </c>
    </row>
    <row r="40" spans="1:104">
      <c r="A40" s="254">
        <v>27</v>
      </c>
      <c r="B40" s="255" t="s">
        <v>168</v>
      </c>
      <c r="C40" s="256" t="s">
        <v>169</v>
      </c>
      <c r="D40" s="257" t="s">
        <v>123</v>
      </c>
      <c r="E40" s="258">
        <v>109.746</v>
      </c>
      <c r="F40" s="258"/>
      <c r="G40" s="259">
        <f t="shared" si="18"/>
        <v>0</v>
      </c>
      <c r="O40" s="253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 t="shared" si="19"/>
        <v>0</v>
      </c>
      <c r="BB40" s="231">
        <f t="shared" si="20"/>
        <v>0</v>
      </c>
      <c r="BC40" s="231">
        <f t="shared" si="21"/>
        <v>0</v>
      </c>
      <c r="BD40" s="231">
        <f t="shared" si="22"/>
        <v>0</v>
      </c>
      <c r="BE40" s="231">
        <f t="shared" si="23"/>
        <v>0</v>
      </c>
      <c r="CA40" s="260">
        <v>1</v>
      </c>
      <c r="CB40" s="260">
        <v>1</v>
      </c>
      <c r="CZ40" s="231">
        <v>0.194189999999935</v>
      </c>
    </row>
    <row r="41" spans="1:104">
      <c r="A41" s="254">
        <v>28</v>
      </c>
      <c r="B41" s="255" t="s">
        <v>170</v>
      </c>
      <c r="C41" s="256" t="s">
        <v>171</v>
      </c>
      <c r="D41" s="257" t="s">
        <v>123</v>
      </c>
      <c r="E41" s="258">
        <v>109.746</v>
      </c>
      <c r="F41" s="258"/>
      <c r="G41" s="259">
        <f t="shared" si="18"/>
        <v>0</v>
      </c>
      <c r="O41" s="253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 t="shared" si="19"/>
        <v>0</v>
      </c>
      <c r="BB41" s="231">
        <f t="shared" si="20"/>
        <v>0</v>
      </c>
      <c r="BC41" s="231">
        <f t="shared" si="21"/>
        <v>0</v>
      </c>
      <c r="BD41" s="231">
        <f t="shared" si="22"/>
        <v>0</v>
      </c>
      <c r="BE41" s="231">
        <f t="shared" si="23"/>
        <v>0</v>
      </c>
      <c r="CA41" s="260">
        <v>1</v>
      </c>
      <c r="CB41" s="260">
        <v>1</v>
      </c>
      <c r="CZ41" s="231">
        <v>0</v>
      </c>
    </row>
    <row r="42" spans="1:104">
      <c r="A42" s="254">
        <v>29</v>
      </c>
      <c r="B42" s="255" t="s">
        <v>172</v>
      </c>
      <c r="C42" s="256" t="s">
        <v>173</v>
      </c>
      <c r="D42" s="257" t="s">
        <v>123</v>
      </c>
      <c r="E42" s="258">
        <v>109.746</v>
      </c>
      <c r="F42" s="258"/>
      <c r="G42" s="259">
        <f t="shared" si="18"/>
        <v>0</v>
      </c>
      <c r="O42" s="253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 t="shared" si="19"/>
        <v>0</v>
      </c>
      <c r="BB42" s="231">
        <f t="shared" si="20"/>
        <v>0</v>
      </c>
      <c r="BC42" s="231">
        <f t="shared" si="21"/>
        <v>0</v>
      </c>
      <c r="BD42" s="231">
        <f t="shared" si="22"/>
        <v>0</v>
      </c>
      <c r="BE42" s="231">
        <f t="shared" si="23"/>
        <v>0</v>
      </c>
      <c r="CA42" s="260">
        <v>1</v>
      </c>
      <c r="CB42" s="260">
        <v>1</v>
      </c>
      <c r="CZ42" s="231">
        <v>1.9999999999988898E-3</v>
      </c>
    </row>
    <row r="43" spans="1:104">
      <c r="A43" s="254">
        <v>30</v>
      </c>
      <c r="B43" s="255" t="s">
        <v>174</v>
      </c>
      <c r="C43" s="256" t="s">
        <v>175</v>
      </c>
      <c r="D43" s="257" t="s">
        <v>123</v>
      </c>
      <c r="E43" s="258">
        <v>109.746</v>
      </c>
      <c r="F43" s="258"/>
      <c r="G43" s="259">
        <f t="shared" si="18"/>
        <v>0</v>
      </c>
      <c r="O43" s="253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 t="shared" si="19"/>
        <v>0</v>
      </c>
      <c r="BB43" s="231">
        <f t="shared" si="20"/>
        <v>0</v>
      </c>
      <c r="BC43" s="231">
        <f t="shared" si="21"/>
        <v>0</v>
      </c>
      <c r="BD43" s="231">
        <f t="shared" si="22"/>
        <v>0</v>
      </c>
      <c r="BE43" s="231">
        <f t="shared" si="23"/>
        <v>0</v>
      </c>
      <c r="CA43" s="260">
        <v>1</v>
      </c>
      <c r="CB43" s="260">
        <v>1</v>
      </c>
      <c r="CZ43" s="231">
        <v>0</v>
      </c>
    </row>
    <row r="44" spans="1:104">
      <c r="A44" s="254">
        <v>31</v>
      </c>
      <c r="B44" s="255" t="s">
        <v>176</v>
      </c>
      <c r="C44" s="256" t="s">
        <v>177</v>
      </c>
      <c r="D44" s="257" t="s">
        <v>128</v>
      </c>
      <c r="E44" s="258">
        <v>1.6462000000000001</v>
      </c>
      <c r="F44" s="258"/>
      <c r="G44" s="259">
        <f t="shared" si="18"/>
        <v>0</v>
      </c>
      <c r="O44" s="253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 t="shared" si="19"/>
        <v>0</v>
      </c>
      <c r="BB44" s="231">
        <f t="shared" si="20"/>
        <v>0</v>
      </c>
      <c r="BC44" s="231">
        <f t="shared" si="21"/>
        <v>0</v>
      </c>
      <c r="BD44" s="231">
        <f t="shared" si="22"/>
        <v>0</v>
      </c>
      <c r="BE44" s="231">
        <f t="shared" si="23"/>
        <v>0</v>
      </c>
      <c r="CA44" s="260">
        <v>1</v>
      </c>
      <c r="CB44" s="260">
        <v>1</v>
      </c>
      <c r="CZ44" s="231">
        <v>1.0068900000005701</v>
      </c>
    </row>
    <row r="45" spans="1:104">
      <c r="A45" s="254">
        <v>32</v>
      </c>
      <c r="B45" s="255" t="s">
        <v>178</v>
      </c>
      <c r="C45" s="256" t="s">
        <v>179</v>
      </c>
      <c r="D45" s="257" t="s">
        <v>103</v>
      </c>
      <c r="E45" s="258">
        <v>6.1950000000000003</v>
      </c>
      <c r="F45" s="258"/>
      <c r="G45" s="259">
        <f t="shared" si="18"/>
        <v>0</v>
      </c>
      <c r="O45" s="253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 t="shared" si="19"/>
        <v>0</v>
      </c>
      <c r="BB45" s="231">
        <f t="shared" si="20"/>
        <v>0</v>
      </c>
      <c r="BC45" s="231">
        <f t="shared" si="21"/>
        <v>0</v>
      </c>
      <c r="BD45" s="231">
        <f t="shared" si="22"/>
        <v>0</v>
      </c>
      <c r="BE45" s="231">
        <f t="shared" si="23"/>
        <v>0</v>
      </c>
      <c r="CA45" s="260">
        <v>1</v>
      </c>
      <c r="CB45" s="260">
        <v>1</v>
      </c>
      <c r="CZ45" s="231">
        <v>2.5251099999986799</v>
      </c>
    </row>
    <row r="46" spans="1:104">
      <c r="A46" s="254">
        <v>33</v>
      </c>
      <c r="B46" s="255" t="s">
        <v>180</v>
      </c>
      <c r="C46" s="256" t="s">
        <v>181</v>
      </c>
      <c r="D46" s="257" t="s">
        <v>123</v>
      </c>
      <c r="E46" s="258">
        <v>45.5</v>
      </c>
      <c r="F46" s="258"/>
      <c r="G46" s="259">
        <f t="shared" si="18"/>
        <v>0</v>
      </c>
      <c r="O46" s="253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 t="shared" si="19"/>
        <v>0</v>
      </c>
      <c r="BB46" s="231">
        <f t="shared" si="20"/>
        <v>0</v>
      </c>
      <c r="BC46" s="231">
        <f t="shared" si="21"/>
        <v>0</v>
      </c>
      <c r="BD46" s="231">
        <f t="shared" si="22"/>
        <v>0</v>
      </c>
      <c r="BE46" s="231">
        <f t="shared" si="23"/>
        <v>0</v>
      </c>
      <c r="CA46" s="260">
        <v>1</v>
      </c>
      <c r="CB46" s="260">
        <v>1</v>
      </c>
      <c r="CZ46" s="231">
        <v>3.4099999999987998E-3</v>
      </c>
    </row>
    <row r="47" spans="1:104">
      <c r="A47" s="254">
        <v>34</v>
      </c>
      <c r="B47" s="255" t="s">
        <v>182</v>
      </c>
      <c r="C47" s="256" t="s">
        <v>183</v>
      </c>
      <c r="D47" s="257" t="s">
        <v>123</v>
      </c>
      <c r="E47" s="258">
        <v>45.5</v>
      </c>
      <c r="F47" s="258"/>
      <c r="G47" s="259">
        <f t="shared" si="18"/>
        <v>0</v>
      </c>
      <c r="O47" s="253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 t="shared" si="19"/>
        <v>0</v>
      </c>
      <c r="BB47" s="231">
        <f t="shared" si="20"/>
        <v>0</v>
      </c>
      <c r="BC47" s="231">
        <f t="shared" si="21"/>
        <v>0</v>
      </c>
      <c r="BD47" s="231">
        <f t="shared" si="22"/>
        <v>0</v>
      </c>
      <c r="BE47" s="231">
        <f t="shared" si="23"/>
        <v>0</v>
      </c>
      <c r="CA47" s="260">
        <v>1</v>
      </c>
      <c r="CB47" s="260">
        <v>1</v>
      </c>
      <c r="CZ47" s="231">
        <v>0</v>
      </c>
    </row>
    <row r="48" spans="1:104">
      <c r="A48" s="254">
        <v>35</v>
      </c>
      <c r="B48" s="255" t="s">
        <v>184</v>
      </c>
      <c r="C48" s="256" t="s">
        <v>185</v>
      </c>
      <c r="D48" s="257" t="s">
        <v>128</v>
      </c>
      <c r="E48" s="258">
        <v>0.92930000000000001</v>
      </c>
      <c r="F48" s="258"/>
      <c r="G48" s="259">
        <f t="shared" si="18"/>
        <v>0</v>
      </c>
      <c r="O48" s="253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 t="shared" si="19"/>
        <v>0</v>
      </c>
      <c r="BB48" s="231">
        <f t="shared" si="20"/>
        <v>0</v>
      </c>
      <c r="BC48" s="231">
        <f t="shared" si="21"/>
        <v>0</v>
      </c>
      <c r="BD48" s="231">
        <f t="shared" si="22"/>
        <v>0</v>
      </c>
      <c r="BE48" s="231">
        <f t="shared" si="23"/>
        <v>0</v>
      </c>
      <c r="CA48" s="260">
        <v>1</v>
      </c>
      <c r="CB48" s="260">
        <v>1</v>
      </c>
      <c r="CZ48" s="231">
        <v>1.01664999999957</v>
      </c>
    </row>
    <row r="49" spans="1:104">
      <c r="A49" s="254">
        <v>36</v>
      </c>
      <c r="B49" s="255" t="s">
        <v>186</v>
      </c>
      <c r="C49" s="256" t="s">
        <v>187</v>
      </c>
      <c r="D49" s="257" t="s">
        <v>123</v>
      </c>
      <c r="E49" s="258">
        <v>22.547499999999999</v>
      </c>
      <c r="F49" s="258"/>
      <c r="G49" s="259">
        <f t="shared" si="18"/>
        <v>0</v>
      </c>
      <c r="O49" s="253">
        <v>2</v>
      </c>
      <c r="AA49" s="231">
        <v>1</v>
      </c>
      <c r="AB49" s="231">
        <v>1</v>
      </c>
      <c r="AC49" s="231">
        <v>1</v>
      </c>
      <c r="AZ49" s="231">
        <v>1</v>
      </c>
      <c r="BA49" s="231">
        <f t="shared" si="19"/>
        <v>0</v>
      </c>
      <c r="BB49" s="231">
        <f t="shared" si="20"/>
        <v>0</v>
      </c>
      <c r="BC49" s="231">
        <f t="shared" si="21"/>
        <v>0</v>
      </c>
      <c r="BD49" s="231">
        <f t="shared" si="22"/>
        <v>0</v>
      </c>
      <c r="BE49" s="231">
        <f t="shared" si="23"/>
        <v>0</v>
      </c>
      <c r="CA49" s="260">
        <v>1</v>
      </c>
      <c r="CB49" s="260">
        <v>1</v>
      </c>
      <c r="CZ49" s="231">
        <v>1.9700000000000299E-3</v>
      </c>
    </row>
    <row r="50" spans="1:104">
      <c r="A50" s="254">
        <v>37</v>
      </c>
      <c r="B50" s="255" t="s">
        <v>188</v>
      </c>
      <c r="C50" s="256" t="s">
        <v>189</v>
      </c>
      <c r="D50" s="257" t="s">
        <v>103</v>
      </c>
      <c r="E50" s="258">
        <v>2.2999999999999998</v>
      </c>
      <c r="F50" s="258"/>
      <c r="G50" s="259">
        <f t="shared" si="18"/>
        <v>0</v>
      </c>
      <c r="O50" s="253">
        <v>2</v>
      </c>
      <c r="AA50" s="231">
        <v>2</v>
      </c>
      <c r="AB50" s="231">
        <v>1</v>
      </c>
      <c r="AC50" s="231">
        <v>1</v>
      </c>
      <c r="AZ50" s="231">
        <v>1</v>
      </c>
      <c r="BA50" s="231">
        <f t="shared" si="19"/>
        <v>0</v>
      </c>
      <c r="BB50" s="231">
        <f t="shared" si="20"/>
        <v>0</v>
      </c>
      <c r="BC50" s="231">
        <f t="shared" si="21"/>
        <v>0</v>
      </c>
      <c r="BD50" s="231">
        <f t="shared" si="22"/>
        <v>0</v>
      </c>
      <c r="BE50" s="231">
        <f t="shared" si="23"/>
        <v>0</v>
      </c>
      <c r="CA50" s="260">
        <v>2</v>
      </c>
      <c r="CB50" s="260">
        <v>1</v>
      </c>
      <c r="CZ50" s="231">
        <v>3.0194999999985201</v>
      </c>
    </row>
    <row r="51" spans="1:104">
      <c r="A51" s="261"/>
      <c r="B51" s="262" t="s">
        <v>95</v>
      </c>
      <c r="C51" s="263" t="s">
        <v>165</v>
      </c>
      <c r="D51" s="264"/>
      <c r="E51" s="265"/>
      <c r="F51" s="266"/>
      <c r="G51" s="267">
        <f>SUM(G38:G50)</f>
        <v>0</v>
      </c>
      <c r="O51" s="253">
        <v>4</v>
      </c>
      <c r="BA51" s="268">
        <f>SUM(BA38:BA50)</f>
        <v>0</v>
      </c>
      <c r="BB51" s="268">
        <f>SUM(BB38:BB50)</f>
        <v>0</v>
      </c>
      <c r="BC51" s="268">
        <f>SUM(BC38:BC50)</f>
        <v>0</v>
      </c>
      <c r="BD51" s="268">
        <f>SUM(BD38:BD50)</f>
        <v>0</v>
      </c>
      <c r="BE51" s="268">
        <f>SUM(BE38:BE50)</f>
        <v>0</v>
      </c>
    </row>
    <row r="52" spans="1:104">
      <c r="A52" s="246" t="s">
        <v>91</v>
      </c>
      <c r="B52" s="247" t="s">
        <v>190</v>
      </c>
      <c r="C52" s="248" t="s">
        <v>191</v>
      </c>
      <c r="D52" s="249"/>
      <c r="E52" s="250"/>
      <c r="F52" s="250"/>
      <c r="G52" s="251"/>
      <c r="H52" s="252"/>
      <c r="I52" s="252"/>
      <c r="O52" s="253">
        <v>1</v>
      </c>
    </row>
    <row r="53" spans="1:104">
      <c r="A53" s="254">
        <v>38</v>
      </c>
      <c r="B53" s="255" t="s">
        <v>193</v>
      </c>
      <c r="C53" s="256" t="s">
        <v>194</v>
      </c>
      <c r="D53" s="257" t="s">
        <v>123</v>
      </c>
      <c r="E53" s="258">
        <v>73.5</v>
      </c>
      <c r="F53" s="258"/>
      <c r="G53" s="259">
        <f t="shared" ref="G53:G61" si="24">E53*F53</f>
        <v>0</v>
      </c>
      <c r="O53" s="253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 t="shared" ref="BA53:BA61" si="25">IF(AZ53=1,G53,0)</f>
        <v>0</v>
      </c>
      <c r="BB53" s="231">
        <f t="shared" ref="BB53:BB61" si="26">IF(AZ53=2,G53,0)</f>
        <v>0</v>
      </c>
      <c r="BC53" s="231">
        <f t="shared" ref="BC53:BC61" si="27">IF(AZ53=3,G53,0)</f>
        <v>0</v>
      </c>
      <c r="BD53" s="231">
        <f t="shared" ref="BD53:BD61" si="28">IF(AZ53=4,G53,0)</f>
        <v>0</v>
      </c>
      <c r="BE53" s="231">
        <f t="shared" ref="BE53:BE61" si="29">IF(AZ53=5,G53,0)</f>
        <v>0</v>
      </c>
      <c r="CA53" s="260">
        <v>1</v>
      </c>
      <c r="CB53" s="260">
        <v>1</v>
      </c>
      <c r="CZ53" s="231">
        <v>2.54600000000096E-2</v>
      </c>
    </row>
    <row r="54" spans="1:104" ht="22.5">
      <c r="A54" s="254">
        <v>39</v>
      </c>
      <c r="B54" s="255" t="s">
        <v>195</v>
      </c>
      <c r="C54" s="256" t="s">
        <v>196</v>
      </c>
      <c r="D54" s="257" t="s">
        <v>123</v>
      </c>
      <c r="E54" s="258">
        <v>21.5</v>
      </c>
      <c r="F54" s="258"/>
      <c r="G54" s="259">
        <f t="shared" si="24"/>
        <v>0</v>
      </c>
      <c r="O54" s="253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 t="shared" si="25"/>
        <v>0</v>
      </c>
      <c r="BB54" s="231">
        <f t="shared" si="26"/>
        <v>0</v>
      </c>
      <c r="BC54" s="231">
        <f t="shared" si="27"/>
        <v>0</v>
      </c>
      <c r="BD54" s="231">
        <f t="shared" si="28"/>
        <v>0</v>
      </c>
      <c r="BE54" s="231">
        <f t="shared" si="29"/>
        <v>0</v>
      </c>
      <c r="CA54" s="260">
        <v>1</v>
      </c>
      <c r="CB54" s="260">
        <v>1</v>
      </c>
      <c r="CZ54" s="231">
        <v>3.3709999999985002E-2</v>
      </c>
    </row>
    <row r="55" spans="1:104">
      <c r="A55" s="254">
        <v>40</v>
      </c>
      <c r="B55" s="255" t="s">
        <v>197</v>
      </c>
      <c r="C55" s="256" t="s">
        <v>198</v>
      </c>
      <c r="D55" s="257" t="s">
        <v>123</v>
      </c>
      <c r="E55" s="258">
        <v>25.2</v>
      </c>
      <c r="F55" s="258"/>
      <c r="G55" s="259">
        <f t="shared" si="24"/>
        <v>0</v>
      </c>
      <c r="O55" s="253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 t="shared" si="25"/>
        <v>0</v>
      </c>
      <c r="BB55" s="231">
        <f t="shared" si="26"/>
        <v>0</v>
      </c>
      <c r="BC55" s="231">
        <f t="shared" si="27"/>
        <v>0</v>
      </c>
      <c r="BD55" s="231">
        <f t="shared" si="28"/>
        <v>0</v>
      </c>
      <c r="BE55" s="231">
        <f t="shared" si="29"/>
        <v>0</v>
      </c>
      <c r="CA55" s="260">
        <v>1</v>
      </c>
      <c r="CB55" s="260">
        <v>1</v>
      </c>
      <c r="CZ55" s="231">
        <v>2.07499999999925E-2</v>
      </c>
    </row>
    <row r="56" spans="1:104">
      <c r="A56" s="254">
        <v>41</v>
      </c>
      <c r="B56" s="255" t="s">
        <v>199</v>
      </c>
      <c r="C56" s="256" t="s">
        <v>200</v>
      </c>
      <c r="D56" s="257" t="s">
        <v>123</v>
      </c>
      <c r="E56" s="258">
        <v>267.83499999999998</v>
      </c>
      <c r="F56" s="258"/>
      <c r="G56" s="259">
        <f t="shared" si="24"/>
        <v>0</v>
      </c>
      <c r="O56" s="253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 t="shared" si="25"/>
        <v>0</v>
      </c>
      <c r="BB56" s="231">
        <f t="shared" si="26"/>
        <v>0</v>
      </c>
      <c r="BC56" s="231">
        <f t="shared" si="27"/>
        <v>0</v>
      </c>
      <c r="BD56" s="231">
        <f t="shared" si="28"/>
        <v>0</v>
      </c>
      <c r="BE56" s="231">
        <f t="shared" si="29"/>
        <v>0</v>
      </c>
      <c r="CA56" s="260">
        <v>1</v>
      </c>
      <c r="CB56" s="260">
        <v>1</v>
      </c>
      <c r="CZ56" s="231">
        <v>2.7980000000013699E-2</v>
      </c>
    </row>
    <row r="57" spans="1:104">
      <c r="A57" s="254">
        <v>42</v>
      </c>
      <c r="B57" s="255" t="s">
        <v>201</v>
      </c>
      <c r="C57" s="256" t="s">
        <v>202</v>
      </c>
      <c r="D57" s="257" t="s">
        <v>162</v>
      </c>
      <c r="E57" s="258">
        <v>74</v>
      </c>
      <c r="F57" s="258"/>
      <c r="G57" s="259">
        <f t="shared" si="24"/>
        <v>0</v>
      </c>
      <c r="O57" s="253">
        <v>2</v>
      </c>
      <c r="AA57" s="231">
        <v>1</v>
      </c>
      <c r="AB57" s="231">
        <v>1</v>
      </c>
      <c r="AC57" s="231">
        <v>1</v>
      </c>
      <c r="AZ57" s="231">
        <v>1</v>
      </c>
      <c r="BA57" s="231">
        <f t="shared" si="25"/>
        <v>0</v>
      </c>
      <c r="BB57" s="231">
        <f t="shared" si="26"/>
        <v>0</v>
      </c>
      <c r="BC57" s="231">
        <f t="shared" si="27"/>
        <v>0</v>
      </c>
      <c r="BD57" s="231">
        <f t="shared" si="28"/>
        <v>0</v>
      </c>
      <c r="BE57" s="231">
        <f t="shared" si="29"/>
        <v>0</v>
      </c>
      <c r="CA57" s="260">
        <v>1</v>
      </c>
      <c r="CB57" s="260">
        <v>1</v>
      </c>
      <c r="CZ57" s="231">
        <v>4.5999999999990498E-4</v>
      </c>
    </row>
    <row r="58" spans="1:104" ht="22.5">
      <c r="A58" s="254">
        <v>43</v>
      </c>
      <c r="B58" s="255" t="s">
        <v>203</v>
      </c>
      <c r="C58" s="256" t="s">
        <v>204</v>
      </c>
      <c r="D58" s="257" t="s">
        <v>123</v>
      </c>
      <c r="E58" s="258">
        <v>135</v>
      </c>
      <c r="F58" s="258"/>
      <c r="G58" s="259">
        <f t="shared" si="24"/>
        <v>0</v>
      </c>
      <c r="O58" s="253">
        <v>2</v>
      </c>
      <c r="AA58" s="231">
        <v>1</v>
      </c>
      <c r="AB58" s="231">
        <v>1</v>
      </c>
      <c r="AC58" s="231">
        <v>1</v>
      </c>
      <c r="AZ58" s="231">
        <v>1</v>
      </c>
      <c r="BA58" s="231">
        <f t="shared" si="25"/>
        <v>0</v>
      </c>
      <c r="BB58" s="231">
        <f t="shared" si="26"/>
        <v>0</v>
      </c>
      <c r="BC58" s="231">
        <f t="shared" si="27"/>
        <v>0</v>
      </c>
      <c r="BD58" s="231">
        <f t="shared" si="28"/>
        <v>0</v>
      </c>
      <c r="BE58" s="231">
        <f t="shared" si="29"/>
        <v>0</v>
      </c>
      <c r="CA58" s="260">
        <v>1</v>
      </c>
      <c r="CB58" s="260">
        <v>1</v>
      </c>
      <c r="CZ58" s="231">
        <v>5.2579999999977603E-2</v>
      </c>
    </row>
    <row r="59" spans="1:104">
      <c r="A59" s="254">
        <v>44</v>
      </c>
      <c r="B59" s="255" t="s">
        <v>205</v>
      </c>
      <c r="C59" s="256" t="s">
        <v>206</v>
      </c>
      <c r="D59" s="257" t="s">
        <v>123</v>
      </c>
      <c r="E59" s="258">
        <v>90.9</v>
      </c>
      <c r="F59" s="258"/>
      <c r="G59" s="259">
        <f t="shared" si="24"/>
        <v>0</v>
      </c>
      <c r="O59" s="253">
        <v>2</v>
      </c>
      <c r="AA59" s="231">
        <v>1</v>
      </c>
      <c r="AB59" s="231">
        <v>0</v>
      </c>
      <c r="AC59" s="231">
        <v>0</v>
      </c>
      <c r="AZ59" s="231">
        <v>1</v>
      </c>
      <c r="BA59" s="231">
        <f t="shared" si="25"/>
        <v>0</v>
      </c>
      <c r="BB59" s="231">
        <f t="shared" si="26"/>
        <v>0</v>
      </c>
      <c r="BC59" s="231">
        <f t="shared" si="27"/>
        <v>0</v>
      </c>
      <c r="BD59" s="231">
        <f t="shared" si="28"/>
        <v>0</v>
      </c>
      <c r="BE59" s="231">
        <f t="shared" si="29"/>
        <v>0</v>
      </c>
      <c r="CA59" s="260">
        <v>1</v>
      </c>
      <c r="CB59" s="260">
        <v>0</v>
      </c>
      <c r="CZ59" s="231">
        <v>0.100000000000023</v>
      </c>
    </row>
    <row r="60" spans="1:104">
      <c r="A60" s="254">
        <v>45</v>
      </c>
      <c r="B60" s="255" t="s">
        <v>207</v>
      </c>
      <c r="C60" s="256" t="s">
        <v>208</v>
      </c>
      <c r="D60" s="257" t="s">
        <v>123</v>
      </c>
      <c r="E60" s="258">
        <v>2.5</v>
      </c>
      <c r="F60" s="258"/>
      <c r="G60" s="259">
        <f t="shared" si="24"/>
        <v>0</v>
      </c>
      <c r="O60" s="253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 t="shared" si="25"/>
        <v>0</v>
      </c>
      <c r="BB60" s="231">
        <f t="shared" si="26"/>
        <v>0</v>
      </c>
      <c r="BC60" s="231">
        <f t="shared" si="27"/>
        <v>0</v>
      </c>
      <c r="BD60" s="231">
        <f t="shared" si="28"/>
        <v>0</v>
      </c>
      <c r="BE60" s="231">
        <f t="shared" si="29"/>
        <v>0</v>
      </c>
      <c r="CA60" s="260">
        <v>1</v>
      </c>
      <c r="CB60" s="260">
        <v>1</v>
      </c>
      <c r="CZ60" s="231">
        <v>0.24000000000000901</v>
      </c>
    </row>
    <row r="61" spans="1:104" ht="22.5">
      <c r="A61" s="254">
        <v>46</v>
      </c>
      <c r="B61" s="255" t="s">
        <v>209</v>
      </c>
      <c r="C61" s="256" t="s">
        <v>210</v>
      </c>
      <c r="D61" s="257" t="s">
        <v>162</v>
      </c>
      <c r="E61" s="258">
        <v>8</v>
      </c>
      <c r="F61" s="258"/>
      <c r="G61" s="259">
        <f t="shared" si="24"/>
        <v>0</v>
      </c>
      <c r="O61" s="253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 t="shared" si="25"/>
        <v>0</v>
      </c>
      <c r="BB61" s="231">
        <f t="shared" si="26"/>
        <v>0</v>
      </c>
      <c r="BC61" s="231">
        <f t="shared" si="27"/>
        <v>0</v>
      </c>
      <c r="BD61" s="231">
        <f t="shared" si="28"/>
        <v>0</v>
      </c>
      <c r="BE61" s="231">
        <f t="shared" si="29"/>
        <v>0</v>
      </c>
      <c r="CA61" s="260">
        <v>1</v>
      </c>
      <c r="CB61" s="260">
        <v>1</v>
      </c>
      <c r="CZ61" s="231">
        <v>0.162209999999959</v>
      </c>
    </row>
    <row r="62" spans="1:104">
      <c r="A62" s="261"/>
      <c r="B62" s="262" t="s">
        <v>95</v>
      </c>
      <c r="C62" s="263" t="s">
        <v>192</v>
      </c>
      <c r="D62" s="264"/>
      <c r="E62" s="265"/>
      <c r="F62" s="266"/>
      <c r="G62" s="267">
        <f>SUM(G52:G61)</f>
        <v>0</v>
      </c>
      <c r="O62" s="253">
        <v>4</v>
      </c>
      <c r="BA62" s="268">
        <f>SUM(BA52:BA61)</f>
        <v>0</v>
      </c>
      <c r="BB62" s="268">
        <f>SUM(BB52:BB61)</f>
        <v>0</v>
      </c>
      <c r="BC62" s="268">
        <f>SUM(BC52:BC61)</f>
        <v>0</v>
      </c>
      <c r="BD62" s="268">
        <f>SUM(BD52:BD61)</f>
        <v>0</v>
      </c>
      <c r="BE62" s="268">
        <f>SUM(BE52:BE61)</f>
        <v>0</v>
      </c>
    </row>
    <row r="63" spans="1:104">
      <c r="A63" s="246" t="s">
        <v>91</v>
      </c>
      <c r="B63" s="247" t="s">
        <v>211</v>
      </c>
      <c r="C63" s="248" t="s">
        <v>212</v>
      </c>
      <c r="D63" s="249"/>
      <c r="E63" s="250"/>
      <c r="F63" s="250"/>
      <c r="G63" s="251"/>
      <c r="H63" s="252"/>
      <c r="I63" s="252"/>
      <c r="O63" s="253">
        <v>1</v>
      </c>
    </row>
    <row r="64" spans="1:104">
      <c r="A64" s="254">
        <v>47</v>
      </c>
      <c r="B64" s="255" t="s">
        <v>214</v>
      </c>
      <c r="C64" s="256" t="s">
        <v>215</v>
      </c>
      <c r="D64" s="257" t="s">
        <v>123</v>
      </c>
      <c r="E64" s="258">
        <v>180</v>
      </c>
      <c r="F64" s="258"/>
      <c r="G64" s="259">
        <f t="shared" ref="G64:G69" si="30">E64*F64</f>
        <v>0</v>
      </c>
      <c r="O64" s="253">
        <v>2</v>
      </c>
      <c r="AA64" s="231">
        <v>1</v>
      </c>
      <c r="AB64" s="231">
        <v>1</v>
      </c>
      <c r="AC64" s="231">
        <v>1</v>
      </c>
      <c r="AZ64" s="231">
        <v>1</v>
      </c>
      <c r="BA64" s="231">
        <f t="shared" ref="BA64:BA69" si="31">IF(AZ64=1,G64,0)</f>
        <v>0</v>
      </c>
      <c r="BB64" s="231">
        <f t="shared" ref="BB64:BB69" si="32">IF(AZ64=2,G64,0)</f>
        <v>0</v>
      </c>
      <c r="BC64" s="231">
        <f t="shared" ref="BC64:BC69" si="33">IF(AZ64=3,G64,0)</f>
        <v>0</v>
      </c>
      <c r="BD64" s="231">
        <f t="shared" ref="BD64:BD69" si="34">IF(AZ64=4,G64,0)</f>
        <v>0</v>
      </c>
      <c r="BE64" s="231">
        <f t="shared" ref="BE64:BE69" si="35">IF(AZ64=5,G64,0)</f>
        <v>0</v>
      </c>
      <c r="CA64" s="260">
        <v>1</v>
      </c>
      <c r="CB64" s="260">
        <v>1</v>
      </c>
      <c r="CZ64" s="231">
        <v>4.4060000000001799E-2</v>
      </c>
    </row>
    <row r="65" spans="1:104">
      <c r="A65" s="254">
        <v>48</v>
      </c>
      <c r="B65" s="255" t="s">
        <v>216</v>
      </c>
      <c r="C65" s="256" t="s">
        <v>217</v>
      </c>
      <c r="D65" s="257" t="s">
        <v>123</v>
      </c>
      <c r="E65" s="258">
        <v>270</v>
      </c>
      <c r="F65" s="258"/>
      <c r="G65" s="259">
        <f t="shared" si="30"/>
        <v>0</v>
      </c>
      <c r="O65" s="253">
        <v>2</v>
      </c>
      <c r="AA65" s="231">
        <v>1</v>
      </c>
      <c r="AB65" s="231">
        <v>1</v>
      </c>
      <c r="AC65" s="231">
        <v>1</v>
      </c>
      <c r="AZ65" s="231">
        <v>1</v>
      </c>
      <c r="BA65" s="231">
        <f t="shared" si="31"/>
        <v>0</v>
      </c>
      <c r="BB65" s="231">
        <f t="shared" si="32"/>
        <v>0</v>
      </c>
      <c r="BC65" s="231">
        <f t="shared" si="33"/>
        <v>0</v>
      </c>
      <c r="BD65" s="231">
        <f t="shared" si="34"/>
        <v>0</v>
      </c>
      <c r="BE65" s="231">
        <f t="shared" si="35"/>
        <v>0</v>
      </c>
      <c r="CA65" s="260">
        <v>1</v>
      </c>
      <c r="CB65" s="260">
        <v>1</v>
      </c>
      <c r="CZ65" s="231">
        <v>0</v>
      </c>
    </row>
    <row r="66" spans="1:104">
      <c r="A66" s="254">
        <v>49</v>
      </c>
      <c r="B66" s="255" t="s">
        <v>218</v>
      </c>
      <c r="C66" s="256" t="s">
        <v>219</v>
      </c>
      <c r="D66" s="257" t="s">
        <v>123</v>
      </c>
      <c r="E66" s="258">
        <v>180</v>
      </c>
      <c r="F66" s="258"/>
      <c r="G66" s="259">
        <f t="shared" si="30"/>
        <v>0</v>
      </c>
      <c r="O66" s="253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 t="shared" si="31"/>
        <v>0</v>
      </c>
      <c r="BB66" s="231">
        <f t="shared" si="32"/>
        <v>0</v>
      </c>
      <c r="BC66" s="231">
        <f t="shared" si="33"/>
        <v>0</v>
      </c>
      <c r="BD66" s="231">
        <f t="shared" si="34"/>
        <v>0</v>
      </c>
      <c r="BE66" s="231">
        <f t="shared" si="35"/>
        <v>0</v>
      </c>
      <c r="CA66" s="260">
        <v>1</v>
      </c>
      <c r="CB66" s="260">
        <v>1</v>
      </c>
      <c r="CZ66" s="231">
        <v>0</v>
      </c>
    </row>
    <row r="67" spans="1:104">
      <c r="A67" s="254">
        <v>50</v>
      </c>
      <c r="B67" s="255" t="s">
        <v>220</v>
      </c>
      <c r="C67" s="256" t="s">
        <v>221</v>
      </c>
      <c r="D67" s="257" t="s">
        <v>222</v>
      </c>
      <c r="E67" s="258">
        <v>4.1500000000000002E-2</v>
      </c>
      <c r="F67" s="258"/>
      <c r="G67" s="259">
        <f t="shared" si="30"/>
        <v>0</v>
      </c>
      <c r="O67" s="253">
        <v>2</v>
      </c>
      <c r="AA67" s="231">
        <v>2</v>
      </c>
      <c r="AB67" s="231">
        <v>1</v>
      </c>
      <c r="AC67" s="231">
        <v>1</v>
      </c>
      <c r="AZ67" s="231">
        <v>1</v>
      </c>
      <c r="BA67" s="231">
        <f t="shared" si="31"/>
        <v>0</v>
      </c>
      <c r="BB67" s="231">
        <f t="shared" si="32"/>
        <v>0</v>
      </c>
      <c r="BC67" s="231">
        <f t="shared" si="33"/>
        <v>0</v>
      </c>
      <c r="BD67" s="231">
        <f t="shared" si="34"/>
        <v>0</v>
      </c>
      <c r="BE67" s="231">
        <f t="shared" si="35"/>
        <v>0</v>
      </c>
      <c r="CA67" s="260">
        <v>2</v>
      </c>
      <c r="CB67" s="260">
        <v>1</v>
      </c>
      <c r="CZ67" s="231">
        <v>5.2595599999985998</v>
      </c>
    </row>
    <row r="68" spans="1:104">
      <c r="A68" s="254">
        <v>51</v>
      </c>
      <c r="B68" s="255" t="s">
        <v>223</v>
      </c>
      <c r="C68" s="256" t="s">
        <v>224</v>
      </c>
      <c r="D68" s="257" t="s">
        <v>139</v>
      </c>
      <c r="E68" s="258">
        <v>1</v>
      </c>
      <c r="F68" s="258"/>
      <c r="G68" s="259">
        <f t="shared" si="30"/>
        <v>0</v>
      </c>
      <c r="O68" s="253">
        <v>2</v>
      </c>
      <c r="AA68" s="231">
        <v>12</v>
      </c>
      <c r="AB68" s="231">
        <v>0</v>
      </c>
      <c r="AC68" s="231">
        <v>7</v>
      </c>
      <c r="AZ68" s="231">
        <v>1</v>
      </c>
      <c r="BA68" s="231">
        <f t="shared" si="31"/>
        <v>0</v>
      </c>
      <c r="BB68" s="231">
        <f t="shared" si="32"/>
        <v>0</v>
      </c>
      <c r="BC68" s="231">
        <f t="shared" si="33"/>
        <v>0</v>
      </c>
      <c r="BD68" s="231">
        <f t="shared" si="34"/>
        <v>0</v>
      </c>
      <c r="BE68" s="231">
        <f t="shared" si="35"/>
        <v>0</v>
      </c>
      <c r="CA68" s="260">
        <v>12</v>
      </c>
      <c r="CB68" s="260">
        <v>0</v>
      </c>
      <c r="CZ68" s="231">
        <v>0</v>
      </c>
    </row>
    <row r="69" spans="1:104">
      <c r="A69" s="254">
        <v>52</v>
      </c>
      <c r="B69" s="255" t="s">
        <v>225</v>
      </c>
      <c r="C69" s="256" t="s">
        <v>226</v>
      </c>
      <c r="D69" s="257" t="s">
        <v>123</v>
      </c>
      <c r="E69" s="258">
        <v>7.1159999999999997</v>
      </c>
      <c r="F69" s="258"/>
      <c r="G69" s="259">
        <f t="shared" si="30"/>
        <v>0</v>
      </c>
      <c r="O69" s="253">
        <v>2</v>
      </c>
      <c r="AA69" s="231">
        <v>12</v>
      </c>
      <c r="AB69" s="231">
        <v>0</v>
      </c>
      <c r="AC69" s="231">
        <v>163</v>
      </c>
      <c r="AZ69" s="231">
        <v>1</v>
      </c>
      <c r="BA69" s="231">
        <f t="shared" si="31"/>
        <v>0</v>
      </c>
      <c r="BB69" s="231">
        <f t="shared" si="32"/>
        <v>0</v>
      </c>
      <c r="BC69" s="231">
        <f t="shared" si="33"/>
        <v>0</v>
      </c>
      <c r="BD69" s="231">
        <f t="shared" si="34"/>
        <v>0</v>
      </c>
      <c r="BE69" s="231">
        <f t="shared" si="35"/>
        <v>0</v>
      </c>
      <c r="CA69" s="260">
        <v>12</v>
      </c>
      <c r="CB69" s="260">
        <v>0</v>
      </c>
      <c r="CZ69" s="231">
        <v>0</v>
      </c>
    </row>
    <row r="70" spans="1:104">
      <c r="A70" s="261"/>
      <c r="B70" s="262" t="s">
        <v>95</v>
      </c>
      <c r="C70" s="263" t="s">
        <v>213</v>
      </c>
      <c r="D70" s="264"/>
      <c r="E70" s="265"/>
      <c r="F70" s="266"/>
      <c r="G70" s="267">
        <f>SUM(G63:G69)</f>
        <v>0</v>
      </c>
      <c r="O70" s="253">
        <v>4</v>
      </c>
      <c r="BA70" s="268">
        <f>SUM(BA63:BA69)</f>
        <v>0</v>
      </c>
      <c r="BB70" s="268">
        <f>SUM(BB63:BB69)</f>
        <v>0</v>
      </c>
      <c r="BC70" s="268">
        <f>SUM(BC63:BC69)</f>
        <v>0</v>
      </c>
      <c r="BD70" s="268">
        <f>SUM(BD63:BD69)</f>
        <v>0</v>
      </c>
      <c r="BE70" s="268">
        <f>SUM(BE63:BE69)</f>
        <v>0</v>
      </c>
    </row>
    <row r="71" spans="1:104">
      <c r="A71" s="246" t="s">
        <v>91</v>
      </c>
      <c r="B71" s="247" t="s">
        <v>227</v>
      </c>
      <c r="C71" s="248" t="s">
        <v>228</v>
      </c>
      <c r="D71" s="249"/>
      <c r="E71" s="250"/>
      <c r="F71" s="250"/>
      <c r="G71" s="251"/>
      <c r="H71" s="252"/>
      <c r="I71" s="252"/>
      <c r="O71" s="253">
        <v>1</v>
      </c>
    </row>
    <row r="72" spans="1:104">
      <c r="A72" s="254">
        <v>53</v>
      </c>
      <c r="B72" s="255" t="s">
        <v>230</v>
      </c>
      <c r="C72" s="256" t="s">
        <v>231</v>
      </c>
      <c r="D72" s="257" t="s">
        <v>128</v>
      </c>
      <c r="E72" s="258">
        <v>194.669503369046</v>
      </c>
      <c r="F72" s="258"/>
      <c r="G72" s="259">
        <f>E72*F72</f>
        <v>0</v>
      </c>
      <c r="O72" s="253">
        <v>2</v>
      </c>
      <c r="AA72" s="231">
        <v>7</v>
      </c>
      <c r="AB72" s="231">
        <v>1</v>
      </c>
      <c r="AC72" s="231">
        <v>2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60">
        <v>7</v>
      </c>
      <c r="CB72" s="260">
        <v>1</v>
      </c>
      <c r="CZ72" s="231">
        <v>0</v>
      </c>
    </row>
    <row r="73" spans="1:104">
      <c r="A73" s="261"/>
      <c r="B73" s="262" t="s">
        <v>95</v>
      </c>
      <c r="C73" s="263" t="s">
        <v>229</v>
      </c>
      <c r="D73" s="264"/>
      <c r="E73" s="265"/>
      <c r="F73" s="266"/>
      <c r="G73" s="267">
        <f>SUM(G71:G72)</f>
        <v>0</v>
      </c>
      <c r="O73" s="253">
        <v>4</v>
      </c>
      <c r="BA73" s="268">
        <f>SUM(BA71:BA72)</f>
        <v>0</v>
      </c>
      <c r="BB73" s="268">
        <f>SUM(BB71:BB72)</f>
        <v>0</v>
      </c>
      <c r="BC73" s="268">
        <f>SUM(BC71:BC72)</f>
        <v>0</v>
      </c>
      <c r="BD73" s="268">
        <f>SUM(BD71:BD72)</f>
        <v>0</v>
      </c>
      <c r="BE73" s="268">
        <f>SUM(BE71:BE72)</f>
        <v>0</v>
      </c>
    </row>
    <row r="74" spans="1:104">
      <c r="A74" s="246" t="s">
        <v>91</v>
      </c>
      <c r="B74" s="247" t="s">
        <v>232</v>
      </c>
      <c r="C74" s="248" t="s">
        <v>233</v>
      </c>
      <c r="D74" s="249"/>
      <c r="E74" s="250"/>
      <c r="F74" s="250"/>
      <c r="G74" s="251"/>
      <c r="H74" s="252"/>
      <c r="I74" s="252"/>
      <c r="O74" s="253">
        <v>1</v>
      </c>
    </row>
    <row r="75" spans="1:104">
      <c r="A75" s="254">
        <v>54</v>
      </c>
      <c r="B75" s="255" t="s">
        <v>235</v>
      </c>
      <c r="C75" s="256" t="s">
        <v>236</v>
      </c>
      <c r="D75" s="257" t="s">
        <v>123</v>
      </c>
      <c r="E75" s="258">
        <v>7.5</v>
      </c>
      <c r="F75" s="258"/>
      <c r="G75" s="259">
        <f t="shared" ref="G75:G80" si="36">E75*F75</f>
        <v>0</v>
      </c>
      <c r="O75" s="253">
        <v>2</v>
      </c>
      <c r="AA75" s="231">
        <v>1</v>
      </c>
      <c r="AB75" s="231">
        <v>7</v>
      </c>
      <c r="AC75" s="231">
        <v>7</v>
      </c>
      <c r="AZ75" s="231">
        <v>2</v>
      </c>
      <c r="BA75" s="231">
        <f t="shared" ref="BA75:BA80" si="37">IF(AZ75=1,G75,0)</f>
        <v>0</v>
      </c>
      <c r="BB75" s="231">
        <f t="shared" ref="BB75:BB80" si="38">IF(AZ75=2,G75,0)</f>
        <v>0</v>
      </c>
      <c r="BC75" s="231">
        <f t="shared" ref="BC75:BC80" si="39">IF(AZ75=3,G75,0)</f>
        <v>0</v>
      </c>
      <c r="BD75" s="231">
        <f t="shared" ref="BD75:BD80" si="40">IF(AZ75=4,G75,0)</f>
        <v>0</v>
      </c>
      <c r="BE75" s="231">
        <f t="shared" ref="BE75:BE80" si="41">IF(AZ75=5,G75,0)</f>
        <v>0</v>
      </c>
      <c r="CA75" s="260">
        <v>1</v>
      </c>
      <c r="CB75" s="260">
        <v>7</v>
      </c>
      <c r="CZ75" s="231">
        <v>7.9999999999968998E-5</v>
      </c>
    </row>
    <row r="76" spans="1:104">
      <c r="A76" s="254">
        <v>55</v>
      </c>
      <c r="B76" s="255" t="s">
        <v>237</v>
      </c>
      <c r="C76" s="256" t="s">
        <v>238</v>
      </c>
      <c r="D76" s="257" t="s">
        <v>123</v>
      </c>
      <c r="E76" s="258">
        <v>34.21</v>
      </c>
      <c r="F76" s="258"/>
      <c r="G76" s="259">
        <f t="shared" si="36"/>
        <v>0</v>
      </c>
      <c r="O76" s="253">
        <v>2</v>
      </c>
      <c r="AA76" s="231">
        <v>2</v>
      </c>
      <c r="AB76" s="231">
        <v>7</v>
      </c>
      <c r="AC76" s="231">
        <v>7</v>
      </c>
      <c r="AZ76" s="231">
        <v>2</v>
      </c>
      <c r="BA76" s="231">
        <f t="shared" si="37"/>
        <v>0</v>
      </c>
      <c r="BB76" s="231">
        <f t="shared" si="38"/>
        <v>0</v>
      </c>
      <c r="BC76" s="231">
        <f t="shared" si="39"/>
        <v>0</v>
      </c>
      <c r="BD76" s="231">
        <f t="shared" si="40"/>
        <v>0</v>
      </c>
      <c r="BE76" s="231">
        <f t="shared" si="41"/>
        <v>0</v>
      </c>
      <c r="CA76" s="260">
        <v>2</v>
      </c>
      <c r="CB76" s="260">
        <v>7</v>
      </c>
      <c r="CZ76" s="231">
        <v>1.4750000000006499E-2</v>
      </c>
    </row>
    <row r="77" spans="1:104">
      <c r="A77" s="254">
        <v>56</v>
      </c>
      <c r="B77" s="255" t="s">
        <v>239</v>
      </c>
      <c r="C77" s="256" t="s">
        <v>240</v>
      </c>
      <c r="D77" s="257" t="s">
        <v>123</v>
      </c>
      <c r="E77" s="258">
        <v>7.5</v>
      </c>
      <c r="F77" s="258"/>
      <c r="G77" s="259">
        <f t="shared" si="36"/>
        <v>0</v>
      </c>
      <c r="O77" s="253">
        <v>2</v>
      </c>
      <c r="AA77" s="231">
        <v>2</v>
      </c>
      <c r="AB77" s="231">
        <v>7</v>
      </c>
      <c r="AC77" s="231">
        <v>7</v>
      </c>
      <c r="AZ77" s="231">
        <v>2</v>
      </c>
      <c r="BA77" s="231">
        <f t="shared" si="37"/>
        <v>0</v>
      </c>
      <c r="BB77" s="231">
        <f t="shared" si="38"/>
        <v>0</v>
      </c>
      <c r="BC77" s="231">
        <f t="shared" si="39"/>
        <v>0</v>
      </c>
      <c r="BD77" s="231">
        <f t="shared" si="40"/>
        <v>0</v>
      </c>
      <c r="BE77" s="231">
        <f t="shared" si="41"/>
        <v>0</v>
      </c>
      <c r="CA77" s="260">
        <v>2</v>
      </c>
      <c r="CB77" s="260">
        <v>7</v>
      </c>
      <c r="CZ77" s="231">
        <v>1.6199999999997799E-2</v>
      </c>
    </row>
    <row r="78" spans="1:104">
      <c r="A78" s="254">
        <v>57</v>
      </c>
      <c r="B78" s="255" t="s">
        <v>241</v>
      </c>
      <c r="C78" s="256" t="s">
        <v>242</v>
      </c>
      <c r="D78" s="257" t="s">
        <v>123</v>
      </c>
      <c r="E78" s="258">
        <v>23.52</v>
      </c>
      <c r="F78" s="258"/>
      <c r="G78" s="259">
        <f t="shared" si="36"/>
        <v>0</v>
      </c>
      <c r="O78" s="253">
        <v>2</v>
      </c>
      <c r="AA78" s="231">
        <v>2</v>
      </c>
      <c r="AB78" s="231">
        <v>7</v>
      </c>
      <c r="AC78" s="231">
        <v>7</v>
      </c>
      <c r="AZ78" s="231">
        <v>2</v>
      </c>
      <c r="BA78" s="231">
        <f t="shared" si="37"/>
        <v>0</v>
      </c>
      <c r="BB78" s="231">
        <f t="shared" si="38"/>
        <v>0</v>
      </c>
      <c r="BC78" s="231">
        <f t="shared" si="39"/>
        <v>0</v>
      </c>
      <c r="BD78" s="231">
        <f t="shared" si="40"/>
        <v>0</v>
      </c>
      <c r="BE78" s="231">
        <f t="shared" si="41"/>
        <v>0</v>
      </c>
      <c r="CA78" s="260">
        <v>2</v>
      </c>
      <c r="CB78" s="260">
        <v>7</v>
      </c>
      <c r="CZ78" s="231">
        <v>3.9999999999977796E-3</v>
      </c>
    </row>
    <row r="79" spans="1:104">
      <c r="A79" s="254">
        <v>58</v>
      </c>
      <c r="B79" s="255" t="s">
        <v>243</v>
      </c>
      <c r="C79" s="256" t="s">
        <v>244</v>
      </c>
      <c r="D79" s="257" t="s">
        <v>123</v>
      </c>
      <c r="E79" s="258">
        <v>8.25</v>
      </c>
      <c r="F79" s="258"/>
      <c r="G79" s="259">
        <f t="shared" si="36"/>
        <v>0</v>
      </c>
      <c r="O79" s="253">
        <v>2</v>
      </c>
      <c r="AA79" s="231">
        <v>3</v>
      </c>
      <c r="AB79" s="231">
        <v>7</v>
      </c>
      <c r="AC79" s="231">
        <v>28323110</v>
      </c>
      <c r="AZ79" s="231">
        <v>2</v>
      </c>
      <c r="BA79" s="231">
        <f t="shared" si="37"/>
        <v>0</v>
      </c>
      <c r="BB79" s="231">
        <f t="shared" si="38"/>
        <v>0</v>
      </c>
      <c r="BC79" s="231">
        <f t="shared" si="39"/>
        <v>0</v>
      </c>
      <c r="BD79" s="231">
        <f t="shared" si="40"/>
        <v>0</v>
      </c>
      <c r="BE79" s="231">
        <f t="shared" si="41"/>
        <v>0</v>
      </c>
      <c r="CA79" s="260">
        <v>3</v>
      </c>
      <c r="CB79" s="260">
        <v>7</v>
      </c>
      <c r="CZ79" s="231">
        <v>1.99999999999978E-4</v>
      </c>
    </row>
    <row r="80" spans="1:104">
      <c r="A80" s="254">
        <v>59</v>
      </c>
      <c r="B80" s="255" t="s">
        <v>245</v>
      </c>
      <c r="C80" s="256" t="s">
        <v>246</v>
      </c>
      <c r="D80" s="257" t="s">
        <v>128</v>
      </c>
      <c r="E80" s="258">
        <v>2.24999999999959E-3</v>
      </c>
      <c r="F80" s="258"/>
      <c r="G80" s="259">
        <f t="shared" si="36"/>
        <v>0</v>
      </c>
      <c r="O80" s="253">
        <v>2</v>
      </c>
      <c r="AA80" s="231">
        <v>7</v>
      </c>
      <c r="AB80" s="231">
        <v>1001</v>
      </c>
      <c r="AC80" s="231">
        <v>5</v>
      </c>
      <c r="AZ80" s="231">
        <v>2</v>
      </c>
      <c r="BA80" s="231">
        <f t="shared" si="37"/>
        <v>0</v>
      </c>
      <c r="BB80" s="231">
        <f t="shared" si="38"/>
        <v>0</v>
      </c>
      <c r="BC80" s="231">
        <f t="shared" si="39"/>
        <v>0</v>
      </c>
      <c r="BD80" s="231">
        <f t="shared" si="40"/>
        <v>0</v>
      </c>
      <c r="BE80" s="231">
        <f t="shared" si="41"/>
        <v>0</v>
      </c>
      <c r="CA80" s="260">
        <v>7</v>
      </c>
      <c r="CB80" s="260">
        <v>1001</v>
      </c>
      <c r="CZ80" s="231">
        <v>0</v>
      </c>
    </row>
    <row r="81" spans="1:104">
      <c r="A81" s="261"/>
      <c r="B81" s="262" t="s">
        <v>95</v>
      </c>
      <c r="C81" s="263" t="s">
        <v>234</v>
      </c>
      <c r="D81" s="264"/>
      <c r="E81" s="265"/>
      <c r="F81" s="266"/>
      <c r="G81" s="267">
        <f>SUM(G74:G80)</f>
        <v>0</v>
      </c>
      <c r="O81" s="253">
        <v>4</v>
      </c>
      <c r="BA81" s="268">
        <f>SUM(BA74:BA80)</f>
        <v>0</v>
      </c>
      <c r="BB81" s="268">
        <f>SUM(BB74:BB80)</f>
        <v>0</v>
      </c>
      <c r="BC81" s="268">
        <f>SUM(BC74:BC80)</f>
        <v>0</v>
      </c>
      <c r="BD81" s="268">
        <f>SUM(BD74:BD80)</f>
        <v>0</v>
      </c>
      <c r="BE81" s="268">
        <f>SUM(BE74:BE80)</f>
        <v>0</v>
      </c>
    </row>
    <row r="82" spans="1:104">
      <c r="A82" s="246" t="s">
        <v>91</v>
      </c>
      <c r="B82" s="247" t="s">
        <v>247</v>
      </c>
      <c r="C82" s="248" t="s">
        <v>248</v>
      </c>
      <c r="D82" s="249"/>
      <c r="E82" s="250"/>
      <c r="F82" s="250"/>
      <c r="G82" s="251"/>
      <c r="H82" s="252"/>
      <c r="I82" s="252"/>
      <c r="O82" s="253">
        <v>1</v>
      </c>
    </row>
    <row r="83" spans="1:104" ht="22.5">
      <c r="A83" s="254">
        <v>60</v>
      </c>
      <c r="B83" s="255" t="s">
        <v>250</v>
      </c>
      <c r="C83" s="256" t="s">
        <v>251</v>
      </c>
      <c r="D83" s="257" t="s">
        <v>123</v>
      </c>
      <c r="E83" s="258">
        <v>51</v>
      </c>
      <c r="F83" s="258"/>
      <c r="G83" s="259">
        <f t="shared" ref="G83:G93" si="42">E83*F83</f>
        <v>0</v>
      </c>
      <c r="O83" s="253">
        <v>2</v>
      </c>
      <c r="AA83" s="231">
        <v>1</v>
      </c>
      <c r="AB83" s="231">
        <v>0</v>
      </c>
      <c r="AC83" s="231">
        <v>0</v>
      </c>
      <c r="AZ83" s="231">
        <v>2</v>
      </c>
      <c r="BA83" s="231">
        <f t="shared" ref="BA83:BA93" si="43">IF(AZ83=1,G83,0)</f>
        <v>0</v>
      </c>
      <c r="BB83" s="231">
        <f t="shared" ref="BB83:BB93" si="44">IF(AZ83=2,G83,0)</f>
        <v>0</v>
      </c>
      <c r="BC83" s="231">
        <f t="shared" ref="BC83:BC93" si="45">IF(AZ83=3,G83,0)</f>
        <v>0</v>
      </c>
      <c r="BD83" s="231">
        <f t="shared" ref="BD83:BD93" si="46">IF(AZ83=4,G83,0)</f>
        <v>0</v>
      </c>
      <c r="BE83" s="231">
        <f t="shared" ref="BE83:BE93" si="47">IF(AZ83=5,G83,0)</f>
        <v>0</v>
      </c>
      <c r="CA83" s="260">
        <v>1</v>
      </c>
      <c r="CB83" s="260">
        <v>0</v>
      </c>
      <c r="CZ83" s="231">
        <v>5.3000000000036395E-4</v>
      </c>
    </row>
    <row r="84" spans="1:104" ht="22.5">
      <c r="A84" s="254">
        <v>61</v>
      </c>
      <c r="B84" s="255" t="s">
        <v>252</v>
      </c>
      <c r="C84" s="256" t="s">
        <v>253</v>
      </c>
      <c r="D84" s="257" t="s">
        <v>123</v>
      </c>
      <c r="E84" s="258">
        <v>51</v>
      </c>
      <c r="F84" s="258"/>
      <c r="G84" s="259">
        <f t="shared" si="42"/>
        <v>0</v>
      </c>
      <c r="O84" s="253">
        <v>2</v>
      </c>
      <c r="AA84" s="231">
        <v>1</v>
      </c>
      <c r="AB84" s="231">
        <v>7</v>
      </c>
      <c r="AC84" s="231">
        <v>7</v>
      </c>
      <c r="AZ84" s="231">
        <v>2</v>
      </c>
      <c r="BA84" s="231">
        <f t="shared" si="43"/>
        <v>0</v>
      </c>
      <c r="BB84" s="231">
        <f t="shared" si="44"/>
        <v>0</v>
      </c>
      <c r="BC84" s="231">
        <f t="shared" si="45"/>
        <v>0</v>
      </c>
      <c r="BD84" s="231">
        <f t="shared" si="46"/>
        <v>0</v>
      </c>
      <c r="BE84" s="231">
        <f t="shared" si="47"/>
        <v>0</v>
      </c>
      <c r="CA84" s="260">
        <v>1</v>
      </c>
      <c r="CB84" s="260">
        <v>7</v>
      </c>
      <c r="CZ84" s="231">
        <v>1.99999999999978E-4</v>
      </c>
    </row>
    <row r="85" spans="1:104">
      <c r="A85" s="254">
        <v>62</v>
      </c>
      <c r="B85" s="255" t="s">
        <v>254</v>
      </c>
      <c r="C85" s="256" t="s">
        <v>255</v>
      </c>
      <c r="D85" s="257" t="s">
        <v>123</v>
      </c>
      <c r="E85" s="258">
        <v>90.9</v>
      </c>
      <c r="F85" s="258"/>
      <c r="G85" s="259">
        <f t="shared" si="42"/>
        <v>0</v>
      </c>
      <c r="O85" s="253">
        <v>2</v>
      </c>
      <c r="AA85" s="231">
        <v>1</v>
      </c>
      <c r="AB85" s="231">
        <v>7</v>
      </c>
      <c r="AC85" s="231">
        <v>7</v>
      </c>
      <c r="AZ85" s="231">
        <v>2</v>
      </c>
      <c r="BA85" s="231">
        <f t="shared" si="43"/>
        <v>0</v>
      </c>
      <c r="BB85" s="231">
        <f t="shared" si="44"/>
        <v>0</v>
      </c>
      <c r="BC85" s="231">
        <f t="shared" si="45"/>
        <v>0</v>
      </c>
      <c r="BD85" s="231">
        <f t="shared" si="46"/>
        <v>0</v>
      </c>
      <c r="BE85" s="231">
        <f t="shared" si="47"/>
        <v>0</v>
      </c>
      <c r="CA85" s="260">
        <v>1</v>
      </c>
      <c r="CB85" s="260">
        <v>7</v>
      </c>
      <c r="CZ85" s="231">
        <v>0</v>
      </c>
    </row>
    <row r="86" spans="1:104">
      <c r="A86" s="254">
        <v>63</v>
      </c>
      <c r="B86" s="255" t="s">
        <v>256</v>
      </c>
      <c r="C86" s="256" t="s">
        <v>257</v>
      </c>
      <c r="D86" s="257" t="s">
        <v>123</v>
      </c>
      <c r="E86" s="258">
        <v>7.5</v>
      </c>
      <c r="F86" s="258"/>
      <c r="G86" s="259">
        <f t="shared" si="42"/>
        <v>0</v>
      </c>
      <c r="O86" s="253">
        <v>2</v>
      </c>
      <c r="AA86" s="231">
        <v>1</v>
      </c>
      <c r="AB86" s="231">
        <v>7</v>
      </c>
      <c r="AC86" s="231">
        <v>7</v>
      </c>
      <c r="AZ86" s="231">
        <v>2</v>
      </c>
      <c r="BA86" s="231">
        <f t="shared" si="43"/>
        <v>0</v>
      </c>
      <c r="BB86" s="231">
        <f t="shared" si="44"/>
        <v>0</v>
      </c>
      <c r="BC86" s="231">
        <f t="shared" si="45"/>
        <v>0</v>
      </c>
      <c r="BD86" s="231">
        <f t="shared" si="46"/>
        <v>0</v>
      </c>
      <c r="BE86" s="231">
        <f t="shared" si="47"/>
        <v>0</v>
      </c>
      <c r="CA86" s="260">
        <v>1</v>
      </c>
      <c r="CB86" s="260">
        <v>7</v>
      </c>
      <c r="CZ86" s="231">
        <v>0</v>
      </c>
    </row>
    <row r="87" spans="1:104">
      <c r="A87" s="254">
        <v>64</v>
      </c>
      <c r="B87" s="255" t="s">
        <v>258</v>
      </c>
      <c r="C87" s="256" t="s">
        <v>259</v>
      </c>
      <c r="D87" s="257" t="s">
        <v>123</v>
      </c>
      <c r="E87" s="258">
        <v>90.9</v>
      </c>
      <c r="F87" s="258"/>
      <c r="G87" s="259">
        <f t="shared" si="42"/>
        <v>0</v>
      </c>
      <c r="O87" s="253">
        <v>2</v>
      </c>
      <c r="AA87" s="231">
        <v>1</v>
      </c>
      <c r="AB87" s="231">
        <v>7</v>
      </c>
      <c r="AC87" s="231">
        <v>7</v>
      </c>
      <c r="AZ87" s="231">
        <v>2</v>
      </c>
      <c r="BA87" s="231">
        <f t="shared" si="43"/>
        <v>0</v>
      </c>
      <c r="BB87" s="231">
        <f t="shared" si="44"/>
        <v>0</v>
      </c>
      <c r="BC87" s="231">
        <f t="shared" si="45"/>
        <v>0</v>
      </c>
      <c r="BD87" s="231">
        <f t="shared" si="46"/>
        <v>0</v>
      </c>
      <c r="BE87" s="231">
        <f t="shared" si="47"/>
        <v>0</v>
      </c>
      <c r="CA87" s="260">
        <v>1</v>
      </c>
      <c r="CB87" s="260">
        <v>7</v>
      </c>
      <c r="CZ87" s="231">
        <v>9.9999999999961197E-6</v>
      </c>
    </row>
    <row r="88" spans="1:104">
      <c r="A88" s="254">
        <v>65</v>
      </c>
      <c r="B88" s="255" t="s">
        <v>260</v>
      </c>
      <c r="C88" s="256" t="s">
        <v>261</v>
      </c>
      <c r="D88" s="257" t="s">
        <v>103</v>
      </c>
      <c r="E88" s="258">
        <v>0.66</v>
      </c>
      <c r="F88" s="258"/>
      <c r="G88" s="259">
        <f t="shared" si="42"/>
        <v>0</v>
      </c>
      <c r="O88" s="253">
        <v>2</v>
      </c>
      <c r="AA88" s="231">
        <v>3</v>
      </c>
      <c r="AB88" s="231">
        <v>7</v>
      </c>
      <c r="AC88" s="231">
        <v>283754601</v>
      </c>
      <c r="AZ88" s="231">
        <v>2</v>
      </c>
      <c r="BA88" s="231">
        <f t="shared" si="43"/>
        <v>0</v>
      </c>
      <c r="BB88" s="231">
        <f t="shared" si="44"/>
        <v>0</v>
      </c>
      <c r="BC88" s="231">
        <f t="shared" si="45"/>
        <v>0</v>
      </c>
      <c r="BD88" s="231">
        <f t="shared" si="46"/>
        <v>0</v>
      </c>
      <c r="BE88" s="231">
        <f t="shared" si="47"/>
        <v>0</v>
      </c>
      <c r="CA88" s="260">
        <v>3</v>
      </c>
      <c r="CB88" s="260">
        <v>7</v>
      </c>
      <c r="CZ88" s="231">
        <v>3.5000000000024997E-2</v>
      </c>
    </row>
    <row r="89" spans="1:104">
      <c r="A89" s="254">
        <v>66</v>
      </c>
      <c r="B89" s="255" t="s">
        <v>262</v>
      </c>
      <c r="C89" s="256" t="s">
        <v>263</v>
      </c>
      <c r="D89" s="257" t="s">
        <v>103</v>
      </c>
      <c r="E89" s="258">
        <v>2.794</v>
      </c>
      <c r="F89" s="258"/>
      <c r="G89" s="259">
        <f t="shared" si="42"/>
        <v>0</v>
      </c>
      <c r="O89" s="253">
        <v>2</v>
      </c>
      <c r="AA89" s="231">
        <v>3</v>
      </c>
      <c r="AB89" s="231">
        <v>7</v>
      </c>
      <c r="AC89" s="231" t="s">
        <v>262</v>
      </c>
      <c r="AZ89" s="231">
        <v>2</v>
      </c>
      <c r="BA89" s="231">
        <f t="shared" si="43"/>
        <v>0</v>
      </c>
      <c r="BB89" s="231">
        <f t="shared" si="44"/>
        <v>0</v>
      </c>
      <c r="BC89" s="231">
        <f t="shared" si="45"/>
        <v>0</v>
      </c>
      <c r="BD89" s="231">
        <f t="shared" si="46"/>
        <v>0</v>
      </c>
      <c r="BE89" s="231">
        <f t="shared" si="47"/>
        <v>0</v>
      </c>
      <c r="CA89" s="260">
        <v>3</v>
      </c>
      <c r="CB89" s="260">
        <v>7</v>
      </c>
      <c r="CZ89" s="231">
        <v>2.5000000000005702E-2</v>
      </c>
    </row>
    <row r="90" spans="1:104">
      <c r="A90" s="254">
        <v>67</v>
      </c>
      <c r="B90" s="255" t="s">
        <v>264</v>
      </c>
      <c r="C90" s="256" t="s">
        <v>265</v>
      </c>
      <c r="D90" s="257" t="s">
        <v>123</v>
      </c>
      <c r="E90" s="258">
        <v>56.1</v>
      </c>
      <c r="F90" s="258"/>
      <c r="G90" s="259">
        <f t="shared" si="42"/>
        <v>0</v>
      </c>
      <c r="O90" s="253">
        <v>2</v>
      </c>
      <c r="AA90" s="231">
        <v>3</v>
      </c>
      <c r="AB90" s="231">
        <v>7</v>
      </c>
      <c r="AC90" s="231" t="s">
        <v>264</v>
      </c>
      <c r="AZ90" s="231">
        <v>2</v>
      </c>
      <c r="BA90" s="231">
        <f t="shared" si="43"/>
        <v>0</v>
      </c>
      <c r="BB90" s="231">
        <f t="shared" si="44"/>
        <v>0</v>
      </c>
      <c r="BC90" s="231">
        <f t="shared" si="45"/>
        <v>0</v>
      </c>
      <c r="BD90" s="231">
        <f t="shared" si="46"/>
        <v>0</v>
      </c>
      <c r="BE90" s="231">
        <f t="shared" si="47"/>
        <v>0</v>
      </c>
      <c r="CA90" s="260">
        <v>3</v>
      </c>
      <c r="CB90" s="260">
        <v>7</v>
      </c>
      <c r="CZ90" s="231">
        <v>1.7999999999993601E-3</v>
      </c>
    </row>
    <row r="91" spans="1:104">
      <c r="A91" s="254">
        <v>68</v>
      </c>
      <c r="B91" s="255" t="s">
        <v>266</v>
      </c>
      <c r="C91" s="256" t="s">
        <v>267</v>
      </c>
      <c r="D91" s="257" t="s">
        <v>123</v>
      </c>
      <c r="E91" s="258">
        <v>56.1</v>
      </c>
      <c r="F91" s="258"/>
      <c r="G91" s="259">
        <f t="shared" si="42"/>
        <v>0</v>
      </c>
      <c r="O91" s="253">
        <v>2</v>
      </c>
      <c r="AA91" s="231">
        <v>3</v>
      </c>
      <c r="AB91" s="231">
        <v>7</v>
      </c>
      <c r="AC91" s="231" t="s">
        <v>266</v>
      </c>
      <c r="AZ91" s="231">
        <v>2</v>
      </c>
      <c r="BA91" s="231">
        <f t="shared" si="43"/>
        <v>0</v>
      </c>
      <c r="BB91" s="231">
        <f t="shared" si="44"/>
        <v>0</v>
      </c>
      <c r="BC91" s="231">
        <f t="shared" si="45"/>
        <v>0</v>
      </c>
      <c r="BD91" s="231">
        <f t="shared" si="46"/>
        <v>0</v>
      </c>
      <c r="BE91" s="231">
        <f t="shared" si="47"/>
        <v>0</v>
      </c>
      <c r="CA91" s="260">
        <v>3</v>
      </c>
      <c r="CB91" s="260">
        <v>7</v>
      </c>
      <c r="CZ91" s="231">
        <v>6.00000000000023E-3</v>
      </c>
    </row>
    <row r="92" spans="1:104">
      <c r="A92" s="254">
        <v>69</v>
      </c>
      <c r="B92" s="255" t="s">
        <v>268</v>
      </c>
      <c r="C92" s="256" t="s">
        <v>269</v>
      </c>
      <c r="D92" s="257" t="s">
        <v>123</v>
      </c>
      <c r="E92" s="258">
        <v>72.05</v>
      </c>
      <c r="F92" s="258"/>
      <c r="G92" s="259">
        <f t="shared" si="42"/>
        <v>0</v>
      </c>
      <c r="O92" s="253">
        <v>2</v>
      </c>
      <c r="AA92" s="231">
        <v>3</v>
      </c>
      <c r="AB92" s="231">
        <v>7</v>
      </c>
      <c r="AC92" s="231">
        <v>63151436</v>
      </c>
      <c r="AZ92" s="231">
        <v>2</v>
      </c>
      <c r="BA92" s="231">
        <f t="shared" si="43"/>
        <v>0</v>
      </c>
      <c r="BB92" s="231">
        <f t="shared" si="44"/>
        <v>0</v>
      </c>
      <c r="BC92" s="231">
        <f t="shared" si="45"/>
        <v>0</v>
      </c>
      <c r="BD92" s="231">
        <f t="shared" si="46"/>
        <v>0</v>
      </c>
      <c r="BE92" s="231">
        <f t="shared" si="47"/>
        <v>0</v>
      </c>
      <c r="CA92" s="260">
        <v>3</v>
      </c>
      <c r="CB92" s="260">
        <v>7</v>
      </c>
      <c r="CZ92" s="231">
        <v>3.9999999999977796E-3</v>
      </c>
    </row>
    <row r="93" spans="1:104">
      <c r="A93" s="254">
        <v>70</v>
      </c>
      <c r="B93" s="255" t="s">
        <v>270</v>
      </c>
      <c r="C93" s="256" t="s">
        <v>271</v>
      </c>
      <c r="D93" s="257" t="s">
        <v>128</v>
      </c>
      <c r="E93" s="258">
        <v>0.85686899999986699</v>
      </c>
      <c r="F93" s="258"/>
      <c r="G93" s="259">
        <f t="shared" si="42"/>
        <v>0</v>
      </c>
      <c r="O93" s="253">
        <v>2</v>
      </c>
      <c r="AA93" s="231">
        <v>7</v>
      </c>
      <c r="AB93" s="231">
        <v>1001</v>
      </c>
      <c r="AC93" s="231">
        <v>5</v>
      </c>
      <c r="AZ93" s="231">
        <v>2</v>
      </c>
      <c r="BA93" s="231">
        <f t="shared" si="43"/>
        <v>0</v>
      </c>
      <c r="BB93" s="231">
        <f t="shared" si="44"/>
        <v>0</v>
      </c>
      <c r="BC93" s="231">
        <f t="shared" si="45"/>
        <v>0</v>
      </c>
      <c r="BD93" s="231">
        <f t="shared" si="46"/>
        <v>0</v>
      </c>
      <c r="BE93" s="231">
        <f t="shared" si="47"/>
        <v>0</v>
      </c>
      <c r="CA93" s="260">
        <v>7</v>
      </c>
      <c r="CB93" s="260">
        <v>1001</v>
      </c>
      <c r="CZ93" s="231">
        <v>0</v>
      </c>
    </row>
    <row r="94" spans="1:104">
      <c r="A94" s="261"/>
      <c r="B94" s="262" t="s">
        <v>95</v>
      </c>
      <c r="C94" s="263" t="s">
        <v>249</v>
      </c>
      <c r="D94" s="264"/>
      <c r="E94" s="265"/>
      <c r="F94" s="266"/>
      <c r="G94" s="267">
        <f>SUM(G82:G93)</f>
        <v>0</v>
      </c>
      <c r="O94" s="253">
        <v>4</v>
      </c>
      <c r="BA94" s="268">
        <f>SUM(BA82:BA93)</f>
        <v>0</v>
      </c>
      <c r="BB94" s="268">
        <f>SUM(BB82:BB93)</f>
        <v>0</v>
      </c>
      <c r="BC94" s="268">
        <f>SUM(BC82:BC93)</f>
        <v>0</v>
      </c>
      <c r="BD94" s="268">
        <f>SUM(BD82:BD93)</f>
        <v>0</v>
      </c>
      <c r="BE94" s="268">
        <f>SUM(BE82:BE93)</f>
        <v>0</v>
      </c>
    </row>
    <row r="95" spans="1:104">
      <c r="A95" s="246" t="s">
        <v>91</v>
      </c>
      <c r="B95" s="247" t="s">
        <v>272</v>
      </c>
      <c r="C95" s="248" t="s">
        <v>273</v>
      </c>
      <c r="D95" s="249"/>
      <c r="E95" s="250"/>
      <c r="F95" s="250"/>
      <c r="G95" s="251"/>
      <c r="H95" s="252"/>
      <c r="I95" s="252"/>
      <c r="O95" s="253">
        <v>1</v>
      </c>
    </row>
    <row r="96" spans="1:104">
      <c r="A96" s="254">
        <v>71</v>
      </c>
      <c r="B96" s="255" t="s">
        <v>275</v>
      </c>
      <c r="C96" s="256" t="s">
        <v>276</v>
      </c>
      <c r="D96" s="257" t="s">
        <v>277</v>
      </c>
      <c r="E96" s="258">
        <v>1</v>
      </c>
      <c r="F96" s="258"/>
      <c r="G96" s="259">
        <f>E96*F96</f>
        <v>0</v>
      </c>
      <c r="O96" s="253">
        <v>2</v>
      </c>
      <c r="AA96" s="231">
        <v>12</v>
      </c>
      <c r="AB96" s="231">
        <v>0</v>
      </c>
      <c r="AC96" s="231">
        <v>9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60">
        <v>12</v>
      </c>
      <c r="CB96" s="260">
        <v>0</v>
      </c>
      <c r="CZ96" s="231">
        <v>0</v>
      </c>
    </row>
    <row r="97" spans="1:104">
      <c r="A97" s="261"/>
      <c r="B97" s="262" t="s">
        <v>95</v>
      </c>
      <c r="C97" s="263" t="s">
        <v>274</v>
      </c>
      <c r="D97" s="264"/>
      <c r="E97" s="265"/>
      <c r="F97" s="266"/>
      <c r="G97" s="267">
        <f>SUM(G95:G96)</f>
        <v>0</v>
      </c>
      <c r="O97" s="253">
        <v>4</v>
      </c>
      <c r="BA97" s="268">
        <f>SUM(BA95:BA96)</f>
        <v>0</v>
      </c>
      <c r="BB97" s="268">
        <f>SUM(BB95:BB96)</f>
        <v>0</v>
      </c>
      <c r="BC97" s="268">
        <f>SUM(BC95:BC96)</f>
        <v>0</v>
      </c>
      <c r="BD97" s="268">
        <f>SUM(BD95:BD96)</f>
        <v>0</v>
      </c>
      <c r="BE97" s="268">
        <f>SUM(BE95:BE96)</f>
        <v>0</v>
      </c>
    </row>
    <row r="98" spans="1:104">
      <c r="A98" s="246" t="s">
        <v>91</v>
      </c>
      <c r="B98" s="247" t="s">
        <v>278</v>
      </c>
      <c r="C98" s="248" t="s">
        <v>279</v>
      </c>
      <c r="D98" s="249"/>
      <c r="E98" s="250"/>
      <c r="F98" s="250"/>
      <c r="G98" s="251"/>
      <c r="H98" s="252"/>
      <c r="I98" s="252"/>
      <c r="O98" s="253">
        <v>1</v>
      </c>
    </row>
    <row r="99" spans="1:104">
      <c r="A99" s="254">
        <v>72</v>
      </c>
      <c r="B99" s="255" t="s">
        <v>281</v>
      </c>
      <c r="C99" s="256" t="s">
        <v>282</v>
      </c>
      <c r="D99" s="257" t="s">
        <v>277</v>
      </c>
      <c r="E99" s="258">
        <v>1</v>
      </c>
      <c r="F99" s="258"/>
      <c r="G99" s="259">
        <f>E99*F99</f>
        <v>0</v>
      </c>
      <c r="O99" s="253">
        <v>2</v>
      </c>
      <c r="AA99" s="231">
        <v>12</v>
      </c>
      <c r="AB99" s="231">
        <v>0</v>
      </c>
      <c r="AC99" s="231">
        <v>10</v>
      </c>
      <c r="AZ99" s="231">
        <v>2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60">
        <v>12</v>
      </c>
      <c r="CB99" s="260">
        <v>0</v>
      </c>
      <c r="CZ99" s="231">
        <v>0</v>
      </c>
    </row>
    <row r="100" spans="1:104">
      <c r="A100" s="261"/>
      <c r="B100" s="262" t="s">
        <v>95</v>
      </c>
      <c r="C100" s="263" t="s">
        <v>280</v>
      </c>
      <c r="D100" s="264"/>
      <c r="E100" s="265"/>
      <c r="F100" s="266"/>
      <c r="G100" s="267">
        <f>SUM(G98:G99)</f>
        <v>0</v>
      </c>
      <c r="O100" s="253">
        <v>4</v>
      </c>
      <c r="BA100" s="268">
        <f>SUM(BA98:BA99)</f>
        <v>0</v>
      </c>
      <c r="BB100" s="268">
        <f>SUM(BB98:BB99)</f>
        <v>0</v>
      </c>
      <c r="BC100" s="268">
        <f>SUM(BC98:BC99)</f>
        <v>0</v>
      </c>
      <c r="BD100" s="268">
        <f>SUM(BD98:BD99)</f>
        <v>0</v>
      </c>
      <c r="BE100" s="268">
        <f>SUM(BE98:BE99)</f>
        <v>0</v>
      </c>
    </row>
    <row r="101" spans="1:104">
      <c r="A101" s="246" t="s">
        <v>91</v>
      </c>
      <c r="B101" s="247" t="s">
        <v>283</v>
      </c>
      <c r="C101" s="248" t="s">
        <v>284</v>
      </c>
      <c r="D101" s="249"/>
      <c r="E101" s="250"/>
      <c r="F101" s="250"/>
      <c r="G101" s="251"/>
      <c r="H101" s="252"/>
      <c r="I101" s="252"/>
      <c r="O101" s="253">
        <v>1</v>
      </c>
    </row>
    <row r="102" spans="1:104" ht="22.5">
      <c r="A102" s="254">
        <v>73</v>
      </c>
      <c r="B102" s="255" t="s">
        <v>286</v>
      </c>
      <c r="C102" s="256" t="s">
        <v>287</v>
      </c>
      <c r="D102" s="257" t="s">
        <v>123</v>
      </c>
      <c r="E102" s="258">
        <v>51</v>
      </c>
      <c r="F102" s="258"/>
      <c r="G102" s="259">
        <f>E102*F102</f>
        <v>0</v>
      </c>
      <c r="O102" s="253">
        <v>2</v>
      </c>
      <c r="AA102" s="231">
        <v>1</v>
      </c>
      <c r="AB102" s="231">
        <v>7</v>
      </c>
      <c r="AC102" s="231">
        <v>7</v>
      </c>
      <c r="AZ102" s="231">
        <v>2</v>
      </c>
      <c r="BA102" s="231">
        <f>IF(AZ102=1,G102,0)</f>
        <v>0</v>
      </c>
      <c r="BB102" s="231">
        <f>IF(AZ102=2,G102,0)</f>
        <v>0</v>
      </c>
      <c r="BC102" s="231">
        <f>IF(AZ102=3,G102,0)</f>
        <v>0</v>
      </c>
      <c r="BD102" s="231">
        <f>IF(AZ102=4,G102,0)</f>
        <v>0</v>
      </c>
      <c r="BE102" s="231">
        <f>IF(AZ102=5,G102,0)</f>
        <v>0</v>
      </c>
      <c r="CA102" s="260">
        <v>1</v>
      </c>
      <c r="CB102" s="260">
        <v>7</v>
      </c>
      <c r="CZ102" s="231">
        <v>1.45200000000045E-2</v>
      </c>
    </row>
    <row r="103" spans="1:104" ht="22.5">
      <c r="A103" s="254">
        <v>74</v>
      </c>
      <c r="B103" s="255" t="s">
        <v>288</v>
      </c>
      <c r="C103" s="256" t="s">
        <v>289</v>
      </c>
      <c r="D103" s="257" t="s">
        <v>123</v>
      </c>
      <c r="E103" s="258">
        <v>51</v>
      </c>
      <c r="F103" s="258"/>
      <c r="G103" s="259">
        <f>E103*F103</f>
        <v>0</v>
      </c>
      <c r="O103" s="253">
        <v>2</v>
      </c>
      <c r="AA103" s="231">
        <v>1</v>
      </c>
      <c r="AB103" s="231">
        <v>7</v>
      </c>
      <c r="AC103" s="231">
        <v>7</v>
      </c>
      <c r="AZ103" s="231">
        <v>2</v>
      </c>
      <c r="BA103" s="231">
        <f>IF(AZ103=1,G103,0)</f>
        <v>0</v>
      </c>
      <c r="BB103" s="231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60">
        <v>1</v>
      </c>
      <c r="CB103" s="260">
        <v>7</v>
      </c>
      <c r="CZ103" s="231">
        <v>1.4500000000001699E-3</v>
      </c>
    </row>
    <row r="104" spans="1:104" ht="22.5">
      <c r="A104" s="254">
        <v>75</v>
      </c>
      <c r="B104" s="255" t="s">
        <v>290</v>
      </c>
      <c r="C104" s="256" t="s">
        <v>291</v>
      </c>
      <c r="D104" s="257" t="s">
        <v>123</v>
      </c>
      <c r="E104" s="258">
        <v>34.21</v>
      </c>
      <c r="F104" s="258"/>
      <c r="G104" s="259">
        <f>E104*F104</f>
        <v>0</v>
      </c>
      <c r="O104" s="253">
        <v>2</v>
      </c>
      <c r="AA104" s="231">
        <v>2</v>
      </c>
      <c r="AB104" s="231">
        <v>7</v>
      </c>
      <c r="AC104" s="231">
        <v>7</v>
      </c>
      <c r="AZ104" s="231">
        <v>2</v>
      </c>
      <c r="BA104" s="231">
        <f>IF(AZ104=1,G104,0)</f>
        <v>0</v>
      </c>
      <c r="BB104" s="231">
        <f>IF(AZ104=2,G104,0)</f>
        <v>0</v>
      </c>
      <c r="BC104" s="231">
        <f>IF(AZ104=3,G104,0)</f>
        <v>0</v>
      </c>
      <c r="BD104" s="231">
        <f>IF(AZ104=4,G104,0)</f>
        <v>0</v>
      </c>
      <c r="BE104" s="231">
        <f>IF(AZ104=5,G104,0)</f>
        <v>0</v>
      </c>
      <c r="CA104" s="260">
        <v>2</v>
      </c>
      <c r="CB104" s="260">
        <v>7</v>
      </c>
      <c r="CZ104" s="231">
        <v>2.9799999999994501E-2</v>
      </c>
    </row>
    <row r="105" spans="1:104">
      <c r="A105" s="254">
        <v>76</v>
      </c>
      <c r="B105" s="255" t="s">
        <v>292</v>
      </c>
      <c r="C105" s="256" t="s">
        <v>293</v>
      </c>
      <c r="D105" s="257" t="s">
        <v>128</v>
      </c>
      <c r="E105" s="258">
        <v>0.81447000000023795</v>
      </c>
      <c r="F105" s="258"/>
      <c r="G105" s="259">
        <f>E105*F105</f>
        <v>0</v>
      </c>
      <c r="O105" s="253">
        <v>2</v>
      </c>
      <c r="AA105" s="231">
        <v>7</v>
      </c>
      <c r="AB105" s="231">
        <v>1001</v>
      </c>
      <c r="AC105" s="231">
        <v>5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60">
        <v>7</v>
      </c>
      <c r="CB105" s="260">
        <v>1001</v>
      </c>
      <c r="CZ105" s="231">
        <v>0</v>
      </c>
    </row>
    <row r="106" spans="1:104">
      <c r="A106" s="261"/>
      <c r="B106" s="262" t="s">
        <v>95</v>
      </c>
      <c r="C106" s="263" t="s">
        <v>285</v>
      </c>
      <c r="D106" s="264"/>
      <c r="E106" s="265"/>
      <c r="F106" s="266"/>
      <c r="G106" s="267">
        <f>SUM(G101:G105)</f>
        <v>0</v>
      </c>
      <c r="O106" s="253">
        <v>4</v>
      </c>
      <c r="BA106" s="268">
        <f>SUM(BA101:BA105)</f>
        <v>0</v>
      </c>
      <c r="BB106" s="268">
        <f>SUM(BB101:BB105)</f>
        <v>0</v>
      </c>
      <c r="BC106" s="268">
        <f>SUM(BC101:BC105)</f>
        <v>0</v>
      </c>
      <c r="BD106" s="268">
        <f>SUM(BD101:BD105)</f>
        <v>0</v>
      </c>
      <c r="BE106" s="268">
        <f>SUM(BE101:BE105)</f>
        <v>0</v>
      </c>
    </row>
    <row r="107" spans="1:104">
      <c r="A107" s="246" t="s">
        <v>91</v>
      </c>
      <c r="B107" s="247" t="s">
        <v>294</v>
      </c>
      <c r="C107" s="248" t="s">
        <v>295</v>
      </c>
      <c r="D107" s="249"/>
      <c r="E107" s="250"/>
      <c r="F107" s="250"/>
      <c r="G107" s="251"/>
      <c r="H107" s="252"/>
      <c r="I107" s="252"/>
      <c r="O107" s="253">
        <v>1</v>
      </c>
    </row>
    <row r="108" spans="1:104">
      <c r="A108" s="254">
        <v>77</v>
      </c>
      <c r="B108" s="255" t="s">
        <v>297</v>
      </c>
      <c r="C108" s="256" t="s">
        <v>298</v>
      </c>
      <c r="D108" s="257" t="s">
        <v>162</v>
      </c>
      <c r="E108" s="258">
        <v>16</v>
      </c>
      <c r="F108" s="258"/>
      <c r="G108" s="259">
        <f t="shared" ref="G108:G114" si="48">E108*F108</f>
        <v>0</v>
      </c>
      <c r="O108" s="253">
        <v>2</v>
      </c>
      <c r="AA108" s="231">
        <v>1</v>
      </c>
      <c r="AB108" s="231">
        <v>7</v>
      </c>
      <c r="AC108" s="231">
        <v>7</v>
      </c>
      <c r="AZ108" s="231">
        <v>2</v>
      </c>
      <c r="BA108" s="231">
        <f t="shared" ref="BA108:BA114" si="49">IF(AZ108=1,G108,0)</f>
        <v>0</v>
      </c>
      <c r="BB108" s="231">
        <f t="shared" ref="BB108:BB114" si="50">IF(AZ108=2,G108,0)</f>
        <v>0</v>
      </c>
      <c r="BC108" s="231">
        <f t="shared" ref="BC108:BC114" si="51">IF(AZ108=3,G108,0)</f>
        <v>0</v>
      </c>
      <c r="BD108" s="231">
        <f t="shared" ref="BD108:BD114" si="52">IF(AZ108=4,G108,0)</f>
        <v>0</v>
      </c>
      <c r="BE108" s="231">
        <f t="shared" ref="BE108:BE114" si="53">IF(AZ108=5,G108,0)</f>
        <v>0</v>
      </c>
      <c r="CA108" s="260">
        <v>1</v>
      </c>
      <c r="CB108" s="260">
        <v>7</v>
      </c>
      <c r="CZ108" s="231">
        <v>3.5300000000013701E-3</v>
      </c>
    </row>
    <row r="109" spans="1:104">
      <c r="A109" s="254">
        <v>78</v>
      </c>
      <c r="B109" s="255" t="s">
        <v>299</v>
      </c>
      <c r="C109" s="256" t="s">
        <v>300</v>
      </c>
      <c r="D109" s="257" t="s">
        <v>123</v>
      </c>
      <c r="E109" s="258">
        <v>1.5</v>
      </c>
      <c r="F109" s="258"/>
      <c r="G109" s="259">
        <f t="shared" si="48"/>
        <v>0</v>
      </c>
      <c r="O109" s="253">
        <v>2</v>
      </c>
      <c r="AA109" s="231">
        <v>1</v>
      </c>
      <c r="AB109" s="231">
        <v>7</v>
      </c>
      <c r="AC109" s="231">
        <v>7</v>
      </c>
      <c r="AZ109" s="231">
        <v>2</v>
      </c>
      <c r="BA109" s="231">
        <f t="shared" si="49"/>
        <v>0</v>
      </c>
      <c r="BB109" s="231">
        <f t="shared" si="50"/>
        <v>0</v>
      </c>
      <c r="BC109" s="231">
        <f t="shared" si="51"/>
        <v>0</v>
      </c>
      <c r="BD109" s="231">
        <f t="shared" si="52"/>
        <v>0</v>
      </c>
      <c r="BE109" s="231">
        <f t="shared" si="53"/>
        <v>0</v>
      </c>
      <c r="CA109" s="260">
        <v>1</v>
      </c>
      <c r="CB109" s="260">
        <v>7</v>
      </c>
      <c r="CZ109" s="231">
        <v>9.0200000000066893E-3</v>
      </c>
    </row>
    <row r="110" spans="1:104">
      <c r="A110" s="254">
        <v>79</v>
      </c>
      <c r="B110" s="255" t="s">
        <v>301</v>
      </c>
      <c r="C110" s="256" t="s">
        <v>302</v>
      </c>
      <c r="D110" s="257" t="s">
        <v>162</v>
      </c>
      <c r="E110" s="258">
        <v>16</v>
      </c>
      <c r="F110" s="258"/>
      <c r="G110" s="259">
        <f t="shared" si="48"/>
        <v>0</v>
      </c>
      <c r="O110" s="253">
        <v>2</v>
      </c>
      <c r="AA110" s="231">
        <v>1</v>
      </c>
      <c r="AB110" s="231">
        <v>7</v>
      </c>
      <c r="AC110" s="231">
        <v>7</v>
      </c>
      <c r="AZ110" s="231">
        <v>2</v>
      </c>
      <c r="BA110" s="231">
        <f t="shared" si="49"/>
        <v>0</v>
      </c>
      <c r="BB110" s="231">
        <f t="shared" si="50"/>
        <v>0</v>
      </c>
      <c r="BC110" s="231">
        <f t="shared" si="51"/>
        <v>0</v>
      </c>
      <c r="BD110" s="231">
        <f t="shared" si="52"/>
        <v>0</v>
      </c>
      <c r="BE110" s="231">
        <f t="shared" si="53"/>
        <v>0</v>
      </c>
      <c r="CA110" s="260">
        <v>1</v>
      </c>
      <c r="CB110" s="260">
        <v>7</v>
      </c>
      <c r="CZ110" s="231">
        <v>3.0000000000001098E-3</v>
      </c>
    </row>
    <row r="111" spans="1:104">
      <c r="A111" s="254">
        <v>80</v>
      </c>
      <c r="B111" s="255" t="s">
        <v>303</v>
      </c>
      <c r="C111" s="256" t="s">
        <v>304</v>
      </c>
      <c r="D111" s="257" t="s">
        <v>123</v>
      </c>
      <c r="E111" s="258">
        <v>51</v>
      </c>
      <c r="F111" s="258"/>
      <c r="G111" s="259">
        <f t="shared" si="48"/>
        <v>0</v>
      </c>
      <c r="O111" s="253">
        <v>2</v>
      </c>
      <c r="AA111" s="231">
        <v>1</v>
      </c>
      <c r="AB111" s="231">
        <v>7</v>
      </c>
      <c r="AC111" s="231">
        <v>7</v>
      </c>
      <c r="AZ111" s="231">
        <v>2</v>
      </c>
      <c r="BA111" s="231">
        <f t="shared" si="49"/>
        <v>0</v>
      </c>
      <c r="BB111" s="231">
        <f t="shared" si="50"/>
        <v>0</v>
      </c>
      <c r="BC111" s="231">
        <f t="shared" si="51"/>
        <v>0</v>
      </c>
      <c r="BD111" s="231">
        <f t="shared" si="52"/>
        <v>0</v>
      </c>
      <c r="BE111" s="231">
        <f t="shared" si="53"/>
        <v>0</v>
      </c>
      <c r="CA111" s="260">
        <v>1</v>
      </c>
      <c r="CB111" s="260">
        <v>7</v>
      </c>
      <c r="CZ111" s="231">
        <v>1.55900000000031E-2</v>
      </c>
    </row>
    <row r="112" spans="1:104">
      <c r="A112" s="254">
        <v>81</v>
      </c>
      <c r="B112" s="255" t="s">
        <v>305</v>
      </c>
      <c r="C112" s="256" t="s">
        <v>306</v>
      </c>
      <c r="D112" s="257" t="s">
        <v>162</v>
      </c>
      <c r="E112" s="258">
        <v>14.2</v>
      </c>
      <c r="F112" s="258"/>
      <c r="G112" s="259">
        <f t="shared" si="48"/>
        <v>0</v>
      </c>
      <c r="O112" s="253">
        <v>2</v>
      </c>
      <c r="AA112" s="231">
        <v>1</v>
      </c>
      <c r="AB112" s="231">
        <v>0</v>
      </c>
      <c r="AC112" s="231">
        <v>0</v>
      </c>
      <c r="AZ112" s="231">
        <v>2</v>
      </c>
      <c r="BA112" s="231">
        <f t="shared" si="49"/>
        <v>0</v>
      </c>
      <c r="BB112" s="231">
        <f t="shared" si="50"/>
        <v>0</v>
      </c>
      <c r="BC112" s="231">
        <f t="shared" si="51"/>
        <v>0</v>
      </c>
      <c r="BD112" s="231">
        <f t="shared" si="52"/>
        <v>0</v>
      </c>
      <c r="BE112" s="231">
        <f t="shared" si="53"/>
        <v>0</v>
      </c>
      <c r="CA112" s="260">
        <v>1</v>
      </c>
      <c r="CB112" s="260">
        <v>0</v>
      </c>
      <c r="CZ112" s="231">
        <v>3.4099999999987998E-3</v>
      </c>
    </row>
    <row r="113" spans="1:104">
      <c r="A113" s="254">
        <v>82</v>
      </c>
      <c r="B113" s="255" t="s">
        <v>307</v>
      </c>
      <c r="C113" s="256" t="s">
        <v>308</v>
      </c>
      <c r="D113" s="257" t="s">
        <v>162</v>
      </c>
      <c r="E113" s="258">
        <v>16</v>
      </c>
      <c r="F113" s="258"/>
      <c r="G113" s="259">
        <f t="shared" si="48"/>
        <v>0</v>
      </c>
      <c r="O113" s="253">
        <v>2</v>
      </c>
      <c r="AA113" s="231">
        <v>1</v>
      </c>
      <c r="AB113" s="231">
        <v>7</v>
      </c>
      <c r="AC113" s="231">
        <v>7</v>
      </c>
      <c r="AZ113" s="231">
        <v>2</v>
      </c>
      <c r="BA113" s="231">
        <f t="shared" si="49"/>
        <v>0</v>
      </c>
      <c r="BB113" s="231">
        <f t="shared" si="50"/>
        <v>0</v>
      </c>
      <c r="BC113" s="231">
        <f t="shared" si="51"/>
        <v>0</v>
      </c>
      <c r="BD113" s="231">
        <f t="shared" si="52"/>
        <v>0</v>
      </c>
      <c r="BE113" s="231">
        <f t="shared" si="53"/>
        <v>0</v>
      </c>
      <c r="CA113" s="260">
        <v>1</v>
      </c>
      <c r="CB113" s="260">
        <v>7</v>
      </c>
      <c r="CZ113" s="231">
        <v>2.6200000000002901E-3</v>
      </c>
    </row>
    <row r="114" spans="1:104">
      <c r="A114" s="254">
        <v>83</v>
      </c>
      <c r="B114" s="255" t="s">
        <v>309</v>
      </c>
      <c r="C114" s="256" t="s">
        <v>310</v>
      </c>
      <c r="D114" s="257" t="s">
        <v>128</v>
      </c>
      <c r="E114" s="258">
        <v>1.00344200000018</v>
      </c>
      <c r="F114" s="258"/>
      <c r="G114" s="259">
        <f t="shared" si="48"/>
        <v>0</v>
      </c>
      <c r="O114" s="253">
        <v>2</v>
      </c>
      <c r="AA114" s="231">
        <v>7</v>
      </c>
      <c r="AB114" s="231">
        <v>1001</v>
      </c>
      <c r="AC114" s="231">
        <v>5</v>
      </c>
      <c r="AZ114" s="231">
        <v>2</v>
      </c>
      <c r="BA114" s="231">
        <f t="shared" si="49"/>
        <v>0</v>
      </c>
      <c r="BB114" s="231">
        <f t="shared" si="50"/>
        <v>0</v>
      </c>
      <c r="BC114" s="231">
        <f t="shared" si="51"/>
        <v>0</v>
      </c>
      <c r="BD114" s="231">
        <f t="shared" si="52"/>
        <v>0</v>
      </c>
      <c r="BE114" s="231">
        <f t="shared" si="53"/>
        <v>0</v>
      </c>
      <c r="CA114" s="260">
        <v>7</v>
      </c>
      <c r="CB114" s="260">
        <v>1001</v>
      </c>
      <c r="CZ114" s="231">
        <v>0</v>
      </c>
    </row>
    <row r="115" spans="1:104">
      <c r="A115" s="261"/>
      <c r="B115" s="262" t="s">
        <v>95</v>
      </c>
      <c r="C115" s="263" t="s">
        <v>296</v>
      </c>
      <c r="D115" s="264"/>
      <c r="E115" s="265"/>
      <c r="F115" s="266"/>
      <c r="G115" s="267">
        <f>SUM(G107:G114)</f>
        <v>0</v>
      </c>
      <c r="O115" s="253">
        <v>4</v>
      </c>
      <c r="BA115" s="268">
        <f>SUM(BA107:BA114)</f>
        <v>0</v>
      </c>
      <c r="BB115" s="268">
        <f>SUM(BB107:BB114)</f>
        <v>0</v>
      </c>
      <c r="BC115" s="268">
        <f>SUM(BC107:BC114)</f>
        <v>0</v>
      </c>
      <c r="BD115" s="268">
        <f>SUM(BD107:BD114)</f>
        <v>0</v>
      </c>
      <c r="BE115" s="268">
        <f>SUM(BE107:BE114)</f>
        <v>0</v>
      </c>
    </row>
    <row r="116" spans="1:104">
      <c r="A116" s="246" t="s">
        <v>91</v>
      </c>
      <c r="B116" s="247" t="s">
        <v>311</v>
      </c>
      <c r="C116" s="248" t="s">
        <v>312</v>
      </c>
      <c r="D116" s="249"/>
      <c r="E116" s="250"/>
      <c r="F116" s="250"/>
      <c r="G116" s="251"/>
      <c r="H116" s="252"/>
      <c r="I116" s="252"/>
      <c r="O116" s="253">
        <v>1</v>
      </c>
    </row>
    <row r="117" spans="1:104" ht="22.5">
      <c r="A117" s="254">
        <v>84</v>
      </c>
      <c r="B117" s="255" t="s">
        <v>314</v>
      </c>
      <c r="C117" s="256" t="s">
        <v>315</v>
      </c>
      <c r="D117" s="257" t="s">
        <v>123</v>
      </c>
      <c r="E117" s="258">
        <v>51</v>
      </c>
      <c r="F117" s="258"/>
      <c r="G117" s="259">
        <f>E117*F117</f>
        <v>0</v>
      </c>
      <c r="O117" s="253">
        <v>2</v>
      </c>
      <c r="AA117" s="231">
        <v>1</v>
      </c>
      <c r="AB117" s="231">
        <v>0</v>
      </c>
      <c r="AC117" s="231">
        <v>0</v>
      </c>
      <c r="AZ117" s="231">
        <v>2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60">
        <v>1</v>
      </c>
      <c r="CB117" s="260">
        <v>0</v>
      </c>
      <c r="CZ117" s="231">
        <v>1.2999999999996299E-4</v>
      </c>
    </row>
    <row r="118" spans="1:104">
      <c r="A118" s="254">
        <v>85</v>
      </c>
      <c r="B118" s="255" t="s">
        <v>316</v>
      </c>
      <c r="C118" s="256" t="s">
        <v>317</v>
      </c>
      <c r="D118" s="257" t="s">
        <v>128</v>
      </c>
      <c r="E118" s="258">
        <v>6.6299999999981096E-3</v>
      </c>
      <c r="F118" s="258"/>
      <c r="G118" s="259">
        <f>E118*F118</f>
        <v>0</v>
      </c>
      <c r="O118" s="253">
        <v>2</v>
      </c>
      <c r="AA118" s="231">
        <v>7</v>
      </c>
      <c r="AB118" s="231">
        <v>1001</v>
      </c>
      <c r="AC118" s="231">
        <v>5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60">
        <v>7</v>
      </c>
      <c r="CB118" s="260">
        <v>1001</v>
      </c>
      <c r="CZ118" s="231">
        <v>0</v>
      </c>
    </row>
    <row r="119" spans="1:104">
      <c r="A119" s="261"/>
      <c r="B119" s="262" t="s">
        <v>95</v>
      </c>
      <c r="C119" s="263" t="s">
        <v>313</v>
      </c>
      <c r="D119" s="264"/>
      <c r="E119" s="265"/>
      <c r="F119" s="266"/>
      <c r="G119" s="267">
        <f>SUM(G116:G118)</f>
        <v>0</v>
      </c>
      <c r="O119" s="253">
        <v>4</v>
      </c>
      <c r="BA119" s="268">
        <f>SUM(BA116:BA118)</f>
        <v>0</v>
      </c>
      <c r="BB119" s="268">
        <f>SUM(BB116:BB118)</f>
        <v>0</v>
      </c>
      <c r="BC119" s="268">
        <f>SUM(BC116:BC118)</f>
        <v>0</v>
      </c>
      <c r="BD119" s="268">
        <f>SUM(BD116:BD118)</f>
        <v>0</v>
      </c>
      <c r="BE119" s="268">
        <f>SUM(BE116:BE118)</f>
        <v>0</v>
      </c>
    </row>
    <row r="120" spans="1:104">
      <c r="A120" s="246" t="s">
        <v>91</v>
      </c>
      <c r="B120" s="247" t="s">
        <v>318</v>
      </c>
      <c r="C120" s="248" t="s">
        <v>319</v>
      </c>
      <c r="D120" s="249"/>
      <c r="E120" s="250"/>
      <c r="F120" s="250"/>
      <c r="G120" s="251"/>
      <c r="H120" s="252"/>
      <c r="I120" s="252"/>
      <c r="O120" s="253">
        <v>1</v>
      </c>
    </row>
    <row r="121" spans="1:104">
      <c r="A121" s="254">
        <v>86</v>
      </c>
      <c r="B121" s="255" t="s">
        <v>321</v>
      </c>
      <c r="C121" s="256" t="s">
        <v>322</v>
      </c>
      <c r="D121" s="257" t="s">
        <v>94</v>
      </c>
      <c r="E121" s="258">
        <v>4</v>
      </c>
      <c r="F121" s="258"/>
      <c r="G121" s="259">
        <f>E121*F121</f>
        <v>0</v>
      </c>
      <c r="O121" s="253">
        <v>2</v>
      </c>
      <c r="AA121" s="231">
        <v>12</v>
      </c>
      <c r="AB121" s="231">
        <v>0</v>
      </c>
      <c r="AC121" s="231">
        <v>14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60">
        <v>12</v>
      </c>
      <c r="CB121" s="260">
        <v>0</v>
      </c>
      <c r="CZ121" s="231">
        <v>0</v>
      </c>
    </row>
    <row r="122" spans="1:104">
      <c r="A122" s="254">
        <v>87</v>
      </c>
      <c r="B122" s="255" t="s">
        <v>321</v>
      </c>
      <c r="C122" s="256" t="s">
        <v>323</v>
      </c>
      <c r="D122" s="257" t="s">
        <v>94</v>
      </c>
      <c r="E122" s="258">
        <v>7</v>
      </c>
      <c r="F122" s="258"/>
      <c r="G122" s="259">
        <f>E122*F122</f>
        <v>0</v>
      </c>
      <c r="O122" s="253">
        <v>2</v>
      </c>
      <c r="AA122" s="231">
        <v>12</v>
      </c>
      <c r="AB122" s="231">
        <v>0</v>
      </c>
      <c r="AC122" s="231">
        <v>113</v>
      </c>
      <c r="AZ122" s="231">
        <v>2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60">
        <v>12</v>
      </c>
      <c r="CB122" s="260">
        <v>0</v>
      </c>
      <c r="CZ122" s="231">
        <v>0</v>
      </c>
    </row>
    <row r="123" spans="1:104">
      <c r="A123" s="254">
        <v>88</v>
      </c>
      <c r="B123" s="255" t="s">
        <v>324</v>
      </c>
      <c r="C123" s="256" t="s">
        <v>325</v>
      </c>
      <c r="D123" s="257" t="s">
        <v>94</v>
      </c>
      <c r="E123" s="258">
        <v>1</v>
      </c>
      <c r="F123" s="258"/>
      <c r="G123" s="259">
        <f>E123*F123</f>
        <v>0</v>
      </c>
      <c r="O123" s="253">
        <v>2</v>
      </c>
      <c r="AA123" s="231">
        <v>12</v>
      </c>
      <c r="AB123" s="231">
        <v>0</v>
      </c>
      <c r="AC123" s="231">
        <v>114</v>
      </c>
      <c r="AZ123" s="231">
        <v>2</v>
      </c>
      <c r="BA123" s="231">
        <f>IF(AZ123=1,G123,0)</f>
        <v>0</v>
      </c>
      <c r="BB123" s="231">
        <f>IF(AZ123=2,G123,0)</f>
        <v>0</v>
      </c>
      <c r="BC123" s="231">
        <f>IF(AZ123=3,G123,0)</f>
        <v>0</v>
      </c>
      <c r="BD123" s="231">
        <f>IF(AZ123=4,G123,0)</f>
        <v>0</v>
      </c>
      <c r="BE123" s="231">
        <f>IF(AZ123=5,G123,0)</f>
        <v>0</v>
      </c>
      <c r="CA123" s="260">
        <v>12</v>
      </c>
      <c r="CB123" s="260">
        <v>0</v>
      </c>
      <c r="CZ123" s="231">
        <v>0</v>
      </c>
    </row>
    <row r="124" spans="1:104">
      <c r="A124" s="261"/>
      <c r="B124" s="262" t="s">
        <v>95</v>
      </c>
      <c r="C124" s="263" t="s">
        <v>320</v>
      </c>
      <c r="D124" s="264"/>
      <c r="E124" s="265"/>
      <c r="F124" s="266"/>
      <c r="G124" s="267">
        <f>SUM(G120:G123)</f>
        <v>0</v>
      </c>
      <c r="O124" s="253">
        <v>4</v>
      </c>
      <c r="BA124" s="268">
        <f>SUM(BA120:BA123)</f>
        <v>0</v>
      </c>
      <c r="BB124" s="268">
        <f>SUM(BB120:BB123)</f>
        <v>0</v>
      </c>
      <c r="BC124" s="268">
        <f>SUM(BC120:BC123)</f>
        <v>0</v>
      </c>
      <c r="BD124" s="268">
        <f>SUM(BD120:BD123)</f>
        <v>0</v>
      </c>
      <c r="BE124" s="268">
        <f>SUM(BE120:BE123)</f>
        <v>0</v>
      </c>
    </row>
    <row r="125" spans="1:104">
      <c r="A125" s="246" t="s">
        <v>91</v>
      </c>
      <c r="B125" s="247" t="s">
        <v>326</v>
      </c>
      <c r="C125" s="248" t="s">
        <v>327</v>
      </c>
      <c r="D125" s="249"/>
      <c r="E125" s="250"/>
      <c r="F125" s="250"/>
      <c r="G125" s="251"/>
      <c r="H125" s="252"/>
      <c r="I125" s="252"/>
      <c r="O125" s="253">
        <v>1</v>
      </c>
    </row>
    <row r="126" spans="1:104">
      <c r="A126" s="254">
        <v>89</v>
      </c>
      <c r="B126" s="255" t="s">
        <v>329</v>
      </c>
      <c r="C126" s="256" t="s">
        <v>330</v>
      </c>
      <c r="D126" s="257" t="s">
        <v>162</v>
      </c>
      <c r="E126" s="258">
        <v>16.71</v>
      </c>
      <c r="F126" s="258"/>
      <c r="G126" s="259">
        <f>E126*F126</f>
        <v>0</v>
      </c>
      <c r="O126" s="253">
        <v>2</v>
      </c>
      <c r="AA126" s="231">
        <v>12</v>
      </c>
      <c r="AB126" s="231">
        <v>0</v>
      </c>
      <c r="AC126" s="231">
        <v>20</v>
      </c>
      <c r="AZ126" s="231">
        <v>2</v>
      </c>
      <c r="BA126" s="231">
        <f>IF(AZ126=1,G126,0)</f>
        <v>0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60">
        <v>12</v>
      </c>
      <c r="CB126" s="260">
        <v>0</v>
      </c>
      <c r="CZ126" s="231">
        <v>0</v>
      </c>
    </row>
    <row r="127" spans="1:104">
      <c r="A127" s="261"/>
      <c r="B127" s="262" t="s">
        <v>95</v>
      </c>
      <c r="C127" s="263" t="s">
        <v>328</v>
      </c>
      <c r="D127" s="264"/>
      <c r="E127" s="265"/>
      <c r="F127" s="266"/>
      <c r="G127" s="267">
        <f>SUM(G125:G126)</f>
        <v>0</v>
      </c>
      <c r="O127" s="253">
        <v>4</v>
      </c>
      <c r="BA127" s="268">
        <f>SUM(BA125:BA126)</f>
        <v>0</v>
      </c>
      <c r="BB127" s="268">
        <f>SUM(BB125:BB126)</f>
        <v>0</v>
      </c>
      <c r="BC127" s="268">
        <f>SUM(BC125:BC126)</f>
        <v>0</v>
      </c>
      <c r="BD127" s="268">
        <f>SUM(BD125:BD126)</f>
        <v>0</v>
      </c>
      <c r="BE127" s="268">
        <f>SUM(BE125:BE126)</f>
        <v>0</v>
      </c>
    </row>
    <row r="128" spans="1:104">
      <c r="A128" s="246" t="s">
        <v>91</v>
      </c>
      <c r="B128" s="247" t="s">
        <v>331</v>
      </c>
      <c r="C128" s="248" t="s">
        <v>332</v>
      </c>
      <c r="D128" s="249"/>
      <c r="E128" s="250"/>
      <c r="F128" s="250"/>
      <c r="G128" s="251"/>
      <c r="H128" s="252"/>
      <c r="I128" s="252"/>
      <c r="O128" s="253">
        <v>1</v>
      </c>
    </row>
    <row r="129" spans="1:104">
      <c r="A129" s="254">
        <v>90</v>
      </c>
      <c r="B129" s="255" t="s">
        <v>334</v>
      </c>
      <c r="C129" s="256" t="s">
        <v>335</v>
      </c>
      <c r="D129" s="257" t="s">
        <v>123</v>
      </c>
      <c r="E129" s="258">
        <v>32.380000000000003</v>
      </c>
      <c r="F129" s="258"/>
      <c r="G129" s="259">
        <f>E129*F129</f>
        <v>0</v>
      </c>
      <c r="O129" s="253">
        <v>2</v>
      </c>
      <c r="AA129" s="231">
        <v>12</v>
      </c>
      <c r="AB129" s="231">
        <v>0</v>
      </c>
      <c r="AC129" s="231">
        <v>112</v>
      </c>
      <c r="AZ129" s="231">
        <v>2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60">
        <v>12</v>
      </c>
      <c r="CB129" s="260">
        <v>0</v>
      </c>
      <c r="CZ129" s="231">
        <v>0</v>
      </c>
    </row>
    <row r="130" spans="1:104">
      <c r="A130" s="261"/>
      <c r="B130" s="262" t="s">
        <v>95</v>
      </c>
      <c r="C130" s="263" t="s">
        <v>333</v>
      </c>
      <c r="D130" s="264"/>
      <c r="E130" s="265"/>
      <c r="F130" s="266"/>
      <c r="G130" s="267">
        <f>SUM(G128:G129)</f>
        <v>0</v>
      </c>
      <c r="O130" s="253">
        <v>4</v>
      </c>
      <c r="BA130" s="268">
        <f>SUM(BA128:BA129)</f>
        <v>0</v>
      </c>
      <c r="BB130" s="268">
        <f>SUM(BB128:BB129)</f>
        <v>0</v>
      </c>
      <c r="BC130" s="268">
        <f>SUM(BC128:BC129)</f>
        <v>0</v>
      </c>
      <c r="BD130" s="268">
        <f>SUM(BD128:BD129)</f>
        <v>0</v>
      </c>
      <c r="BE130" s="268">
        <f>SUM(BE128:BE129)</f>
        <v>0</v>
      </c>
    </row>
    <row r="131" spans="1:104">
      <c r="A131" s="246" t="s">
        <v>91</v>
      </c>
      <c r="B131" s="247" t="s">
        <v>336</v>
      </c>
      <c r="C131" s="248" t="s">
        <v>337</v>
      </c>
      <c r="D131" s="249"/>
      <c r="E131" s="250"/>
      <c r="F131" s="250"/>
      <c r="G131" s="251"/>
      <c r="H131" s="252"/>
      <c r="I131" s="252"/>
      <c r="O131" s="253">
        <v>1</v>
      </c>
    </row>
    <row r="132" spans="1:104">
      <c r="A132" s="254">
        <v>91</v>
      </c>
      <c r="B132" s="255" t="s">
        <v>339</v>
      </c>
      <c r="C132" s="256" t="s">
        <v>340</v>
      </c>
      <c r="D132" s="257" t="s">
        <v>162</v>
      </c>
      <c r="E132" s="258">
        <v>20.22</v>
      </c>
      <c r="F132" s="258"/>
      <c r="G132" s="259">
        <f>E132*F132</f>
        <v>0</v>
      </c>
      <c r="O132" s="253">
        <v>2</v>
      </c>
      <c r="AA132" s="231">
        <v>2</v>
      </c>
      <c r="AB132" s="231">
        <v>7</v>
      </c>
      <c r="AC132" s="231">
        <v>7</v>
      </c>
      <c r="AZ132" s="231">
        <v>2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60">
        <v>2</v>
      </c>
      <c r="CB132" s="260">
        <v>7</v>
      </c>
      <c r="CZ132" s="231">
        <v>4.8830000000009498E-2</v>
      </c>
    </row>
    <row r="133" spans="1:104" ht="22.5">
      <c r="A133" s="254">
        <v>92</v>
      </c>
      <c r="B133" s="255" t="s">
        <v>341</v>
      </c>
      <c r="C133" s="256" t="s">
        <v>342</v>
      </c>
      <c r="D133" s="257" t="s">
        <v>123</v>
      </c>
      <c r="E133" s="258">
        <v>17</v>
      </c>
      <c r="F133" s="258"/>
      <c r="G133" s="259">
        <f>E133*F133</f>
        <v>0</v>
      </c>
      <c r="O133" s="253">
        <v>2</v>
      </c>
      <c r="AA133" s="231">
        <v>2</v>
      </c>
      <c r="AB133" s="231">
        <v>7</v>
      </c>
      <c r="AC133" s="231">
        <v>7</v>
      </c>
      <c r="AZ133" s="231">
        <v>2</v>
      </c>
      <c r="BA133" s="231">
        <f>IF(AZ133=1,G133,0)</f>
        <v>0</v>
      </c>
      <c r="BB133" s="231">
        <f>IF(AZ133=2,G133,0)</f>
        <v>0</v>
      </c>
      <c r="BC133" s="231">
        <f>IF(AZ133=3,G133,0)</f>
        <v>0</v>
      </c>
      <c r="BD133" s="231">
        <f>IF(AZ133=4,G133,0)</f>
        <v>0</v>
      </c>
      <c r="BE133" s="231">
        <f>IF(AZ133=5,G133,0)</f>
        <v>0</v>
      </c>
      <c r="CA133" s="260">
        <v>2</v>
      </c>
      <c r="CB133" s="260">
        <v>7</v>
      </c>
      <c r="CZ133" s="231">
        <v>2.74999999999892E-3</v>
      </c>
    </row>
    <row r="134" spans="1:104">
      <c r="A134" s="254">
        <v>93</v>
      </c>
      <c r="B134" s="255" t="s">
        <v>343</v>
      </c>
      <c r="C134" s="256" t="s">
        <v>344</v>
      </c>
      <c r="D134" s="257" t="s">
        <v>123</v>
      </c>
      <c r="E134" s="258">
        <v>23</v>
      </c>
      <c r="F134" s="258"/>
      <c r="G134" s="259">
        <f>E134*F134</f>
        <v>0</v>
      </c>
      <c r="O134" s="253">
        <v>2</v>
      </c>
      <c r="AA134" s="231">
        <v>12</v>
      </c>
      <c r="AB134" s="231">
        <v>0</v>
      </c>
      <c r="AC134" s="231">
        <v>21</v>
      </c>
      <c r="AZ134" s="231">
        <v>2</v>
      </c>
      <c r="BA134" s="231">
        <f>IF(AZ134=1,G134,0)</f>
        <v>0</v>
      </c>
      <c r="BB134" s="231">
        <f>IF(AZ134=2,G134,0)</f>
        <v>0</v>
      </c>
      <c r="BC134" s="231">
        <f>IF(AZ134=3,G134,0)</f>
        <v>0</v>
      </c>
      <c r="BD134" s="231">
        <f>IF(AZ134=4,G134,0)</f>
        <v>0</v>
      </c>
      <c r="BE134" s="231">
        <f>IF(AZ134=5,G134,0)</f>
        <v>0</v>
      </c>
      <c r="CA134" s="260">
        <v>12</v>
      </c>
      <c r="CB134" s="260">
        <v>0</v>
      </c>
      <c r="CZ134" s="231">
        <v>1.92000000000121E-2</v>
      </c>
    </row>
    <row r="135" spans="1:104">
      <c r="A135" s="254">
        <v>94</v>
      </c>
      <c r="B135" s="255" t="s">
        <v>345</v>
      </c>
      <c r="C135" s="256" t="s">
        <v>346</v>
      </c>
      <c r="D135" s="257" t="s">
        <v>10</v>
      </c>
      <c r="E135" s="258">
        <v>115</v>
      </c>
      <c r="F135" s="258"/>
      <c r="G135" s="259">
        <f>E135*F135</f>
        <v>0</v>
      </c>
      <c r="O135" s="253">
        <v>2</v>
      </c>
      <c r="AA135" s="231">
        <v>7</v>
      </c>
      <c r="AB135" s="231">
        <v>1002</v>
      </c>
      <c r="AC135" s="231">
        <v>5</v>
      </c>
      <c r="AZ135" s="231">
        <v>2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60">
        <v>7</v>
      </c>
      <c r="CB135" s="260">
        <v>1002</v>
      </c>
      <c r="CZ135" s="231">
        <v>0</v>
      </c>
    </row>
    <row r="136" spans="1:104">
      <c r="A136" s="261"/>
      <c r="B136" s="262" t="s">
        <v>95</v>
      </c>
      <c r="C136" s="263" t="s">
        <v>338</v>
      </c>
      <c r="D136" s="264"/>
      <c r="E136" s="265"/>
      <c r="F136" s="266"/>
      <c r="G136" s="267">
        <f>SUM(G131:G135)</f>
        <v>0</v>
      </c>
      <c r="O136" s="253">
        <v>4</v>
      </c>
      <c r="BA136" s="268">
        <f>SUM(BA131:BA135)</f>
        <v>0</v>
      </c>
      <c r="BB136" s="268">
        <f>SUM(BB131:BB135)</f>
        <v>0</v>
      </c>
      <c r="BC136" s="268">
        <f>SUM(BC131:BC135)</f>
        <v>0</v>
      </c>
      <c r="BD136" s="268">
        <f>SUM(BD131:BD135)</f>
        <v>0</v>
      </c>
      <c r="BE136" s="268">
        <f>SUM(BE131:BE135)</f>
        <v>0</v>
      </c>
    </row>
    <row r="137" spans="1:104">
      <c r="A137" s="246" t="s">
        <v>91</v>
      </c>
      <c r="B137" s="247" t="s">
        <v>347</v>
      </c>
      <c r="C137" s="248" t="s">
        <v>348</v>
      </c>
      <c r="D137" s="249"/>
      <c r="E137" s="250"/>
      <c r="F137" s="250"/>
      <c r="G137" s="251"/>
      <c r="H137" s="252"/>
      <c r="I137" s="252"/>
      <c r="O137" s="253">
        <v>1</v>
      </c>
    </row>
    <row r="138" spans="1:104">
      <c r="A138" s="254">
        <v>95</v>
      </c>
      <c r="B138" s="255" t="s">
        <v>350</v>
      </c>
      <c r="C138" s="256" t="s">
        <v>351</v>
      </c>
      <c r="D138" s="257" t="s">
        <v>123</v>
      </c>
      <c r="E138" s="258">
        <v>73.900000000000006</v>
      </c>
      <c r="F138" s="258"/>
      <c r="G138" s="259">
        <f>E138*F138</f>
        <v>0</v>
      </c>
      <c r="O138" s="253">
        <v>2</v>
      </c>
      <c r="AA138" s="231">
        <v>2</v>
      </c>
      <c r="AB138" s="231">
        <v>7</v>
      </c>
      <c r="AC138" s="231">
        <v>7</v>
      </c>
      <c r="AZ138" s="231">
        <v>2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60">
        <v>2</v>
      </c>
      <c r="CB138" s="260">
        <v>7</v>
      </c>
      <c r="CZ138" s="231">
        <v>1.37999999999927E-3</v>
      </c>
    </row>
    <row r="139" spans="1:104">
      <c r="A139" s="261"/>
      <c r="B139" s="262" t="s">
        <v>95</v>
      </c>
      <c r="C139" s="263" t="s">
        <v>349</v>
      </c>
      <c r="D139" s="264"/>
      <c r="E139" s="265"/>
      <c r="F139" s="266"/>
      <c r="G139" s="267">
        <f>SUM(G137:G138)</f>
        <v>0</v>
      </c>
      <c r="O139" s="253">
        <v>4</v>
      </c>
      <c r="BA139" s="268">
        <f>SUM(BA137:BA138)</f>
        <v>0</v>
      </c>
      <c r="BB139" s="268">
        <f>SUM(BB137:BB138)</f>
        <v>0</v>
      </c>
      <c r="BC139" s="268">
        <f>SUM(BC137:BC138)</f>
        <v>0</v>
      </c>
      <c r="BD139" s="268">
        <f>SUM(BD137:BD138)</f>
        <v>0</v>
      </c>
      <c r="BE139" s="268">
        <f>SUM(BE137:BE138)</f>
        <v>0</v>
      </c>
    </row>
    <row r="140" spans="1:104">
      <c r="A140" s="246" t="s">
        <v>91</v>
      </c>
      <c r="B140" s="247" t="s">
        <v>352</v>
      </c>
      <c r="C140" s="248" t="s">
        <v>353</v>
      </c>
      <c r="D140" s="249"/>
      <c r="E140" s="250"/>
      <c r="F140" s="250"/>
      <c r="G140" s="251"/>
      <c r="H140" s="252"/>
      <c r="I140" s="252"/>
      <c r="O140" s="253">
        <v>1</v>
      </c>
    </row>
    <row r="141" spans="1:104" ht="22.5">
      <c r="A141" s="254">
        <v>96</v>
      </c>
      <c r="B141" s="255" t="s">
        <v>355</v>
      </c>
      <c r="C141" s="256" t="s">
        <v>356</v>
      </c>
      <c r="D141" s="257" t="s">
        <v>123</v>
      </c>
      <c r="E141" s="258">
        <v>25.2</v>
      </c>
      <c r="F141" s="258"/>
      <c r="G141" s="259">
        <f>E141*F141</f>
        <v>0</v>
      </c>
      <c r="O141" s="253">
        <v>2</v>
      </c>
      <c r="AA141" s="231">
        <v>2</v>
      </c>
      <c r="AB141" s="231">
        <v>7</v>
      </c>
      <c r="AC141" s="231">
        <v>7</v>
      </c>
      <c r="AZ141" s="231">
        <v>2</v>
      </c>
      <c r="BA141" s="231">
        <f>IF(AZ141=1,G141,0)</f>
        <v>0</v>
      </c>
      <c r="BB141" s="231">
        <f>IF(AZ141=2,G141,0)</f>
        <v>0</v>
      </c>
      <c r="BC141" s="231">
        <f>IF(AZ141=3,G141,0)</f>
        <v>0</v>
      </c>
      <c r="BD141" s="231">
        <f>IF(AZ141=4,G141,0)</f>
        <v>0</v>
      </c>
      <c r="BE141" s="231">
        <f>IF(AZ141=5,G141,0)</f>
        <v>0</v>
      </c>
      <c r="CA141" s="260">
        <v>2</v>
      </c>
      <c r="CB141" s="260">
        <v>7</v>
      </c>
      <c r="CZ141" s="231">
        <v>4.66999999999729E-3</v>
      </c>
    </row>
    <row r="142" spans="1:104">
      <c r="A142" s="254">
        <v>97</v>
      </c>
      <c r="B142" s="255" t="s">
        <v>357</v>
      </c>
      <c r="C142" s="256" t="s">
        <v>358</v>
      </c>
      <c r="D142" s="257" t="s">
        <v>123</v>
      </c>
      <c r="E142" s="258">
        <v>30</v>
      </c>
      <c r="F142" s="258"/>
      <c r="G142" s="259">
        <f>E142*F142</f>
        <v>0</v>
      </c>
      <c r="O142" s="253">
        <v>2</v>
      </c>
      <c r="AA142" s="231">
        <v>12</v>
      </c>
      <c r="AB142" s="231">
        <v>0</v>
      </c>
      <c r="AC142" s="231">
        <v>23</v>
      </c>
      <c r="AZ142" s="231">
        <v>2</v>
      </c>
      <c r="BA142" s="231">
        <f>IF(AZ142=1,G142,0)</f>
        <v>0</v>
      </c>
      <c r="BB142" s="231">
        <f>IF(AZ142=2,G142,0)</f>
        <v>0</v>
      </c>
      <c r="BC142" s="231">
        <f>IF(AZ142=3,G142,0)</f>
        <v>0</v>
      </c>
      <c r="BD142" s="231">
        <f>IF(AZ142=4,G142,0)</f>
        <v>0</v>
      </c>
      <c r="BE142" s="231">
        <f>IF(AZ142=5,G142,0)</f>
        <v>0</v>
      </c>
      <c r="CA142" s="260">
        <v>12</v>
      </c>
      <c r="CB142" s="260">
        <v>0</v>
      </c>
      <c r="CZ142" s="231">
        <v>0</v>
      </c>
    </row>
    <row r="143" spans="1:104">
      <c r="A143" s="254">
        <v>98</v>
      </c>
      <c r="B143" s="255" t="s">
        <v>359</v>
      </c>
      <c r="C143" s="256" t="s">
        <v>360</v>
      </c>
      <c r="D143" s="257" t="s">
        <v>10</v>
      </c>
      <c r="E143" s="258">
        <v>150</v>
      </c>
      <c r="F143" s="258"/>
      <c r="G143" s="259">
        <f>E143*F143</f>
        <v>0</v>
      </c>
      <c r="O143" s="253">
        <v>2</v>
      </c>
      <c r="AA143" s="231">
        <v>7</v>
      </c>
      <c r="AB143" s="231">
        <v>1002</v>
      </c>
      <c r="AC143" s="231">
        <v>5</v>
      </c>
      <c r="AZ143" s="231">
        <v>2</v>
      </c>
      <c r="BA143" s="231">
        <f>IF(AZ143=1,G143,0)</f>
        <v>0</v>
      </c>
      <c r="BB143" s="231">
        <f>IF(AZ143=2,G143,0)</f>
        <v>0</v>
      </c>
      <c r="BC143" s="231">
        <f>IF(AZ143=3,G143,0)</f>
        <v>0</v>
      </c>
      <c r="BD143" s="231">
        <f>IF(AZ143=4,G143,0)</f>
        <v>0</v>
      </c>
      <c r="BE143" s="231">
        <f>IF(AZ143=5,G143,0)</f>
        <v>0</v>
      </c>
      <c r="CA143" s="260">
        <v>7</v>
      </c>
      <c r="CB143" s="260">
        <v>1002</v>
      </c>
      <c r="CZ143" s="231">
        <v>0</v>
      </c>
    </row>
    <row r="144" spans="1:104">
      <c r="A144" s="261"/>
      <c r="B144" s="262" t="s">
        <v>95</v>
      </c>
      <c r="C144" s="263" t="s">
        <v>354</v>
      </c>
      <c r="D144" s="264"/>
      <c r="E144" s="265"/>
      <c r="F144" s="266"/>
      <c r="G144" s="267">
        <f>SUM(G140:G143)</f>
        <v>0</v>
      </c>
      <c r="O144" s="253">
        <v>4</v>
      </c>
      <c r="BA144" s="268">
        <f>SUM(BA140:BA143)</f>
        <v>0</v>
      </c>
      <c r="BB144" s="268">
        <f>SUM(BB140:BB143)</f>
        <v>0</v>
      </c>
      <c r="BC144" s="268">
        <f>SUM(BC140:BC143)</f>
        <v>0</v>
      </c>
      <c r="BD144" s="268">
        <f>SUM(BD140:BD143)</f>
        <v>0</v>
      </c>
      <c r="BE144" s="268">
        <f>SUM(BE140:BE143)</f>
        <v>0</v>
      </c>
    </row>
    <row r="145" spans="1:104">
      <c r="A145" s="246" t="s">
        <v>91</v>
      </c>
      <c r="B145" s="247" t="s">
        <v>361</v>
      </c>
      <c r="C145" s="248" t="s">
        <v>362</v>
      </c>
      <c r="D145" s="249"/>
      <c r="E145" s="250"/>
      <c r="F145" s="250"/>
      <c r="G145" s="251"/>
      <c r="H145" s="252"/>
      <c r="I145" s="252"/>
      <c r="O145" s="253">
        <v>1</v>
      </c>
    </row>
    <row r="146" spans="1:104">
      <c r="A146" s="254">
        <v>99</v>
      </c>
      <c r="B146" s="255" t="s">
        <v>364</v>
      </c>
      <c r="C146" s="256" t="s">
        <v>365</v>
      </c>
      <c r="D146" s="257" t="s">
        <v>123</v>
      </c>
      <c r="E146" s="258">
        <v>413.83499999999998</v>
      </c>
      <c r="F146" s="258"/>
      <c r="G146" s="259">
        <f>E146*F146</f>
        <v>0</v>
      </c>
      <c r="O146" s="253">
        <v>2</v>
      </c>
      <c r="AA146" s="231">
        <v>1</v>
      </c>
      <c r="AB146" s="231">
        <v>7</v>
      </c>
      <c r="AC146" s="231">
        <v>7</v>
      </c>
      <c r="AZ146" s="231">
        <v>2</v>
      </c>
      <c r="BA146" s="231">
        <f>IF(AZ146=1,G146,0)</f>
        <v>0</v>
      </c>
      <c r="BB146" s="231">
        <f>IF(AZ146=2,G146,0)</f>
        <v>0</v>
      </c>
      <c r="BC146" s="231">
        <f>IF(AZ146=3,G146,0)</f>
        <v>0</v>
      </c>
      <c r="BD146" s="231">
        <f>IF(AZ146=4,G146,0)</f>
        <v>0</v>
      </c>
      <c r="BE146" s="231">
        <f>IF(AZ146=5,G146,0)</f>
        <v>0</v>
      </c>
      <c r="CA146" s="260">
        <v>1</v>
      </c>
      <c r="CB146" s="260">
        <v>7</v>
      </c>
      <c r="CZ146" s="231">
        <v>7.0000000000014495E-5</v>
      </c>
    </row>
    <row r="147" spans="1:104">
      <c r="A147" s="254">
        <v>100</v>
      </c>
      <c r="B147" s="255" t="s">
        <v>366</v>
      </c>
      <c r="C147" s="256" t="s">
        <v>367</v>
      </c>
      <c r="D147" s="257" t="s">
        <v>123</v>
      </c>
      <c r="E147" s="258">
        <v>362.83499999999998</v>
      </c>
      <c r="F147" s="258"/>
      <c r="G147" s="259">
        <f>E147*F147</f>
        <v>0</v>
      </c>
      <c r="O147" s="253">
        <v>2</v>
      </c>
      <c r="AA147" s="231">
        <v>1</v>
      </c>
      <c r="AB147" s="231">
        <v>7</v>
      </c>
      <c r="AC147" s="231">
        <v>7</v>
      </c>
      <c r="AZ147" s="231">
        <v>2</v>
      </c>
      <c r="BA147" s="231">
        <f>IF(AZ147=1,G147,0)</f>
        <v>0</v>
      </c>
      <c r="BB147" s="231">
        <f>IF(AZ147=2,G147,0)</f>
        <v>0</v>
      </c>
      <c r="BC147" s="231">
        <f>IF(AZ147=3,G147,0)</f>
        <v>0</v>
      </c>
      <c r="BD147" s="231">
        <f>IF(AZ147=4,G147,0)</f>
        <v>0</v>
      </c>
      <c r="BE147" s="231">
        <f>IF(AZ147=5,G147,0)</f>
        <v>0</v>
      </c>
      <c r="CA147" s="260">
        <v>1</v>
      </c>
      <c r="CB147" s="260">
        <v>7</v>
      </c>
      <c r="CZ147" s="231">
        <v>1.59999999999938E-4</v>
      </c>
    </row>
    <row r="148" spans="1:104">
      <c r="A148" s="254">
        <v>101</v>
      </c>
      <c r="B148" s="255" t="s">
        <v>368</v>
      </c>
      <c r="C148" s="256" t="s">
        <v>369</v>
      </c>
      <c r="D148" s="257" t="s">
        <v>123</v>
      </c>
      <c r="E148" s="258">
        <v>51</v>
      </c>
      <c r="F148" s="258"/>
      <c r="G148" s="259">
        <f>E148*F148</f>
        <v>0</v>
      </c>
      <c r="O148" s="253">
        <v>2</v>
      </c>
      <c r="AA148" s="231">
        <v>1</v>
      </c>
      <c r="AB148" s="231">
        <v>7</v>
      </c>
      <c r="AC148" s="231">
        <v>7</v>
      </c>
      <c r="AZ148" s="231">
        <v>2</v>
      </c>
      <c r="BA148" s="231">
        <f>IF(AZ148=1,G148,0)</f>
        <v>0</v>
      </c>
      <c r="BB148" s="231">
        <f>IF(AZ148=2,G148,0)</f>
        <v>0</v>
      </c>
      <c r="BC148" s="231">
        <f>IF(AZ148=3,G148,0)</f>
        <v>0</v>
      </c>
      <c r="BD148" s="231">
        <f>IF(AZ148=4,G148,0)</f>
        <v>0</v>
      </c>
      <c r="BE148" s="231">
        <f>IF(AZ148=5,G148,0)</f>
        <v>0</v>
      </c>
      <c r="CA148" s="260">
        <v>1</v>
      </c>
      <c r="CB148" s="260">
        <v>7</v>
      </c>
      <c r="CZ148" s="231">
        <v>2.4999999999986101E-4</v>
      </c>
    </row>
    <row r="149" spans="1:104">
      <c r="A149" s="261"/>
      <c r="B149" s="262" t="s">
        <v>95</v>
      </c>
      <c r="C149" s="263" t="s">
        <v>363</v>
      </c>
      <c r="D149" s="264"/>
      <c r="E149" s="265"/>
      <c r="F149" s="266"/>
      <c r="G149" s="267">
        <f>SUM(G145:G148)</f>
        <v>0</v>
      </c>
      <c r="O149" s="253">
        <v>4</v>
      </c>
      <c r="BA149" s="268">
        <f>SUM(BA145:BA148)</f>
        <v>0</v>
      </c>
      <c r="BB149" s="268">
        <f>SUM(BB145:BB148)</f>
        <v>0</v>
      </c>
      <c r="BC149" s="268">
        <f>SUM(BC145:BC148)</f>
        <v>0</v>
      </c>
      <c r="BD149" s="268">
        <f>SUM(BD145:BD148)</f>
        <v>0</v>
      </c>
      <c r="BE149" s="268">
        <f>SUM(BE145:BE148)</f>
        <v>0</v>
      </c>
    </row>
    <row r="150" spans="1:104">
      <c r="A150" s="246" t="s">
        <v>91</v>
      </c>
      <c r="B150" s="247" t="s">
        <v>370</v>
      </c>
      <c r="C150" s="248" t="s">
        <v>371</v>
      </c>
      <c r="D150" s="249"/>
      <c r="E150" s="250"/>
      <c r="F150" s="250"/>
      <c r="G150" s="251"/>
      <c r="H150" s="252"/>
      <c r="I150" s="252"/>
      <c r="O150" s="253">
        <v>1</v>
      </c>
    </row>
    <row r="151" spans="1:104">
      <c r="A151" s="254">
        <v>102</v>
      </c>
      <c r="B151" s="255" t="s">
        <v>373</v>
      </c>
      <c r="C151" s="256" t="s">
        <v>374</v>
      </c>
      <c r="D151" s="257" t="s">
        <v>277</v>
      </c>
      <c r="E151" s="258">
        <v>1</v>
      </c>
      <c r="F151" s="258"/>
      <c r="G151" s="259">
        <f>E151*F151</f>
        <v>0</v>
      </c>
      <c r="O151" s="253">
        <v>2</v>
      </c>
      <c r="AA151" s="231">
        <v>12</v>
      </c>
      <c r="AB151" s="231">
        <v>0</v>
      </c>
      <c r="AC151" s="231">
        <v>24</v>
      </c>
      <c r="AZ151" s="231">
        <v>4</v>
      </c>
      <c r="BA151" s="231">
        <f>IF(AZ151=1,G151,0)</f>
        <v>0</v>
      </c>
      <c r="BB151" s="231">
        <f>IF(AZ151=2,G151,0)</f>
        <v>0</v>
      </c>
      <c r="BC151" s="231">
        <f>IF(AZ151=3,G151,0)</f>
        <v>0</v>
      </c>
      <c r="BD151" s="231">
        <f>IF(AZ151=4,G151,0)</f>
        <v>0</v>
      </c>
      <c r="BE151" s="231">
        <f>IF(AZ151=5,G151,0)</f>
        <v>0</v>
      </c>
      <c r="CA151" s="260">
        <v>12</v>
      </c>
      <c r="CB151" s="260">
        <v>0</v>
      </c>
      <c r="CZ151" s="231">
        <v>0</v>
      </c>
    </row>
    <row r="152" spans="1:104">
      <c r="A152" s="261"/>
      <c r="B152" s="262" t="s">
        <v>95</v>
      </c>
      <c r="C152" s="263" t="s">
        <v>372</v>
      </c>
      <c r="D152" s="264"/>
      <c r="E152" s="265"/>
      <c r="F152" s="266"/>
      <c r="G152" s="267">
        <f>SUM(G150:G151)</f>
        <v>0</v>
      </c>
      <c r="O152" s="253">
        <v>4</v>
      </c>
      <c r="BA152" s="268">
        <f>SUM(BA150:BA151)</f>
        <v>0</v>
      </c>
      <c r="BB152" s="268">
        <f>SUM(BB150:BB151)</f>
        <v>0</v>
      </c>
      <c r="BC152" s="268">
        <f>SUM(BC150:BC151)</f>
        <v>0</v>
      </c>
      <c r="BD152" s="268">
        <f>SUM(BD150:BD151)</f>
        <v>0</v>
      </c>
      <c r="BE152" s="268">
        <f>SUM(BE150:BE151)</f>
        <v>0</v>
      </c>
    </row>
    <row r="153" spans="1:104">
      <c r="A153" s="246" t="s">
        <v>91</v>
      </c>
      <c r="B153" s="247" t="s">
        <v>375</v>
      </c>
      <c r="C153" s="248" t="s">
        <v>376</v>
      </c>
      <c r="D153" s="249"/>
      <c r="E153" s="250"/>
      <c r="F153" s="250"/>
      <c r="G153" s="251"/>
      <c r="H153" s="252"/>
      <c r="I153" s="252"/>
      <c r="O153" s="253">
        <v>1</v>
      </c>
    </row>
    <row r="154" spans="1:104">
      <c r="A154" s="254">
        <v>103</v>
      </c>
      <c r="B154" s="255" t="s">
        <v>378</v>
      </c>
      <c r="C154" s="256" t="s">
        <v>379</v>
      </c>
      <c r="D154" s="257" t="s">
        <v>277</v>
      </c>
      <c r="E154" s="258">
        <v>1</v>
      </c>
      <c r="F154" s="258"/>
      <c r="G154" s="259">
        <f>E154*F154</f>
        <v>0</v>
      </c>
      <c r="O154" s="253">
        <v>2</v>
      </c>
      <c r="AA154" s="231">
        <v>12</v>
      </c>
      <c r="AB154" s="231">
        <v>0</v>
      </c>
      <c r="AC154" s="231">
        <v>25</v>
      </c>
      <c r="AZ154" s="231">
        <v>4</v>
      </c>
      <c r="BA154" s="231">
        <f>IF(AZ154=1,G154,0)</f>
        <v>0</v>
      </c>
      <c r="BB154" s="231">
        <f>IF(AZ154=2,G154,0)</f>
        <v>0</v>
      </c>
      <c r="BC154" s="231">
        <f>IF(AZ154=3,G154,0)</f>
        <v>0</v>
      </c>
      <c r="BD154" s="231">
        <f>IF(AZ154=4,G154,0)</f>
        <v>0</v>
      </c>
      <c r="BE154" s="231">
        <f>IF(AZ154=5,G154,0)</f>
        <v>0</v>
      </c>
      <c r="CA154" s="260">
        <v>12</v>
      </c>
      <c r="CB154" s="260">
        <v>0</v>
      </c>
      <c r="CZ154" s="231">
        <v>0</v>
      </c>
    </row>
    <row r="155" spans="1:104">
      <c r="A155" s="261"/>
      <c r="B155" s="262" t="s">
        <v>95</v>
      </c>
      <c r="C155" s="263" t="s">
        <v>377</v>
      </c>
      <c r="D155" s="264"/>
      <c r="E155" s="265"/>
      <c r="F155" s="266"/>
      <c r="G155" s="267">
        <f>SUM(G153:G154)</f>
        <v>0</v>
      </c>
      <c r="O155" s="253">
        <v>4</v>
      </c>
      <c r="BA155" s="268">
        <f>SUM(BA153:BA154)</f>
        <v>0</v>
      </c>
      <c r="BB155" s="268">
        <f>SUM(BB153:BB154)</f>
        <v>0</v>
      </c>
      <c r="BC155" s="268">
        <f>SUM(BC153:BC154)</f>
        <v>0</v>
      </c>
      <c r="BD155" s="268">
        <f>SUM(BD153:BD154)</f>
        <v>0</v>
      </c>
      <c r="BE155" s="268">
        <f>SUM(BE153:BE154)</f>
        <v>0</v>
      </c>
    </row>
    <row r="156" spans="1:104">
      <c r="E156" s="231"/>
    </row>
    <row r="157" spans="1:104">
      <c r="E157" s="231"/>
    </row>
    <row r="158" spans="1:104">
      <c r="E158" s="231"/>
    </row>
    <row r="159" spans="1:104">
      <c r="E159" s="231"/>
    </row>
    <row r="160" spans="1:104">
      <c r="E160" s="231"/>
    </row>
    <row r="161" spans="5:5">
      <c r="E161" s="231"/>
    </row>
    <row r="162" spans="5:5">
      <c r="E162" s="231"/>
    </row>
    <row r="163" spans="5:5">
      <c r="E163" s="231"/>
    </row>
    <row r="164" spans="5:5">
      <c r="E164" s="231"/>
    </row>
    <row r="165" spans="5:5">
      <c r="E165" s="231"/>
    </row>
    <row r="166" spans="5:5">
      <c r="E166" s="231"/>
    </row>
    <row r="167" spans="5:5">
      <c r="E167" s="231"/>
    </row>
    <row r="168" spans="5:5">
      <c r="E168" s="231"/>
    </row>
    <row r="169" spans="5:5">
      <c r="E169" s="231"/>
    </row>
    <row r="170" spans="5:5">
      <c r="E170" s="231"/>
    </row>
    <row r="171" spans="5:5">
      <c r="E171" s="231"/>
    </row>
    <row r="172" spans="5:5">
      <c r="E172" s="231"/>
    </row>
    <row r="173" spans="5:5">
      <c r="E173" s="231"/>
    </row>
    <row r="174" spans="5:5">
      <c r="E174" s="231"/>
    </row>
    <row r="175" spans="5:5">
      <c r="E175" s="231"/>
    </row>
    <row r="176" spans="5:5">
      <c r="E176" s="231"/>
    </row>
    <row r="177" spans="1:7">
      <c r="E177" s="231"/>
    </row>
    <row r="178" spans="1:7">
      <c r="E178" s="231"/>
    </row>
    <row r="179" spans="1:7">
      <c r="A179" s="269"/>
      <c r="B179" s="269"/>
      <c r="C179" s="269"/>
      <c r="D179" s="269"/>
      <c r="E179" s="269"/>
      <c r="F179" s="269"/>
      <c r="G179" s="269"/>
    </row>
    <row r="180" spans="1:7">
      <c r="A180" s="269"/>
      <c r="B180" s="269"/>
      <c r="C180" s="269"/>
      <c r="D180" s="269"/>
      <c r="E180" s="269"/>
      <c r="F180" s="269"/>
      <c r="G180" s="269"/>
    </row>
    <row r="181" spans="1:7">
      <c r="A181" s="269"/>
      <c r="B181" s="269"/>
      <c r="C181" s="269"/>
      <c r="D181" s="269"/>
      <c r="E181" s="269"/>
      <c r="F181" s="269"/>
      <c r="G181" s="269"/>
    </row>
    <row r="182" spans="1:7">
      <c r="A182" s="269"/>
      <c r="B182" s="269"/>
      <c r="C182" s="269"/>
      <c r="D182" s="269"/>
      <c r="E182" s="269"/>
      <c r="F182" s="269"/>
      <c r="G182" s="269"/>
    </row>
    <row r="183" spans="1:7">
      <c r="E183" s="231"/>
    </row>
    <row r="184" spans="1:7">
      <c r="E184" s="231"/>
    </row>
    <row r="185" spans="1:7">
      <c r="E185" s="231"/>
    </row>
    <row r="186" spans="1:7">
      <c r="E186" s="231"/>
    </row>
    <row r="187" spans="1:7">
      <c r="E187" s="231"/>
    </row>
    <row r="188" spans="1:7">
      <c r="E188" s="231"/>
    </row>
    <row r="189" spans="1:7">
      <c r="E189" s="231"/>
    </row>
    <row r="190" spans="1:7">
      <c r="E190" s="231"/>
    </row>
    <row r="191" spans="1:7">
      <c r="E191" s="231"/>
    </row>
    <row r="192" spans="1:7">
      <c r="E192" s="231"/>
    </row>
    <row r="193" spans="5:5">
      <c r="E193" s="231"/>
    </row>
    <row r="194" spans="5:5">
      <c r="E194" s="231"/>
    </row>
    <row r="195" spans="5:5">
      <c r="E195" s="231"/>
    </row>
    <row r="196" spans="5:5">
      <c r="E196" s="231"/>
    </row>
    <row r="197" spans="5:5">
      <c r="E197" s="231"/>
    </row>
    <row r="198" spans="5:5">
      <c r="E198" s="231"/>
    </row>
    <row r="199" spans="5:5">
      <c r="E199" s="231"/>
    </row>
    <row r="200" spans="5:5">
      <c r="E200" s="231"/>
    </row>
    <row r="201" spans="5:5">
      <c r="E201" s="231"/>
    </row>
    <row r="202" spans="5:5">
      <c r="E202" s="231"/>
    </row>
    <row r="203" spans="5:5">
      <c r="E203" s="231"/>
    </row>
    <row r="204" spans="5:5">
      <c r="E204" s="231"/>
    </row>
    <row r="205" spans="5:5">
      <c r="E205" s="231"/>
    </row>
    <row r="206" spans="5:5">
      <c r="E206" s="231"/>
    </row>
    <row r="207" spans="5:5">
      <c r="E207" s="231"/>
    </row>
    <row r="208" spans="5:5">
      <c r="E208" s="231"/>
    </row>
    <row r="209" spans="1:7">
      <c r="E209" s="231"/>
    </row>
    <row r="210" spans="1:7">
      <c r="E210" s="231"/>
    </row>
    <row r="211" spans="1:7">
      <c r="E211" s="231"/>
    </row>
    <row r="212" spans="1:7">
      <c r="E212" s="231"/>
    </row>
    <row r="213" spans="1:7">
      <c r="E213" s="231"/>
    </row>
    <row r="214" spans="1:7">
      <c r="A214" s="270"/>
      <c r="B214" s="270"/>
    </row>
    <row r="215" spans="1:7">
      <c r="A215" s="269"/>
      <c r="B215" s="269"/>
      <c r="C215" s="271"/>
      <c r="D215" s="271"/>
      <c r="E215" s="272"/>
      <c r="F215" s="271"/>
      <c r="G215" s="273"/>
    </row>
    <row r="216" spans="1:7">
      <c r="A216" s="274"/>
      <c r="B216" s="274"/>
      <c r="C216" s="269"/>
      <c r="D216" s="269"/>
      <c r="E216" s="275"/>
      <c r="F216" s="269"/>
      <c r="G216" s="269"/>
    </row>
    <row r="217" spans="1:7">
      <c r="A217" s="269"/>
      <c r="B217" s="269"/>
      <c r="C217" s="269"/>
      <c r="D217" s="269"/>
      <c r="E217" s="275"/>
      <c r="F217" s="269"/>
      <c r="G217" s="269"/>
    </row>
    <row r="218" spans="1:7">
      <c r="A218" s="269"/>
      <c r="B218" s="269"/>
      <c r="C218" s="269"/>
      <c r="D218" s="269"/>
      <c r="E218" s="275"/>
      <c r="F218" s="269"/>
      <c r="G218" s="269"/>
    </row>
    <row r="219" spans="1:7">
      <c r="A219" s="269"/>
      <c r="B219" s="269"/>
      <c r="C219" s="269"/>
      <c r="D219" s="269"/>
      <c r="E219" s="275"/>
      <c r="F219" s="269"/>
      <c r="G219" s="269"/>
    </row>
    <row r="220" spans="1:7">
      <c r="A220" s="269"/>
      <c r="B220" s="269"/>
      <c r="C220" s="269"/>
      <c r="D220" s="269"/>
      <c r="E220" s="275"/>
      <c r="F220" s="269"/>
      <c r="G220" s="269"/>
    </row>
    <row r="221" spans="1:7">
      <c r="A221" s="269"/>
      <c r="B221" s="269"/>
      <c r="C221" s="269"/>
      <c r="D221" s="269"/>
      <c r="E221" s="275"/>
      <c r="F221" s="269"/>
      <c r="G221" s="269"/>
    </row>
    <row r="222" spans="1:7">
      <c r="A222" s="269"/>
      <c r="B222" s="269"/>
      <c r="C222" s="269"/>
      <c r="D222" s="269"/>
      <c r="E222" s="275"/>
      <c r="F222" s="269"/>
      <c r="G222" s="269"/>
    </row>
    <row r="223" spans="1:7">
      <c r="A223" s="269"/>
      <c r="B223" s="269"/>
      <c r="C223" s="269"/>
      <c r="D223" s="269"/>
      <c r="E223" s="275"/>
      <c r="F223" s="269"/>
      <c r="G223" s="269"/>
    </row>
    <row r="224" spans="1:7">
      <c r="A224" s="269"/>
      <c r="B224" s="269"/>
      <c r="C224" s="269"/>
      <c r="D224" s="269"/>
      <c r="E224" s="275"/>
      <c r="F224" s="269"/>
      <c r="G224" s="269"/>
    </row>
    <row r="225" spans="1:7">
      <c r="A225" s="269"/>
      <c r="B225" s="269"/>
      <c r="C225" s="269"/>
      <c r="D225" s="269"/>
      <c r="E225" s="275"/>
      <c r="F225" s="269"/>
      <c r="G225" s="269"/>
    </row>
    <row r="226" spans="1:7">
      <c r="A226" s="269"/>
      <c r="B226" s="269"/>
      <c r="C226" s="269"/>
      <c r="D226" s="269"/>
      <c r="E226" s="275"/>
      <c r="F226" s="269"/>
      <c r="G226" s="269"/>
    </row>
    <row r="227" spans="1:7">
      <c r="A227" s="269"/>
      <c r="B227" s="269"/>
      <c r="C227" s="269"/>
      <c r="D227" s="269"/>
      <c r="E227" s="275"/>
      <c r="F227" s="269"/>
      <c r="G227" s="269"/>
    </row>
    <row r="228" spans="1:7">
      <c r="A228" s="269"/>
      <c r="B228" s="269"/>
      <c r="C228" s="269"/>
      <c r="D228" s="269"/>
      <c r="E228" s="275"/>
      <c r="F228" s="269"/>
      <c r="G228" s="26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BE55"/>
  <sheetViews>
    <sheetView topLeftCell="A10" workbookViewId="0">
      <selection activeCell="C10" sqref="C10:E10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9" t="s">
        <v>28</v>
      </c>
      <c r="B1" s="90"/>
      <c r="C1" s="90"/>
      <c r="D1" s="90"/>
      <c r="E1" s="90"/>
      <c r="F1" s="90"/>
      <c r="G1" s="90"/>
    </row>
    <row r="2" spans="1:57" ht="12.75" customHeight="1">
      <c r="A2" s="91" t="s">
        <v>29</v>
      </c>
      <c r="B2" s="92"/>
      <c r="C2" s="93"/>
      <c r="D2" s="93" t="s">
        <v>390</v>
      </c>
      <c r="E2" s="92"/>
      <c r="F2" s="94" t="s">
        <v>30</v>
      </c>
      <c r="G2" s="95"/>
    </row>
    <row r="3" spans="1:57" ht="3" hidden="1" customHeight="1">
      <c r="A3" s="96"/>
      <c r="B3" s="97"/>
      <c r="C3" s="98"/>
      <c r="D3" s="98"/>
      <c r="E3" s="97"/>
      <c r="F3" s="99"/>
      <c r="G3" s="100"/>
    </row>
    <row r="4" spans="1:57" ht="12" customHeight="1">
      <c r="A4" s="101" t="s">
        <v>31</v>
      </c>
      <c r="B4" s="97"/>
      <c r="C4" s="98"/>
      <c r="D4" s="98"/>
      <c r="E4" s="97"/>
      <c r="F4" s="99" t="s">
        <v>32</v>
      </c>
      <c r="G4" s="102"/>
    </row>
    <row r="5" spans="1:57" ht="12.95" customHeight="1">
      <c r="A5" s="103" t="s">
        <v>98</v>
      </c>
      <c r="B5" s="104"/>
      <c r="C5" s="105"/>
      <c r="D5" s="106"/>
      <c r="E5" s="107"/>
      <c r="F5" s="99" t="s">
        <v>33</v>
      </c>
      <c r="G5" s="100"/>
    </row>
    <row r="6" spans="1:57" ht="12.95" customHeight="1">
      <c r="A6" s="101" t="s">
        <v>34</v>
      </c>
      <c r="B6" s="97"/>
      <c r="C6" s="98"/>
      <c r="D6" s="98"/>
      <c r="E6" s="97"/>
      <c r="F6" s="108" t="s">
        <v>35</v>
      </c>
      <c r="G6" s="109">
        <v>0</v>
      </c>
      <c r="O6" s="110"/>
    </row>
    <row r="7" spans="1:57" ht="12.95" customHeight="1">
      <c r="A7" s="111" t="s">
        <v>96</v>
      </c>
      <c r="B7" s="112"/>
      <c r="C7" s="113"/>
      <c r="D7" s="114"/>
      <c r="E7" s="114"/>
      <c r="F7" s="115" t="s">
        <v>36</v>
      </c>
      <c r="G7" s="109">
        <f>IF(G6=0,,ROUND((F30+F32)/G6,1))</f>
        <v>0</v>
      </c>
    </row>
    <row r="8" spans="1:57">
      <c r="A8" s="116" t="s">
        <v>37</v>
      </c>
      <c r="B8" s="99"/>
      <c r="C8" s="290"/>
      <c r="D8" s="290"/>
      <c r="E8" s="291"/>
      <c r="F8" s="117" t="s">
        <v>38</v>
      </c>
      <c r="G8" s="118"/>
      <c r="H8" s="119"/>
      <c r="I8" s="120"/>
    </row>
    <row r="9" spans="1:57">
      <c r="A9" s="116" t="s">
        <v>39</v>
      </c>
      <c r="B9" s="99"/>
      <c r="C9" s="290"/>
      <c r="D9" s="290"/>
      <c r="E9" s="291"/>
      <c r="F9" s="99"/>
      <c r="G9" s="121"/>
      <c r="H9" s="122"/>
    </row>
    <row r="10" spans="1:57">
      <c r="A10" s="116" t="s">
        <v>40</v>
      </c>
      <c r="B10" s="99"/>
      <c r="C10" s="290"/>
      <c r="D10" s="290"/>
      <c r="E10" s="290"/>
      <c r="F10" s="123"/>
      <c r="G10" s="124"/>
      <c r="H10" s="125"/>
    </row>
    <row r="11" spans="1:57" ht="13.5" customHeight="1">
      <c r="A11" s="116" t="s">
        <v>41</v>
      </c>
      <c r="B11" s="99"/>
      <c r="C11" s="290"/>
      <c r="D11" s="290"/>
      <c r="E11" s="290"/>
      <c r="F11" s="126" t="s">
        <v>42</v>
      </c>
      <c r="G11" s="127"/>
      <c r="H11" s="122"/>
      <c r="BA11" s="128"/>
      <c r="BB11" s="128"/>
      <c r="BC11" s="128"/>
      <c r="BD11" s="128"/>
      <c r="BE11" s="128"/>
    </row>
    <row r="12" spans="1:57" ht="12.75" customHeight="1">
      <c r="A12" s="129" t="s">
        <v>43</v>
      </c>
      <c r="B12" s="97"/>
      <c r="C12" s="292"/>
      <c r="D12" s="292"/>
      <c r="E12" s="292"/>
      <c r="F12" s="130" t="s">
        <v>44</v>
      </c>
      <c r="G12" s="131"/>
      <c r="H12" s="122"/>
    </row>
    <row r="13" spans="1:57" ht="28.5" customHeight="1" thickBot="1">
      <c r="A13" s="132" t="s">
        <v>45</v>
      </c>
      <c r="B13" s="133"/>
      <c r="C13" s="133"/>
      <c r="D13" s="133"/>
      <c r="E13" s="134"/>
      <c r="F13" s="134"/>
      <c r="G13" s="135"/>
      <c r="H13" s="122"/>
    </row>
    <row r="14" spans="1:57" ht="17.25" customHeight="1" thickBot="1">
      <c r="A14" s="136" t="s">
        <v>46</v>
      </c>
      <c r="B14" s="137"/>
      <c r="C14" s="138"/>
      <c r="D14" s="139" t="s">
        <v>47</v>
      </c>
      <c r="E14" s="140"/>
      <c r="F14" s="140"/>
      <c r="G14" s="138"/>
    </row>
    <row r="15" spans="1:57" ht="15.95" customHeight="1">
      <c r="A15" s="141"/>
      <c r="B15" s="142" t="s">
        <v>48</v>
      </c>
      <c r="C15" s="143">
        <f>'04 Rek'!E30</f>
        <v>0</v>
      </c>
      <c r="D15" s="144" t="str">
        <f>'04 Rek'!A35</f>
        <v>Ztížené výrobní podmínky</v>
      </c>
      <c r="E15" s="145"/>
      <c r="F15" s="146"/>
      <c r="G15" s="143">
        <f>'04 Rek'!I35</f>
        <v>0</v>
      </c>
    </row>
    <row r="16" spans="1:57" ht="15.95" customHeight="1">
      <c r="A16" s="141" t="s">
        <v>49</v>
      </c>
      <c r="B16" s="142" t="s">
        <v>50</v>
      </c>
      <c r="C16" s="143">
        <f>'04 Rek'!F30</f>
        <v>0</v>
      </c>
      <c r="D16" s="147" t="str">
        <f>'04 Rek'!A36</f>
        <v>Oborová přirážka</v>
      </c>
      <c r="E16" s="148"/>
      <c r="F16" s="149"/>
      <c r="G16" s="143">
        <f>'04 Rek'!I36</f>
        <v>0</v>
      </c>
    </row>
    <row r="17" spans="1:7" ht="15.95" customHeight="1">
      <c r="A17" s="141" t="s">
        <v>51</v>
      </c>
      <c r="B17" s="142" t="s">
        <v>52</v>
      </c>
      <c r="C17" s="143">
        <f>'04 Rek'!H30</f>
        <v>0</v>
      </c>
      <c r="D17" s="147" t="str">
        <f>'04 Rek'!A37</f>
        <v>Přesun stavebních kapacit</v>
      </c>
      <c r="E17" s="148"/>
      <c r="F17" s="149"/>
      <c r="G17" s="143">
        <f>'04 Rek'!I37</f>
        <v>0</v>
      </c>
    </row>
    <row r="18" spans="1:7" ht="15.95" customHeight="1">
      <c r="A18" s="150" t="s">
        <v>53</v>
      </c>
      <c r="B18" s="151" t="s">
        <v>54</v>
      </c>
      <c r="C18" s="143">
        <f>'04 Rek'!G30</f>
        <v>0</v>
      </c>
      <c r="D18" s="147" t="str">
        <f>'04 Rek'!A38</f>
        <v>Mimostaveništní doprava</v>
      </c>
      <c r="E18" s="148"/>
      <c r="F18" s="149"/>
      <c r="G18" s="143">
        <f>'04 Rek'!I38</f>
        <v>0</v>
      </c>
    </row>
    <row r="19" spans="1:7" ht="15.95" customHeight="1">
      <c r="A19" s="152" t="s">
        <v>55</v>
      </c>
      <c r="B19" s="142"/>
      <c r="C19" s="143">
        <f>SUM(C15:C18)</f>
        <v>0</v>
      </c>
      <c r="D19" s="153" t="str">
        <f>'04 Rek'!A39</f>
        <v>Zařízení staveniště</v>
      </c>
      <c r="E19" s="148"/>
      <c r="F19" s="149"/>
      <c r="G19" s="143">
        <f>'04 Rek'!I39</f>
        <v>0</v>
      </c>
    </row>
    <row r="20" spans="1:7" ht="15.95" customHeight="1">
      <c r="A20" s="152"/>
      <c r="B20" s="142"/>
      <c r="C20" s="143"/>
      <c r="D20" s="147" t="str">
        <f>'04 Rek'!A40</f>
        <v>Provoz investora</v>
      </c>
      <c r="E20" s="148"/>
      <c r="F20" s="149"/>
      <c r="G20" s="143">
        <f>'04 Rek'!I40</f>
        <v>0</v>
      </c>
    </row>
    <row r="21" spans="1:7" ht="15.95" customHeight="1">
      <c r="A21" s="152" t="s">
        <v>25</v>
      </c>
      <c r="B21" s="142"/>
      <c r="C21" s="143">
        <f>'04 Rek'!I30</f>
        <v>0</v>
      </c>
      <c r="D21" s="147" t="str">
        <f>'04 Rek'!A41</f>
        <v>Kompletační činnost (IČD)</v>
      </c>
      <c r="E21" s="148"/>
      <c r="F21" s="149"/>
      <c r="G21" s="143">
        <f>'04 Rek'!I41</f>
        <v>0</v>
      </c>
    </row>
    <row r="22" spans="1:7" ht="15.95" customHeight="1">
      <c r="A22" s="154" t="s">
        <v>56</v>
      </c>
      <c r="B22" s="122"/>
      <c r="C22" s="143">
        <f>C19+C21</f>
        <v>0</v>
      </c>
      <c r="D22" s="147" t="s">
        <v>57</v>
      </c>
      <c r="E22" s="148"/>
      <c r="F22" s="149"/>
      <c r="G22" s="143">
        <f>G23-SUM(G15:G21)</f>
        <v>0</v>
      </c>
    </row>
    <row r="23" spans="1:7" ht="15.95" customHeight="1" thickBot="1">
      <c r="A23" s="293" t="s">
        <v>58</v>
      </c>
      <c r="B23" s="294"/>
      <c r="C23" s="155">
        <f>C22+G23</f>
        <v>0</v>
      </c>
      <c r="D23" s="156" t="s">
        <v>59</v>
      </c>
      <c r="E23" s="157"/>
      <c r="F23" s="158"/>
      <c r="G23" s="143">
        <f>'04 Rek'!H43</f>
        <v>0</v>
      </c>
    </row>
    <row r="24" spans="1:7">
      <c r="A24" s="159" t="s">
        <v>60</v>
      </c>
      <c r="B24" s="160"/>
      <c r="C24" s="161"/>
      <c r="D24" s="160" t="s">
        <v>61</v>
      </c>
      <c r="E24" s="160"/>
      <c r="F24" s="162" t="s">
        <v>62</v>
      </c>
      <c r="G24" s="163"/>
    </row>
    <row r="25" spans="1:7">
      <c r="A25" s="154" t="s">
        <v>63</v>
      </c>
      <c r="B25" s="122"/>
      <c r="C25" s="164"/>
      <c r="D25" s="122" t="s">
        <v>63</v>
      </c>
      <c r="F25" s="165" t="s">
        <v>63</v>
      </c>
      <c r="G25" s="166"/>
    </row>
    <row r="26" spans="1:7" ht="37.5" customHeight="1">
      <c r="A26" s="154" t="s">
        <v>64</v>
      </c>
      <c r="B26" s="167"/>
      <c r="C26" s="164"/>
      <c r="D26" s="122" t="s">
        <v>64</v>
      </c>
      <c r="F26" s="165" t="s">
        <v>64</v>
      </c>
      <c r="G26" s="166"/>
    </row>
    <row r="27" spans="1:7">
      <c r="A27" s="154"/>
      <c r="B27" s="168"/>
      <c r="C27" s="164"/>
      <c r="D27" s="122"/>
      <c r="F27" s="165"/>
      <c r="G27" s="166"/>
    </row>
    <row r="28" spans="1:7">
      <c r="A28" s="154" t="s">
        <v>65</v>
      </c>
      <c r="B28" s="122"/>
      <c r="C28" s="164"/>
      <c r="D28" s="165" t="s">
        <v>66</v>
      </c>
      <c r="E28" s="164"/>
      <c r="F28" s="169" t="s">
        <v>66</v>
      </c>
      <c r="G28" s="166"/>
    </row>
    <row r="29" spans="1:7" ht="69" customHeight="1">
      <c r="A29" s="154"/>
      <c r="B29" s="122"/>
      <c r="C29" s="170"/>
      <c r="D29" s="171"/>
      <c r="E29" s="170"/>
      <c r="F29" s="122"/>
      <c r="G29" s="166"/>
    </row>
    <row r="30" spans="1:7">
      <c r="A30" s="172" t="s">
        <v>9</v>
      </c>
      <c r="B30" s="173"/>
      <c r="C30" s="174">
        <v>15</v>
      </c>
      <c r="D30" s="173" t="s">
        <v>67</v>
      </c>
      <c r="E30" s="175"/>
      <c r="F30" s="295">
        <f>ROUND(C23-F32,0)</f>
        <v>0</v>
      </c>
      <c r="G30" s="296"/>
    </row>
    <row r="31" spans="1:7">
      <c r="A31" s="172" t="s">
        <v>68</v>
      </c>
      <c r="B31" s="173"/>
      <c r="C31" s="174">
        <f>C30</f>
        <v>15</v>
      </c>
      <c r="D31" s="173" t="s">
        <v>69</v>
      </c>
      <c r="E31" s="175"/>
      <c r="F31" s="295">
        <f>ROUND(PRODUCT(F30,C31/100),1)</f>
        <v>0</v>
      </c>
      <c r="G31" s="296"/>
    </row>
    <row r="32" spans="1:7">
      <c r="A32" s="172" t="s">
        <v>9</v>
      </c>
      <c r="B32" s="173"/>
      <c r="C32" s="174">
        <v>0</v>
      </c>
      <c r="D32" s="173" t="s">
        <v>69</v>
      </c>
      <c r="E32" s="175"/>
      <c r="F32" s="295">
        <v>0</v>
      </c>
      <c r="G32" s="296"/>
    </row>
    <row r="33" spans="1:8">
      <c r="A33" s="172" t="s">
        <v>68</v>
      </c>
      <c r="B33" s="176"/>
      <c r="C33" s="177">
        <f>C32</f>
        <v>0</v>
      </c>
      <c r="D33" s="173" t="s">
        <v>69</v>
      </c>
      <c r="E33" s="149"/>
      <c r="F33" s="295">
        <f>ROUND(PRODUCT(F32,C33/100),1)</f>
        <v>0</v>
      </c>
      <c r="G33" s="296"/>
    </row>
    <row r="34" spans="1:8" s="181" customFormat="1" ht="19.5" customHeight="1" thickBot="1">
      <c r="A34" s="178" t="s">
        <v>70</v>
      </c>
      <c r="B34" s="179"/>
      <c r="C34" s="179"/>
      <c r="D34" s="179"/>
      <c r="E34" s="180"/>
      <c r="F34" s="297">
        <f>CEILING(SUM(F30:F33),IF(SUM(F30:F33)&gt;=0,1,-1))</f>
        <v>0</v>
      </c>
      <c r="G34" s="298"/>
    </row>
    <row r="36" spans="1:8">
      <c r="A36" s="1" t="s">
        <v>71</v>
      </c>
      <c r="B36" s="1"/>
      <c r="C36" s="1"/>
      <c r="D36" s="1"/>
      <c r="E36" s="1"/>
      <c r="F36" s="1"/>
      <c r="G36" s="1"/>
      <c r="H36" t="s">
        <v>2</v>
      </c>
    </row>
    <row r="37" spans="1:8" ht="14.25" customHeight="1">
      <c r="A37" s="1"/>
      <c r="B37" s="289"/>
      <c r="C37" s="289"/>
      <c r="D37" s="289"/>
      <c r="E37" s="289"/>
      <c r="F37" s="289"/>
      <c r="G37" s="289"/>
      <c r="H37" t="s">
        <v>2</v>
      </c>
    </row>
    <row r="38" spans="1:8" ht="12.75" customHeight="1">
      <c r="A38" s="182"/>
      <c r="B38" s="289"/>
      <c r="C38" s="289"/>
      <c r="D38" s="289"/>
      <c r="E38" s="289"/>
      <c r="F38" s="289"/>
      <c r="G38" s="289"/>
      <c r="H38" t="s">
        <v>2</v>
      </c>
    </row>
    <row r="39" spans="1:8">
      <c r="A39" s="182"/>
      <c r="B39" s="289"/>
      <c r="C39" s="289"/>
      <c r="D39" s="289"/>
      <c r="E39" s="289"/>
      <c r="F39" s="289"/>
      <c r="G39" s="289"/>
      <c r="H39" t="s">
        <v>2</v>
      </c>
    </row>
    <row r="40" spans="1:8">
      <c r="A40" s="182"/>
      <c r="B40" s="289"/>
      <c r="C40" s="289"/>
      <c r="D40" s="289"/>
      <c r="E40" s="289"/>
      <c r="F40" s="289"/>
      <c r="G40" s="289"/>
      <c r="H40" t="s">
        <v>2</v>
      </c>
    </row>
    <row r="41" spans="1:8">
      <c r="A41" s="182"/>
      <c r="B41" s="289"/>
      <c r="C41" s="289"/>
      <c r="D41" s="289"/>
      <c r="E41" s="289"/>
      <c r="F41" s="289"/>
      <c r="G41" s="289"/>
      <c r="H41" t="s">
        <v>2</v>
      </c>
    </row>
    <row r="42" spans="1:8">
      <c r="A42" s="182"/>
      <c r="B42" s="289"/>
      <c r="C42" s="289"/>
      <c r="D42" s="289"/>
      <c r="E42" s="289"/>
      <c r="F42" s="289"/>
      <c r="G42" s="289"/>
      <c r="H42" t="s">
        <v>2</v>
      </c>
    </row>
    <row r="43" spans="1:8">
      <c r="A43" s="182"/>
      <c r="B43" s="289"/>
      <c r="C43" s="289"/>
      <c r="D43" s="289"/>
      <c r="E43" s="289"/>
      <c r="F43" s="289"/>
      <c r="G43" s="289"/>
      <c r="H43" t="s">
        <v>2</v>
      </c>
    </row>
    <row r="44" spans="1:8">
      <c r="A44" s="182"/>
      <c r="B44" s="289"/>
      <c r="C44" s="289"/>
      <c r="D44" s="289"/>
      <c r="E44" s="289"/>
      <c r="F44" s="289"/>
      <c r="G44" s="289"/>
      <c r="H44" t="s">
        <v>2</v>
      </c>
    </row>
    <row r="45" spans="1:8" ht="0.75" customHeight="1">
      <c r="A45" s="182"/>
      <c r="B45" s="289"/>
      <c r="C45" s="289"/>
      <c r="D45" s="289"/>
      <c r="E45" s="289"/>
      <c r="F45" s="289"/>
      <c r="G45" s="289"/>
      <c r="H45" t="s">
        <v>2</v>
      </c>
    </row>
    <row r="46" spans="1:8">
      <c r="B46" s="288"/>
      <c r="C46" s="288"/>
      <c r="D46" s="288"/>
      <c r="E46" s="288"/>
      <c r="F46" s="288"/>
      <c r="G46" s="288"/>
    </row>
    <row r="47" spans="1:8">
      <c r="B47" s="288"/>
      <c r="C47" s="288"/>
      <c r="D47" s="288"/>
      <c r="E47" s="288"/>
      <c r="F47" s="288"/>
      <c r="G47" s="288"/>
    </row>
    <row r="48" spans="1:8">
      <c r="B48" s="288"/>
      <c r="C48" s="288"/>
      <c r="D48" s="288"/>
      <c r="E48" s="288"/>
      <c r="F48" s="288"/>
      <c r="G48" s="288"/>
    </row>
    <row r="49" spans="2:7">
      <c r="B49" s="288"/>
      <c r="C49" s="288"/>
      <c r="D49" s="288"/>
      <c r="E49" s="288"/>
      <c r="F49" s="288"/>
      <c r="G49" s="288"/>
    </row>
    <row r="50" spans="2:7">
      <c r="B50" s="288"/>
      <c r="C50" s="288"/>
      <c r="D50" s="288"/>
      <c r="E50" s="288"/>
      <c r="F50" s="288"/>
      <c r="G50" s="288"/>
    </row>
    <row r="51" spans="2:7">
      <c r="B51" s="288"/>
      <c r="C51" s="288"/>
      <c r="D51" s="288"/>
      <c r="E51" s="288"/>
      <c r="F51" s="288"/>
      <c r="G51" s="288"/>
    </row>
    <row r="52" spans="2:7">
      <c r="B52" s="288"/>
      <c r="C52" s="288"/>
      <c r="D52" s="288"/>
      <c r="E52" s="288"/>
      <c r="F52" s="288"/>
      <c r="G52" s="288"/>
    </row>
    <row r="53" spans="2:7">
      <c r="B53" s="288"/>
      <c r="C53" s="288"/>
      <c r="D53" s="288"/>
      <c r="E53" s="288"/>
      <c r="F53" s="288"/>
      <c r="G53" s="288"/>
    </row>
    <row r="54" spans="2:7">
      <c r="B54" s="288"/>
      <c r="C54" s="288"/>
      <c r="D54" s="288"/>
      <c r="E54" s="288"/>
      <c r="F54" s="288"/>
      <c r="G54" s="288"/>
    </row>
    <row r="55" spans="2:7">
      <c r="B55" s="288"/>
      <c r="C55" s="288"/>
      <c r="D55" s="288"/>
      <c r="E55" s="288"/>
      <c r="F55" s="288"/>
      <c r="G55" s="28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BE94"/>
  <sheetViews>
    <sheetView workbookViewId="0">
      <selection activeCell="H1" sqref="H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99" t="s">
        <v>3</v>
      </c>
      <c r="B1" s="300"/>
      <c r="C1" s="183"/>
      <c r="D1" s="184"/>
      <c r="E1" s="185"/>
      <c r="F1" s="184"/>
      <c r="G1" s="186" t="s">
        <v>72</v>
      </c>
      <c r="H1" s="187"/>
      <c r="I1" s="188"/>
    </row>
    <row r="2" spans="1:9" ht="13.5" thickBot="1">
      <c r="A2" s="301" t="s">
        <v>73</v>
      </c>
      <c r="B2" s="302"/>
      <c r="C2" s="189"/>
      <c r="D2" s="190"/>
      <c r="E2" s="191"/>
      <c r="F2" s="190"/>
      <c r="G2" s="303" t="s">
        <v>390</v>
      </c>
      <c r="H2" s="304"/>
      <c r="I2" s="305"/>
    </row>
    <row r="3" spans="1:9" ht="13.5" thickTop="1">
      <c r="F3" s="122"/>
    </row>
    <row r="4" spans="1:9" ht="19.5" customHeight="1">
      <c r="A4" s="192" t="s">
        <v>74</v>
      </c>
      <c r="B4" s="193"/>
      <c r="C4" s="193"/>
      <c r="D4" s="193"/>
      <c r="E4" s="194"/>
      <c r="F4" s="193"/>
      <c r="G4" s="193"/>
      <c r="H4" s="193"/>
      <c r="I4" s="193"/>
    </row>
    <row r="5" spans="1:9" ht="13.5" thickBot="1"/>
    <row r="6" spans="1:9" s="122" customFormat="1" ht="13.5" thickBot="1">
      <c r="A6" s="195"/>
      <c r="B6" s="196" t="s">
        <v>75</v>
      </c>
      <c r="C6" s="196"/>
      <c r="D6" s="197"/>
      <c r="E6" s="198" t="s">
        <v>21</v>
      </c>
      <c r="F6" s="199" t="s">
        <v>22</v>
      </c>
      <c r="G6" s="199" t="s">
        <v>23</v>
      </c>
      <c r="H6" s="199" t="s">
        <v>24</v>
      </c>
      <c r="I6" s="200" t="s">
        <v>25</v>
      </c>
    </row>
    <row r="7" spans="1:9" s="122" customFormat="1">
      <c r="A7" s="276" t="str">
        <f>'04 Pol'!B7</f>
        <v>1</v>
      </c>
      <c r="B7" s="62" t="str">
        <f>'04 Pol'!C7</f>
        <v>Zemní práce</v>
      </c>
      <c r="D7" s="201"/>
      <c r="E7" s="277">
        <f>'04 Pol'!BA15</f>
        <v>0</v>
      </c>
      <c r="F7" s="278">
        <f>'04 Pol'!BB15</f>
        <v>0</v>
      </c>
      <c r="G7" s="278">
        <f>'04 Pol'!BC15</f>
        <v>0</v>
      </c>
      <c r="H7" s="278">
        <f>'04 Pol'!BD15</f>
        <v>0</v>
      </c>
      <c r="I7" s="279">
        <f>'04 Pol'!BE15</f>
        <v>0</v>
      </c>
    </row>
    <row r="8" spans="1:9" s="122" customFormat="1">
      <c r="A8" s="276" t="str">
        <f>'04 Pol'!B16</f>
        <v>2</v>
      </c>
      <c r="B8" s="62" t="str">
        <f>'04 Pol'!C16</f>
        <v>Základy a zvláštní zakládání</v>
      </c>
      <c r="D8" s="201"/>
      <c r="E8" s="277">
        <f>'04 Pol'!BA26</f>
        <v>0</v>
      </c>
      <c r="F8" s="278">
        <f>'04 Pol'!BB26</f>
        <v>0</v>
      </c>
      <c r="G8" s="278">
        <f>'04 Pol'!BC26</f>
        <v>0</v>
      </c>
      <c r="H8" s="278">
        <f>'04 Pol'!BD26</f>
        <v>0</v>
      </c>
      <c r="I8" s="279">
        <f>'04 Pol'!BE26</f>
        <v>0</v>
      </c>
    </row>
    <row r="9" spans="1:9" s="122" customFormat="1">
      <c r="A9" s="276" t="str">
        <f>'04 Pol'!B27</f>
        <v>3</v>
      </c>
      <c r="B9" s="62" t="str">
        <f>'04 Pol'!C27</f>
        <v>Svislé a kompletní konstrukce</v>
      </c>
      <c r="D9" s="201"/>
      <c r="E9" s="277">
        <f>'04 Pol'!BA37</f>
        <v>0</v>
      </c>
      <c r="F9" s="278">
        <f>'04 Pol'!BB37</f>
        <v>0</v>
      </c>
      <c r="G9" s="278">
        <f>'04 Pol'!BC37</f>
        <v>0</v>
      </c>
      <c r="H9" s="278">
        <f>'04 Pol'!BD37</f>
        <v>0</v>
      </c>
      <c r="I9" s="279">
        <f>'04 Pol'!BE37</f>
        <v>0</v>
      </c>
    </row>
    <row r="10" spans="1:9" s="122" customFormat="1">
      <c r="A10" s="276" t="str">
        <f>'04 Pol'!B38</f>
        <v>4</v>
      </c>
      <c r="B10" s="62" t="str">
        <f>'04 Pol'!C38</f>
        <v>Vodorovné konstrukce</v>
      </c>
      <c r="D10" s="201"/>
      <c r="E10" s="277">
        <f>'04 Pol'!BA51</f>
        <v>0</v>
      </c>
      <c r="F10" s="278">
        <f>'04 Pol'!BB51</f>
        <v>0</v>
      </c>
      <c r="G10" s="278">
        <f>'04 Pol'!BC51</f>
        <v>0</v>
      </c>
      <c r="H10" s="278">
        <f>'04 Pol'!BD51</f>
        <v>0</v>
      </c>
      <c r="I10" s="279">
        <f>'04 Pol'!BE51</f>
        <v>0</v>
      </c>
    </row>
    <row r="11" spans="1:9" s="122" customFormat="1">
      <c r="A11" s="276" t="str">
        <f>'04 Pol'!B52</f>
        <v>6</v>
      </c>
      <c r="B11" s="62" t="str">
        <f>'04 Pol'!C52</f>
        <v>Úpravy povrchu,podlahy</v>
      </c>
      <c r="D11" s="201"/>
      <c r="E11" s="277">
        <f>'04 Pol'!BA62</f>
        <v>0</v>
      </c>
      <c r="F11" s="278">
        <f>'04 Pol'!BB62</f>
        <v>0</v>
      </c>
      <c r="G11" s="278">
        <f>'04 Pol'!BC62</f>
        <v>0</v>
      </c>
      <c r="H11" s="278">
        <f>'04 Pol'!BD62</f>
        <v>0</v>
      </c>
      <c r="I11" s="279">
        <f>'04 Pol'!BE62</f>
        <v>0</v>
      </c>
    </row>
    <row r="12" spans="1:9" s="122" customFormat="1">
      <c r="A12" s="276" t="str">
        <f>'04 Pol'!B63</f>
        <v>9</v>
      </c>
      <c r="B12" s="62" t="str">
        <f>'04 Pol'!C63</f>
        <v>Ostatní konstrukce, bourání</v>
      </c>
      <c r="D12" s="201"/>
      <c r="E12" s="277">
        <f>'04 Pol'!BA70</f>
        <v>0</v>
      </c>
      <c r="F12" s="278">
        <f>'04 Pol'!BB70</f>
        <v>0</v>
      </c>
      <c r="G12" s="278">
        <f>'04 Pol'!BC70</f>
        <v>0</v>
      </c>
      <c r="H12" s="278">
        <f>'04 Pol'!BD70</f>
        <v>0</v>
      </c>
      <c r="I12" s="279">
        <f>'04 Pol'!BE70</f>
        <v>0</v>
      </c>
    </row>
    <row r="13" spans="1:9" s="122" customFormat="1">
      <c r="A13" s="276" t="str">
        <f>'04 Pol'!B71</f>
        <v>99</v>
      </c>
      <c r="B13" s="62" t="str">
        <f>'04 Pol'!C71</f>
        <v>Staveništní přesun hmot</v>
      </c>
      <c r="D13" s="201"/>
      <c r="E13" s="277">
        <f>'04 Pol'!BA73</f>
        <v>0</v>
      </c>
      <c r="F13" s="278">
        <f>'04 Pol'!BB73</f>
        <v>0</v>
      </c>
      <c r="G13" s="278">
        <f>'04 Pol'!BC73</f>
        <v>0</v>
      </c>
      <c r="H13" s="278">
        <f>'04 Pol'!BD73</f>
        <v>0</v>
      </c>
      <c r="I13" s="279">
        <f>'04 Pol'!BE73</f>
        <v>0</v>
      </c>
    </row>
    <row r="14" spans="1:9" s="122" customFormat="1">
      <c r="A14" s="276" t="str">
        <f>'04 Pol'!B74</f>
        <v>711</v>
      </c>
      <c r="B14" s="62" t="str">
        <f>'04 Pol'!C74</f>
        <v>Izolace proti vodě</v>
      </c>
      <c r="D14" s="201"/>
      <c r="E14" s="277">
        <f>'04 Pol'!BA81</f>
        <v>0</v>
      </c>
      <c r="F14" s="278">
        <f>'04 Pol'!BB81</f>
        <v>0</v>
      </c>
      <c r="G14" s="278">
        <f>'04 Pol'!BC81</f>
        <v>0</v>
      </c>
      <c r="H14" s="278">
        <f>'04 Pol'!BD81</f>
        <v>0</v>
      </c>
      <c r="I14" s="279">
        <f>'04 Pol'!BE81</f>
        <v>0</v>
      </c>
    </row>
    <row r="15" spans="1:9" s="122" customFormat="1">
      <c r="A15" s="276" t="str">
        <f>'04 Pol'!B82</f>
        <v>713</v>
      </c>
      <c r="B15" s="62" t="str">
        <f>'04 Pol'!C82</f>
        <v>Izolace tepelné</v>
      </c>
      <c r="D15" s="201"/>
      <c r="E15" s="277">
        <f>'04 Pol'!BA94</f>
        <v>0</v>
      </c>
      <c r="F15" s="278">
        <f>'04 Pol'!BB94</f>
        <v>0</v>
      </c>
      <c r="G15" s="278">
        <f>'04 Pol'!BC94</f>
        <v>0</v>
      </c>
      <c r="H15" s="278">
        <f>'04 Pol'!BD94</f>
        <v>0</v>
      </c>
      <c r="I15" s="279">
        <f>'04 Pol'!BE94</f>
        <v>0</v>
      </c>
    </row>
    <row r="16" spans="1:9" s="122" customFormat="1">
      <c r="A16" s="276" t="str">
        <f>'04 Pol'!B95</f>
        <v>720</v>
      </c>
      <c r="B16" s="62" t="str">
        <f>'04 Pol'!C95</f>
        <v>Zdravotechnická instalace</v>
      </c>
      <c r="D16" s="201"/>
      <c r="E16" s="277">
        <f>'04 Pol'!BA97</f>
        <v>0</v>
      </c>
      <c r="F16" s="278">
        <f>'04 Pol'!BB97</f>
        <v>0</v>
      </c>
      <c r="G16" s="278">
        <f>'04 Pol'!BC97</f>
        <v>0</v>
      </c>
      <c r="H16" s="278">
        <f>'04 Pol'!BD97</f>
        <v>0</v>
      </c>
      <c r="I16" s="279">
        <f>'04 Pol'!BE97</f>
        <v>0</v>
      </c>
    </row>
    <row r="17" spans="1:57" s="122" customFormat="1">
      <c r="A17" s="276" t="str">
        <f>'04 Pol'!B98</f>
        <v>730</v>
      </c>
      <c r="B17" s="62" t="str">
        <f>'04 Pol'!C98</f>
        <v>Ústřední vytápění</v>
      </c>
      <c r="D17" s="201"/>
      <c r="E17" s="277">
        <f>'04 Pol'!BA100</f>
        <v>0</v>
      </c>
      <c r="F17" s="278">
        <f>'04 Pol'!BB100</f>
        <v>0</v>
      </c>
      <c r="G17" s="278">
        <f>'04 Pol'!BC100</f>
        <v>0</v>
      </c>
      <c r="H17" s="278">
        <f>'04 Pol'!BD100</f>
        <v>0</v>
      </c>
      <c r="I17" s="279">
        <f>'04 Pol'!BE100</f>
        <v>0</v>
      </c>
    </row>
    <row r="18" spans="1:57" s="122" customFormat="1">
      <c r="A18" s="276" t="str">
        <f>'04 Pol'!B101</f>
        <v>762</v>
      </c>
      <c r="B18" s="62" t="str">
        <f>'04 Pol'!C101</f>
        <v>Konstrukce tesařské</v>
      </c>
      <c r="D18" s="201"/>
      <c r="E18" s="277">
        <f>'04 Pol'!BA106</f>
        <v>0</v>
      </c>
      <c r="F18" s="278">
        <f>'04 Pol'!BB106</f>
        <v>0</v>
      </c>
      <c r="G18" s="278">
        <f>'04 Pol'!BC106</f>
        <v>0</v>
      </c>
      <c r="H18" s="278">
        <f>'04 Pol'!BD106</f>
        <v>0</v>
      </c>
      <c r="I18" s="279">
        <f>'04 Pol'!BE106</f>
        <v>0</v>
      </c>
    </row>
    <row r="19" spans="1:57" s="122" customFormat="1">
      <c r="A19" s="276" t="str">
        <f>'04 Pol'!B107</f>
        <v>764</v>
      </c>
      <c r="B19" s="62" t="str">
        <f>'04 Pol'!C107</f>
        <v>Konstrukce klempířské</v>
      </c>
      <c r="D19" s="201"/>
      <c r="E19" s="277">
        <f>'04 Pol'!BA115</f>
        <v>0</v>
      </c>
      <c r="F19" s="278">
        <f>'04 Pol'!BB115</f>
        <v>0</v>
      </c>
      <c r="G19" s="278">
        <f>'04 Pol'!BC115</f>
        <v>0</v>
      </c>
      <c r="H19" s="278">
        <f>'04 Pol'!BD115</f>
        <v>0</v>
      </c>
      <c r="I19" s="279">
        <f>'04 Pol'!BE115</f>
        <v>0</v>
      </c>
    </row>
    <row r="20" spans="1:57" s="122" customFormat="1">
      <c r="A20" s="276" t="str">
        <f>'04 Pol'!B116</f>
        <v>765</v>
      </c>
      <c r="B20" s="62" t="str">
        <f>'04 Pol'!C116</f>
        <v>Krytiny tvrdé</v>
      </c>
      <c r="D20" s="201"/>
      <c r="E20" s="277">
        <f>'04 Pol'!BA119</f>
        <v>0</v>
      </c>
      <c r="F20" s="278">
        <f>'04 Pol'!BB119</f>
        <v>0</v>
      </c>
      <c r="G20" s="278">
        <f>'04 Pol'!BC119</f>
        <v>0</v>
      </c>
      <c r="H20" s="278">
        <f>'04 Pol'!BD119</f>
        <v>0</v>
      </c>
      <c r="I20" s="279">
        <f>'04 Pol'!BE119</f>
        <v>0</v>
      </c>
    </row>
    <row r="21" spans="1:57" s="122" customFormat="1">
      <c r="A21" s="276" t="str">
        <f>'04 Pol'!B120</f>
        <v>766</v>
      </c>
      <c r="B21" s="62" t="str">
        <f>'04 Pol'!C120</f>
        <v>Konstrukce truhlářské</v>
      </c>
      <c r="D21" s="201"/>
      <c r="E21" s="277">
        <f>'04 Pol'!BA124</f>
        <v>0</v>
      </c>
      <c r="F21" s="278">
        <f>'04 Pol'!BB124</f>
        <v>0</v>
      </c>
      <c r="G21" s="278">
        <f>'04 Pol'!BC124</f>
        <v>0</v>
      </c>
      <c r="H21" s="278">
        <f>'04 Pol'!BD124</f>
        <v>0</v>
      </c>
      <c r="I21" s="279">
        <f>'04 Pol'!BE124</f>
        <v>0</v>
      </c>
    </row>
    <row r="22" spans="1:57" s="122" customFormat="1">
      <c r="A22" s="276" t="str">
        <f>'04 Pol'!B125</f>
        <v>767</v>
      </c>
      <c r="B22" s="62" t="str">
        <f>'04 Pol'!C125</f>
        <v>Konstrukce zámečnické</v>
      </c>
      <c r="D22" s="201"/>
      <c r="E22" s="277">
        <f>'04 Pol'!BA127</f>
        <v>0</v>
      </c>
      <c r="F22" s="278">
        <f>'04 Pol'!BB127</f>
        <v>0</v>
      </c>
      <c r="G22" s="278">
        <f>'04 Pol'!BC127</f>
        <v>0</v>
      </c>
      <c r="H22" s="278">
        <f>'04 Pol'!BD127</f>
        <v>0</v>
      </c>
      <c r="I22" s="279">
        <f>'04 Pol'!BE127</f>
        <v>0</v>
      </c>
    </row>
    <row r="23" spans="1:57" s="122" customFormat="1">
      <c r="A23" s="276" t="str">
        <f>'04 Pol'!B128</f>
        <v>769</v>
      </c>
      <c r="B23" s="62" t="str">
        <f>'04 Pol'!C128</f>
        <v>Otvorové prvky z plastu</v>
      </c>
      <c r="D23" s="201"/>
      <c r="E23" s="277">
        <f>'04 Pol'!BA130</f>
        <v>0</v>
      </c>
      <c r="F23" s="278">
        <f>'04 Pol'!BB130</f>
        <v>0</v>
      </c>
      <c r="G23" s="278">
        <f>'04 Pol'!BC130</f>
        <v>0</v>
      </c>
      <c r="H23" s="278">
        <f>'04 Pol'!BD130</f>
        <v>0</v>
      </c>
      <c r="I23" s="279">
        <f>'04 Pol'!BE130</f>
        <v>0</v>
      </c>
    </row>
    <row r="24" spans="1:57" s="122" customFormat="1">
      <c r="A24" s="276" t="str">
        <f>'04 Pol'!B131</f>
        <v>771</v>
      </c>
      <c r="B24" s="62" t="str">
        <f>'04 Pol'!C131</f>
        <v>Podlahy z dlaždic a obklady</v>
      </c>
      <c r="D24" s="201"/>
      <c r="E24" s="277">
        <f>'04 Pol'!BA136</f>
        <v>0</v>
      </c>
      <c r="F24" s="278">
        <f>'04 Pol'!BB136</f>
        <v>0</v>
      </c>
      <c r="G24" s="278">
        <f>'04 Pol'!BC136</f>
        <v>0</v>
      </c>
      <c r="H24" s="278">
        <f>'04 Pol'!BD136</f>
        <v>0</v>
      </c>
      <c r="I24" s="279">
        <f>'04 Pol'!BE136</f>
        <v>0</v>
      </c>
    </row>
    <row r="25" spans="1:57" s="122" customFormat="1">
      <c r="A25" s="276" t="str">
        <f>'04 Pol'!B137</f>
        <v>776</v>
      </c>
      <c r="B25" s="62" t="str">
        <f>'04 Pol'!C137</f>
        <v>Podlahy povlakové</v>
      </c>
      <c r="D25" s="201"/>
      <c r="E25" s="277">
        <f>'04 Pol'!BA139</f>
        <v>0</v>
      </c>
      <c r="F25" s="278">
        <f>'04 Pol'!BB139</f>
        <v>0</v>
      </c>
      <c r="G25" s="278">
        <f>'04 Pol'!BC139</f>
        <v>0</v>
      </c>
      <c r="H25" s="278">
        <f>'04 Pol'!BD139</f>
        <v>0</v>
      </c>
      <c r="I25" s="279">
        <f>'04 Pol'!BE139</f>
        <v>0</v>
      </c>
    </row>
    <row r="26" spans="1:57" s="122" customFormat="1">
      <c r="A26" s="276" t="str">
        <f>'04 Pol'!B140</f>
        <v>781</v>
      </c>
      <c r="B26" s="62" t="str">
        <f>'04 Pol'!C140</f>
        <v>Obklady keramické</v>
      </c>
      <c r="D26" s="201"/>
      <c r="E26" s="277">
        <f>'04 Pol'!BA144</f>
        <v>0</v>
      </c>
      <c r="F26" s="278">
        <f>'04 Pol'!BB144</f>
        <v>0</v>
      </c>
      <c r="G26" s="278">
        <f>'04 Pol'!BC144</f>
        <v>0</v>
      </c>
      <c r="H26" s="278">
        <f>'04 Pol'!BD144</f>
        <v>0</v>
      </c>
      <c r="I26" s="279">
        <f>'04 Pol'!BE144</f>
        <v>0</v>
      </c>
    </row>
    <row r="27" spans="1:57" s="122" customFormat="1">
      <c r="A27" s="276" t="str">
        <f>'04 Pol'!B145</f>
        <v>784</v>
      </c>
      <c r="B27" s="62" t="str">
        <f>'04 Pol'!C145</f>
        <v>Malby</v>
      </c>
      <c r="D27" s="201"/>
      <c r="E27" s="277">
        <f>'04 Pol'!BA149</f>
        <v>0</v>
      </c>
      <c r="F27" s="278">
        <f>'04 Pol'!BB149</f>
        <v>0</v>
      </c>
      <c r="G27" s="278">
        <f>'04 Pol'!BC149</f>
        <v>0</v>
      </c>
      <c r="H27" s="278">
        <f>'04 Pol'!BD149</f>
        <v>0</v>
      </c>
      <c r="I27" s="279">
        <f>'04 Pol'!BE149</f>
        <v>0</v>
      </c>
    </row>
    <row r="28" spans="1:57" s="122" customFormat="1">
      <c r="A28" s="276" t="str">
        <f>'04 Pol'!B150</f>
        <v>M21</v>
      </c>
      <c r="B28" s="62" t="str">
        <f>'04 Pol'!C150</f>
        <v>Elektromontáže</v>
      </c>
      <c r="D28" s="201"/>
      <c r="E28" s="277">
        <f>'04 Pol'!BA152</f>
        <v>0</v>
      </c>
      <c r="F28" s="278">
        <f>'04 Pol'!BB152</f>
        <v>0</v>
      </c>
      <c r="G28" s="278">
        <f>'04 Pol'!BC152</f>
        <v>0</v>
      </c>
      <c r="H28" s="278">
        <f>'04 Pol'!BD152</f>
        <v>0</v>
      </c>
      <c r="I28" s="279">
        <f>'04 Pol'!BE152</f>
        <v>0</v>
      </c>
    </row>
    <row r="29" spans="1:57" s="122" customFormat="1" ht="13.5" thickBot="1">
      <c r="A29" s="276" t="str">
        <f>'04 Pol'!B153</f>
        <v>M24</v>
      </c>
      <c r="B29" s="62" t="str">
        <f>'04 Pol'!C153</f>
        <v>Montáže vzduchotechnických zařízení</v>
      </c>
      <c r="D29" s="201"/>
      <c r="E29" s="277">
        <f>'04 Pol'!BA155</f>
        <v>0</v>
      </c>
      <c r="F29" s="278">
        <f>'04 Pol'!BB155</f>
        <v>0</v>
      </c>
      <c r="G29" s="278">
        <f>'04 Pol'!BC155</f>
        <v>0</v>
      </c>
      <c r="H29" s="278">
        <f>'04 Pol'!BD155</f>
        <v>0</v>
      </c>
      <c r="I29" s="279">
        <f>'04 Pol'!BE155</f>
        <v>0</v>
      </c>
    </row>
    <row r="30" spans="1:57" s="13" customFormat="1" ht="13.5" thickBot="1">
      <c r="A30" s="202"/>
      <c r="B30" s="203" t="s">
        <v>76</v>
      </c>
      <c r="C30" s="203"/>
      <c r="D30" s="204"/>
      <c r="E30" s="205">
        <f>SUM(E7:E29)</f>
        <v>0</v>
      </c>
      <c r="F30" s="206">
        <f>SUM(F7:F29)</f>
        <v>0</v>
      </c>
      <c r="G30" s="206">
        <f>SUM(G7:G29)</f>
        <v>0</v>
      </c>
      <c r="H30" s="206">
        <f>SUM(H7:H29)</f>
        <v>0</v>
      </c>
      <c r="I30" s="207">
        <f>SUM(I7:I29)</f>
        <v>0</v>
      </c>
    </row>
    <row r="31" spans="1:57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57" ht="19.5" customHeight="1">
      <c r="A32" s="193" t="s">
        <v>77</v>
      </c>
      <c r="B32" s="193"/>
      <c r="C32" s="193"/>
      <c r="D32" s="193"/>
      <c r="E32" s="193"/>
      <c r="F32" s="193"/>
      <c r="G32" s="208"/>
      <c r="H32" s="193"/>
      <c r="I32" s="193"/>
      <c r="BA32" s="128"/>
      <c r="BB32" s="128"/>
      <c r="BC32" s="128"/>
      <c r="BD32" s="128"/>
      <c r="BE32" s="128"/>
    </row>
    <row r="33" spans="1:53" ht="13.5" thickBot="1"/>
    <row r="34" spans="1:53">
      <c r="A34" s="159" t="s">
        <v>78</v>
      </c>
      <c r="B34" s="160"/>
      <c r="C34" s="160"/>
      <c r="D34" s="209"/>
      <c r="E34" s="210" t="s">
        <v>79</v>
      </c>
      <c r="F34" s="211" t="s">
        <v>10</v>
      </c>
      <c r="G34" s="212" t="s">
        <v>80</v>
      </c>
      <c r="H34" s="213"/>
      <c r="I34" s="214" t="s">
        <v>79</v>
      </c>
    </row>
    <row r="35" spans="1:53">
      <c r="A35" s="215" t="s">
        <v>380</v>
      </c>
      <c r="B35" s="216"/>
      <c r="C35" s="216"/>
      <c r="D35" s="217"/>
      <c r="E35" s="218">
        <v>0</v>
      </c>
      <c r="F35" s="219">
        <v>0</v>
      </c>
      <c r="G35" s="220">
        <f>E30+F30+H30</f>
        <v>0</v>
      </c>
      <c r="H35" s="221"/>
      <c r="I35" s="222">
        <f t="shared" ref="I35:I42" si="0">E35+F35*G35/100</f>
        <v>0</v>
      </c>
      <c r="BA35">
        <v>0</v>
      </c>
    </row>
    <row r="36" spans="1:53">
      <c r="A36" s="215" t="s">
        <v>381</v>
      </c>
      <c r="B36" s="216"/>
      <c r="C36" s="216"/>
      <c r="D36" s="217"/>
      <c r="E36" s="218">
        <v>0</v>
      </c>
      <c r="F36" s="219">
        <v>0</v>
      </c>
      <c r="G36" s="220">
        <f>G35</f>
        <v>0</v>
      </c>
      <c r="H36" s="221"/>
      <c r="I36" s="222">
        <f t="shared" si="0"/>
        <v>0</v>
      </c>
      <c r="BA36">
        <v>0</v>
      </c>
    </row>
    <row r="37" spans="1:53">
      <c r="A37" s="215" t="s">
        <v>382</v>
      </c>
      <c r="B37" s="216"/>
      <c r="C37" s="216"/>
      <c r="D37" s="217"/>
      <c r="E37" s="218">
        <v>0</v>
      </c>
      <c r="F37" s="219">
        <v>0</v>
      </c>
      <c r="G37" s="220">
        <f>G35</f>
        <v>0</v>
      </c>
      <c r="H37" s="221"/>
      <c r="I37" s="222">
        <f t="shared" si="0"/>
        <v>0</v>
      </c>
      <c r="BA37">
        <v>0</v>
      </c>
    </row>
    <row r="38" spans="1:53">
      <c r="A38" s="215" t="s">
        <v>383</v>
      </c>
      <c r="B38" s="216"/>
      <c r="C38" s="216"/>
      <c r="D38" s="217"/>
      <c r="E38" s="218">
        <v>0</v>
      </c>
      <c r="F38" s="219">
        <v>0</v>
      </c>
      <c r="G38" s="220">
        <f>G35</f>
        <v>0</v>
      </c>
      <c r="H38" s="221"/>
      <c r="I38" s="222">
        <f t="shared" si="0"/>
        <v>0</v>
      </c>
      <c r="BA38">
        <v>0</v>
      </c>
    </row>
    <row r="39" spans="1:53">
      <c r="A39" s="215" t="s">
        <v>384</v>
      </c>
      <c r="B39" s="216"/>
      <c r="C39" s="216"/>
      <c r="D39" s="217"/>
      <c r="E39" s="218">
        <v>0</v>
      </c>
      <c r="F39" s="219">
        <v>0</v>
      </c>
      <c r="G39" s="220">
        <f>G35</f>
        <v>0</v>
      </c>
      <c r="H39" s="221"/>
      <c r="I39" s="222">
        <f t="shared" si="0"/>
        <v>0</v>
      </c>
      <c r="BA39">
        <v>1</v>
      </c>
    </row>
    <row r="40" spans="1:53">
      <c r="A40" s="215" t="s">
        <v>385</v>
      </c>
      <c r="B40" s="216"/>
      <c r="C40" s="216"/>
      <c r="D40" s="217"/>
      <c r="E40" s="218">
        <v>0</v>
      </c>
      <c r="F40" s="219">
        <v>0</v>
      </c>
      <c r="G40" s="220">
        <f>G35</f>
        <v>0</v>
      </c>
      <c r="H40" s="221"/>
      <c r="I40" s="222">
        <f t="shared" si="0"/>
        <v>0</v>
      </c>
      <c r="BA40">
        <v>1</v>
      </c>
    </row>
    <row r="41" spans="1:53">
      <c r="A41" s="215" t="s">
        <v>386</v>
      </c>
      <c r="B41" s="216"/>
      <c r="C41" s="216"/>
      <c r="D41" s="217"/>
      <c r="E41" s="218">
        <v>0</v>
      </c>
      <c r="F41" s="219">
        <v>0</v>
      </c>
      <c r="G41" s="220">
        <f>G35</f>
        <v>0</v>
      </c>
      <c r="H41" s="221"/>
      <c r="I41" s="222">
        <f t="shared" si="0"/>
        <v>0</v>
      </c>
      <c r="BA41">
        <v>2</v>
      </c>
    </row>
    <row r="42" spans="1:53">
      <c r="A42" s="215" t="s">
        <v>387</v>
      </c>
      <c r="B42" s="216"/>
      <c r="C42" s="216"/>
      <c r="D42" s="217"/>
      <c r="E42" s="218">
        <v>0</v>
      </c>
      <c r="F42" s="219">
        <v>0</v>
      </c>
      <c r="G42" s="220">
        <f>G35</f>
        <v>0</v>
      </c>
      <c r="H42" s="221"/>
      <c r="I42" s="222">
        <f t="shared" si="0"/>
        <v>0</v>
      </c>
      <c r="BA42">
        <v>2</v>
      </c>
    </row>
    <row r="43" spans="1:53" ht="13.5" thickBot="1">
      <c r="A43" s="223"/>
      <c r="B43" s="224" t="s">
        <v>81</v>
      </c>
      <c r="C43" s="225"/>
      <c r="D43" s="226"/>
      <c r="E43" s="227"/>
      <c r="F43" s="228"/>
      <c r="G43" s="228"/>
      <c r="H43" s="306">
        <f>SUM(I35:I42)</f>
        <v>0</v>
      </c>
      <c r="I43" s="307"/>
    </row>
    <row r="45" spans="1:53">
      <c r="B45" s="13"/>
      <c r="F45" s="229"/>
      <c r="G45" s="230"/>
      <c r="H45" s="230"/>
      <c r="I45" s="45"/>
    </row>
    <row r="46" spans="1:53">
      <c r="F46" s="229"/>
      <c r="G46" s="230"/>
      <c r="H46" s="230"/>
      <c r="I46" s="45"/>
    </row>
    <row r="47" spans="1:53">
      <c r="F47" s="229"/>
      <c r="G47" s="230"/>
      <c r="H47" s="230"/>
      <c r="I47" s="45"/>
    </row>
    <row r="48" spans="1:53">
      <c r="F48" s="229"/>
      <c r="G48" s="230"/>
      <c r="H48" s="230"/>
      <c r="I48" s="45"/>
    </row>
    <row r="49" spans="6:9">
      <c r="F49" s="229"/>
      <c r="G49" s="230"/>
      <c r="H49" s="230"/>
      <c r="I49" s="45"/>
    </row>
    <row r="50" spans="6:9">
      <c r="F50" s="229"/>
      <c r="G50" s="230"/>
      <c r="H50" s="230"/>
      <c r="I50" s="45"/>
    </row>
    <row r="51" spans="6:9">
      <c r="F51" s="229"/>
      <c r="G51" s="230"/>
      <c r="H51" s="230"/>
      <c r="I51" s="45"/>
    </row>
    <row r="52" spans="6:9">
      <c r="F52" s="229"/>
      <c r="G52" s="230"/>
      <c r="H52" s="230"/>
      <c r="I52" s="45"/>
    </row>
    <row r="53" spans="6:9">
      <c r="F53" s="229"/>
      <c r="G53" s="230"/>
      <c r="H53" s="230"/>
      <c r="I53" s="45"/>
    </row>
    <row r="54" spans="6:9">
      <c r="F54" s="229"/>
      <c r="G54" s="230"/>
      <c r="H54" s="230"/>
      <c r="I54" s="45"/>
    </row>
    <row r="55" spans="6:9">
      <c r="F55" s="229"/>
      <c r="G55" s="230"/>
      <c r="H55" s="230"/>
      <c r="I55" s="45"/>
    </row>
    <row r="56" spans="6:9">
      <c r="F56" s="229"/>
      <c r="G56" s="230"/>
      <c r="H56" s="230"/>
      <c r="I56" s="45"/>
    </row>
    <row r="57" spans="6:9">
      <c r="F57" s="229"/>
      <c r="G57" s="230"/>
      <c r="H57" s="230"/>
      <c r="I57" s="45"/>
    </row>
    <row r="58" spans="6:9">
      <c r="F58" s="229"/>
      <c r="G58" s="230"/>
      <c r="H58" s="230"/>
      <c r="I58" s="45"/>
    </row>
    <row r="59" spans="6:9">
      <c r="F59" s="229"/>
      <c r="G59" s="230"/>
      <c r="H59" s="230"/>
      <c r="I59" s="45"/>
    </row>
    <row r="60" spans="6:9">
      <c r="F60" s="229"/>
      <c r="G60" s="230"/>
      <c r="H60" s="230"/>
      <c r="I60" s="45"/>
    </row>
    <row r="61" spans="6:9">
      <c r="F61" s="229"/>
      <c r="G61" s="230"/>
      <c r="H61" s="230"/>
      <c r="I61" s="45"/>
    </row>
    <row r="62" spans="6:9">
      <c r="F62" s="229"/>
      <c r="G62" s="230"/>
      <c r="H62" s="230"/>
      <c r="I62" s="45"/>
    </row>
    <row r="63" spans="6:9">
      <c r="F63" s="229"/>
      <c r="G63" s="230"/>
      <c r="H63" s="230"/>
      <c r="I63" s="45"/>
    </row>
    <row r="64" spans="6:9">
      <c r="F64" s="229"/>
      <c r="G64" s="230"/>
      <c r="H64" s="230"/>
      <c r="I64" s="45"/>
    </row>
    <row r="65" spans="6:9">
      <c r="F65" s="229"/>
      <c r="G65" s="230"/>
      <c r="H65" s="230"/>
      <c r="I65" s="45"/>
    </row>
    <row r="66" spans="6:9">
      <c r="F66" s="229"/>
      <c r="G66" s="230"/>
      <c r="H66" s="230"/>
      <c r="I66" s="45"/>
    </row>
    <row r="67" spans="6:9">
      <c r="F67" s="229"/>
      <c r="G67" s="230"/>
      <c r="H67" s="230"/>
      <c r="I67" s="45"/>
    </row>
    <row r="68" spans="6:9">
      <c r="F68" s="229"/>
      <c r="G68" s="230"/>
      <c r="H68" s="230"/>
      <c r="I68" s="45"/>
    </row>
    <row r="69" spans="6:9">
      <c r="F69" s="229"/>
      <c r="G69" s="230"/>
      <c r="H69" s="230"/>
      <c r="I69" s="45"/>
    </row>
    <row r="70" spans="6:9">
      <c r="F70" s="229"/>
      <c r="G70" s="230"/>
      <c r="H70" s="230"/>
      <c r="I70" s="45"/>
    </row>
    <row r="71" spans="6:9">
      <c r="F71" s="229"/>
      <c r="G71" s="230"/>
      <c r="H71" s="230"/>
      <c r="I71" s="45"/>
    </row>
    <row r="72" spans="6:9">
      <c r="F72" s="229"/>
      <c r="G72" s="230"/>
      <c r="H72" s="230"/>
      <c r="I72" s="45"/>
    </row>
    <row r="73" spans="6:9">
      <c r="F73" s="229"/>
      <c r="G73" s="230"/>
      <c r="H73" s="230"/>
      <c r="I73" s="45"/>
    </row>
    <row r="74" spans="6:9">
      <c r="F74" s="229"/>
      <c r="G74" s="230"/>
      <c r="H74" s="230"/>
      <c r="I74" s="45"/>
    </row>
    <row r="75" spans="6:9">
      <c r="F75" s="229"/>
      <c r="G75" s="230"/>
      <c r="H75" s="230"/>
      <c r="I75" s="45"/>
    </row>
    <row r="76" spans="6:9">
      <c r="F76" s="229"/>
      <c r="G76" s="230"/>
      <c r="H76" s="230"/>
      <c r="I76" s="45"/>
    </row>
    <row r="77" spans="6:9">
      <c r="F77" s="229"/>
      <c r="G77" s="230"/>
      <c r="H77" s="230"/>
      <c r="I77" s="45"/>
    </row>
    <row r="78" spans="6:9">
      <c r="F78" s="229"/>
      <c r="G78" s="230"/>
      <c r="H78" s="230"/>
      <c r="I78" s="45"/>
    </row>
    <row r="79" spans="6:9">
      <c r="F79" s="229"/>
      <c r="G79" s="230"/>
      <c r="H79" s="230"/>
      <c r="I79" s="45"/>
    </row>
    <row r="80" spans="6:9">
      <c r="F80" s="229"/>
      <c r="G80" s="230"/>
      <c r="H80" s="230"/>
      <c r="I80" s="45"/>
    </row>
    <row r="81" spans="6:9">
      <c r="F81" s="229"/>
      <c r="G81" s="230"/>
      <c r="H81" s="230"/>
      <c r="I81" s="45"/>
    </row>
    <row r="82" spans="6:9">
      <c r="F82" s="229"/>
      <c r="G82" s="230"/>
      <c r="H82" s="230"/>
      <c r="I82" s="45"/>
    </row>
    <row r="83" spans="6:9">
      <c r="F83" s="229"/>
      <c r="G83" s="230"/>
      <c r="H83" s="230"/>
      <c r="I83" s="45"/>
    </row>
    <row r="84" spans="6:9">
      <c r="F84" s="229"/>
      <c r="G84" s="230"/>
      <c r="H84" s="230"/>
      <c r="I84" s="45"/>
    </row>
    <row r="85" spans="6:9">
      <c r="F85" s="229"/>
      <c r="G85" s="230"/>
      <c r="H85" s="230"/>
      <c r="I85" s="45"/>
    </row>
    <row r="86" spans="6:9">
      <c r="F86" s="229"/>
      <c r="G86" s="230"/>
      <c r="H86" s="230"/>
      <c r="I86" s="45"/>
    </row>
    <row r="87" spans="6:9">
      <c r="F87" s="229"/>
      <c r="G87" s="230"/>
      <c r="H87" s="230"/>
      <c r="I87" s="45"/>
    </row>
    <row r="88" spans="6:9">
      <c r="F88" s="229"/>
      <c r="G88" s="230"/>
      <c r="H88" s="230"/>
      <c r="I88" s="45"/>
    </row>
    <row r="89" spans="6:9">
      <c r="F89" s="229"/>
      <c r="G89" s="230"/>
      <c r="H89" s="230"/>
      <c r="I89" s="45"/>
    </row>
    <row r="90" spans="6:9">
      <c r="F90" s="229"/>
      <c r="G90" s="230"/>
      <c r="H90" s="230"/>
      <c r="I90" s="45"/>
    </row>
    <row r="91" spans="6:9">
      <c r="F91" s="229"/>
      <c r="G91" s="230"/>
      <c r="H91" s="230"/>
      <c r="I91" s="45"/>
    </row>
    <row r="92" spans="6:9">
      <c r="F92" s="229"/>
      <c r="G92" s="230"/>
      <c r="H92" s="230"/>
      <c r="I92" s="45"/>
    </row>
    <row r="93" spans="6:9">
      <c r="F93" s="229"/>
      <c r="G93" s="230"/>
      <c r="H93" s="230"/>
      <c r="I93" s="45"/>
    </row>
    <row r="94" spans="6:9">
      <c r="F94" s="229"/>
      <c r="G94" s="230"/>
      <c r="H94" s="230"/>
      <c r="I94" s="45"/>
    </row>
  </sheetData>
  <mergeCells count="4">
    <mergeCell ref="A1:B1"/>
    <mergeCell ref="A2:B2"/>
    <mergeCell ref="G2:I2"/>
    <mergeCell ref="H43:I4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Z228"/>
  <sheetViews>
    <sheetView showGridLines="0" showZeros="0" workbookViewId="0">
      <selection activeCell="C4" sqref="C4"/>
    </sheetView>
  </sheetViews>
  <sheetFormatPr defaultRowHeight="12.75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40" customWidth="1"/>
    <col min="6" max="6" width="9.85546875" style="231" customWidth="1"/>
    <col min="7" max="7" width="13.85546875" style="231" customWidth="1"/>
    <col min="8" max="11" width="9.140625" style="231"/>
    <col min="12" max="12" width="75.42578125" style="231" customWidth="1"/>
    <col min="13" max="13" width="45.28515625" style="231" customWidth="1"/>
    <col min="14" max="16384" width="9.140625" style="231"/>
  </cols>
  <sheetData>
    <row r="1" spans="1:104" ht="15.75">
      <c r="A1" s="308" t="s">
        <v>82</v>
      </c>
      <c r="B1" s="308"/>
      <c r="C1" s="308"/>
      <c r="D1" s="308"/>
      <c r="E1" s="308"/>
      <c r="F1" s="308"/>
      <c r="G1" s="308"/>
    </row>
    <row r="2" spans="1:104" ht="14.25" customHeight="1" thickBot="1">
      <c r="B2" s="232"/>
      <c r="C2" s="233"/>
      <c r="D2" s="233"/>
      <c r="E2" s="234"/>
      <c r="F2" s="233"/>
      <c r="G2" s="233"/>
    </row>
    <row r="3" spans="1:104" ht="13.5" thickTop="1">
      <c r="A3" s="299" t="s">
        <v>3</v>
      </c>
      <c r="B3" s="300"/>
      <c r="C3" s="183"/>
      <c r="D3" s="184"/>
      <c r="E3" s="235" t="s">
        <v>83</v>
      </c>
      <c r="F3" s="236">
        <f>'04 Rek'!H1</f>
        <v>0</v>
      </c>
      <c r="G3" s="237"/>
    </row>
    <row r="4" spans="1:104" ht="13.5" thickBot="1">
      <c r="A4" s="309" t="s">
        <v>73</v>
      </c>
      <c r="B4" s="302"/>
      <c r="C4" s="189"/>
      <c r="D4" s="190"/>
      <c r="E4" s="310" t="str">
        <f>'04 Rek'!G2</f>
        <v>RD 4 středový</v>
      </c>
      <c r="F4" s="311"/>
      <c r="G4" s="312"/>
    </row>
    <row r="5" spans="1:104" ht="13.5" thickTop="1">
      <c r="A5" s="238"/>
      <c r="B5" s="239"/>
      <c r="C5" s="239"/>
      <c r="G5" s="241"/>
    </row>
    <row r="6" spans="1:104">
      <c r="A6" s="242" t="s">
        <v>84</v>
      </c>
      <c r="B6" s="243" t="s">
        <v>85</v>
      </c>
      <c r="C6" s="243" t="s">
        <v>86</v>
      </c>
      <c r="D6" s="243" t="s">
        <v>87</v>
      </c>
      <c r="E6" s="244" t="s">
        <v>88</v>
      </c>
      <c r="F6" s="243" t="s">
        <v>89</v>
      </c>
      <c r="G6" s="245" t="s">
        <v>90</v>
      </c>
    </row>
    <row r="7" spans="1:104">
      <c r="A7" s="246" t="s">
        <v>91</v>
      </c>
      <c r="B7" s="247" t="s">
        <v>92</v>
      </c>
      <c r="C7" s="248" t="s">
        <v>93</v>
      </c>
      <c r="D7" s="249"/>
      <c r="E7" s="250"/>
      <c r="F7" s="250"/>
      <c r="G7" s="251"/>
      <c r="H7" s="252"/>
      <c r="I7" s="252"/>
      <c r="O7" s="253">
        <v>1</v>
      </c>
    </row>
    <row r="8" spans="1:104">
      <c r="A8" s="254">
        <v>1</v>
      </c>
      <c r="B8" s="255" t="s">
        <v>101</v>
      </c>
      <c r="C8" s="256" t="s">
        <v>102</v>
      </c>
      <c r="D8" s="257" t="s">
        <v>103</v>
      </c>
      <c r="E8" s="258">
        <v>12.8</v>
      </c>
      <c r="F8" s="258"/>
      <c r="G8" s="259">
        <f t="shared" ref="G8:G14" si="0">E8*F8</f>
        <v>0</v>
      </c>
      <c r="O8" s="253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 t="shared" ref="BA8:BA14" si="1">IF(AZ8=1,G8,0)</f>
        <v>0</v>
      </c>
      <c r="BB8" s="231">
        <f t="shared" ref="BB8:BB14" si="2">IF(AZ8=2,G8,0)</f>
        <v>0</v>
      </c>
      <c r="BC8" s="231">
        <f t="shared" ref="BC8:BC14" si="3">IF(AZ8=3,G8,0)</f>
        <v>0</v>
      </c>
      <c r="BD8" s="231">
        <f t="shared" ref="BD8:BD14" si="4">IF(AZ8=4,G8,0)</f>
        <v>0</v>
      </c>
      <c r="BE8" s="231">
        <f t="shared" ref="BE8:BE14" si="5">IF(AZ8=5,G8,0)</f>
        <v>0</v>
      </c>
      <c r="CA8" s="260">
        <v>1</v>
      </c>
      <c r="CB8" s="260">
        <v>1</v>
      </c>
      <c r="CZ8" s="231">
        <v>0</v>
      </c>
    </row>
    <row r="9" spans="1:104">
      <c r="A9" s="254">
        <v>2</v>
      </c>
      <c r="B9" s="255" t="s">
        <v>104</v>
      </c>
      <c r="C9" s="256" t="s">
        <v>105</v>
      </c>
      <c r="D9" s="257" t="s">
        <v>103</v>
      </c>
      <c r="E9" s="258">
        <v>64</v>
      </c>
      <c r="F9" s="258"/>
      <c r="G9" s="259">
        <f t="shared" si="0"/>
        <v>0</v>
      </c>
      <c r="O9" s="253">
        <v>2</v>
      </c>
      <c r="AA9" s="231">
        <v>1</v>
      </c>
      <c r="AB9" s="231">
        <v>1</v>
      </c>
      <c r="AC9" s="231">
        <v>1</v>
      </c>
      <c r="AZ9" s="231">
        <v>1</v>
      </c>
      <c r="BA9" s="231">
        <f t="shared" si="1"/>
        <v>0</v>
      </c>
      <c r="BB9" s="231">
        <f t="shared" si="2"/>
        <v>0</v>
      </c>
      <c r="BC9" s="231">
        <f t="shared" si="3"/>
        <v>0</v>
      </c>
      <c r="BD9" s="231">
        <f t="shared" si="4"/>
        <v>0</v>
      </c>
      <c r="BE9" s="231">
        <f t="shared" si="5"/>
        <v>0</v>
      </c>
      <c r="CA9" s="260">
        <v>1</v>
      </c>
      <c r="CB9" s="260">
        <v>1</v>
      </c>
      <c r="CZ9" s="231">
        <v>0</v>
      </c>
    </row>
    <row r="10" spans="1:104">
      <c r="A10" s="254">
        <v>3</v>
      </c>
      <c r="B10" s="255" t="s">
        <v>106</v>
      </c>
      <c r="C10" s="256" t="s">
        <v>107</v>
      </c>
      <c r="D10" s="257" t="s">
        <v>103</v>
      </c>
      <c r="E10" s="258">
        <v>11.918699999999999</v>
      </c>
      <c r="F10" s="258"/>
      <c r="G10" s="259">
        <f t="shared" si="0"/>
        <v>0</v>
      </c>
      <c r="O10" s="253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 t="shared" si="1"/>
        <v>0</v>
      </c>
      <c r="BB10" s="231">
        <f t="shared" si="2"/>
        <v>0</v>
      </c>
      <c r="BC10" s="231">
        <f t="shared" si="3"/>
        <v>0</v>
      </c>
      <c r="BD10" s="231">
        <f t="shared" si="4"/>
        <v>0</v>
      </c>
      <c r="BE10" s="231">
        <f t="shared" si="5"/>
        <v>0</v>
      </c>
      <c r="CA10" s="260">
        <v>1</v>
      </c>
      <c r="CB10" s="260">
        <v>1</v>
      </c>
      <c r="CZ10" s="231">
        <v>0</v>
      </c>
    </row>
    <row r="11" spans="1:104">
      <c r="A11" s="254">
        <v>4</v>
      </c>
      <c r="B11" s="255" t="s">
        <v>108</v>
      </c>
      <c r="C11" s="256" t="s">
        <v>109</v>
      </c>
      <c r="D11" s="257" t="s">
        <v>103</v>
      </c>
      <c r="E11" s="258">
        <v>73.003100000000003</v>
      </c>
      <c r="F11" s="258"/>
      <c r="G11" s="259">
        <f t="shared" si="0"/>
        <v>0</v>
      </c>
      <c r="O11" s="253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 t="shared" si="1"/>
        <v>0</v>
      </c>
      <c r="BB11" s="231">
        <f t="shared" si="2"/>
        <v>0</v>
      </c>
      <c r="BC11" s="231">
        <f t="shared" si="3"/>
        <v>0</v>
      </c>
      <c r="BD11" s="231">
        <f t="shared" si="4"/>
        <v>0</v>
      </c>
      <c r="BE11" s="231">
        <f t="shared" si="5"/>
        <v>0</v>
      </c>
      <c r="CA11" s="260">
        <v>1</v>
      </c>
      <c r="CB11" s="260">
        <v>1</v>
      </c>
      <c r="CZ11" s="231">
        <v>0</v>
      </c>
    </row>
    <row r="12" spans="1:104">
      <c r="A12" s="254">
        <v>5</v>
      </c>
      <c r="B12" s="255" t="s">
        <v>110</v>
      </c>
      <c r="C12" s="256" t="s">
        <v>111</v>
      </c>
      <c r="D12" s="257" t="s">
        <v>103</v>
      </c>
      <c r="E12" s="258">
        <v>73.003100000000003</v>
      </c>
      <c r="F12" s="258"/>
      <c r="G12" s="259">
        <f t="shared" si="0"/>
        <v>0</v>
      </c>
      <c r="O12" s="253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 t="shared" si="1"/>
        <v>0</v>
      </c>
      <c r="BB12" s="231">
        <f t="shared" si="2"/>
        <v>0</v>
      </c>
      <c r="BC12" s="231">
        <f t="shared" si="3"/>
        <v>0</v>
      </c>
      <c r="BD12" s="231">
        <f t="shared" si="4"/>
        <v>0</v>
      </c>
      <c r="BE12" s="231">
        <f t="shared" si="5"/>
        <v>0</v>
      </c>
      <c r="CA12" s="260">
        <v>1</v>
      </c>
      <c r="CB12" s="260">
        <v>1</v>
      </c>
      <c r="CZ12" s="231">
        <v>0</v>
      </c>
    </row>
    <row r="13" spans="1:104">
      <c r="A13" s="254">
        <v>6</v>
      </c>
      <c r="B13" s="255" t="s">
        <v>112</v>
      </c>
      <c r="C13" s="256" t="s">
        <v>113</v>
      </c>
      <c r="D13" s="257" t="s">
        <v>103</v>
      </c>
      <c r="E13" s="258">
        <v>2.9156</v>
      </c>
      <c r="F13" s="258"/>
      <c r="G13" s="259">
        <f t="shared" si="0"/>
        <v>0</v>
      </c>
      <c r="O13" s="253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 t="shared" si="1"/>
        <v>0</v>
      </c>
      <c r="BB13" s="231">
        <f t="shared" si="2"/>
        <v>0</v>
      </c>
      <c r="BC13" s="231">
        <f t="shared" si="3"/>
        <v>0</v>
      </c>
      <c r="BD13" s="231">
        <f t="shared" si="4"/>
        <v>0</v>
      </c>
      <c r="BE13" s="231">
        <f t="shared" si="5"/>
        <v>0</v>
      </c>
      <c r="CA13" s="260">
        <v>1</v>
      </c>
      <c r="CB13" s="260">
        <v>1</v>
      </c>
      <c r="CZ13" s="231">
        <v>0</v>
      </c>
    </row>
    <row r="14" spans="1:104">
      <c r="A14" s="254">
        <v>7</v>
      </c>
      <c r="B14" s="255" t="s">
        <v>114</v>
      </c>
      <c r="C14" s="256" t="s">
        <v>115</v>
      </c>
      <c r="D14" s="257" t="s">
        <v>103</v>
      </c>
      <c r="E14" s="258">
        <v>73.003100000000003</v>
      </c>
      <c r="F14" s="258"/>
      <c r="G14" s="259">
        <f t="shared" si="0"/>
        <v>0</v>
      </c>
      <c r="O14" s="253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 t="shared" si="1"/>
        <v>0</v>
      </c>
      <c r="BB14" s="231">
        <f t="shared" si="2"/>
        <v>0</v>
      </c>
      <c r="BC14" s="231">
        <f t="shared" si="3"/>
        <v>0</v>
      </c>
      <c r="BD14" s="231">
        <f t="shared" si="4"/>
        <v>0</v>
      </c>
      <c r="BE14" s="231">
        <f t="shared" si="5"/>
        <v>0</v>
      </c>
      <c r="CA14" s="260">
        <v>1</v>
      </c>
      <c r="CB14" s="260">
        <v>1</v>
      </c>
      <c r="CZ14" s="231">
        <v>0</v>
      </c>
    </row>
    <row r="15" spans="1:104">
      <c r="A15" s="261"/>
      <c r="B15" s="262" t="s">
        <v>95</v>
      </c>
      <c r="C15" s="263" t="s">
        <v>100</v>
      </c>
      <c r="D15" s="264"/>
      <c r="E15" s="265"/>
      <c r="F15" s="266"/>
      <c r="G15" s="267">
        <f>SUM(G7:G14)</f>
        <v>0</v>
      </c>
      <c r="O15" s="253">
        <v>4</v>
      </c>
      <c r="BA15" s="268">
        <f>SUM(BA7:BA14)</f>
        <v>0</v>
      </c>
      <c r="BB15" s="268">
        <f>SUM(BB7:BB14)</f>
        <v>0</v>
      </c>
      <c r="BC15" s="268">
        <f>SUM(BC7:BC14)</f>
        <v>0</v>
      </c>
      <c r="BD15" s="268">
        <f>SUM(BD7:BD14)</f>
        <v>0</v>
      </c>
      <c r="BE15" s="268">
        <f>SUM(BE7:BE14)</f>
        <v>0</v>
      </c>
    </row>
    <row r="16" spans="1:104">
      <c r="A16" s="246" t="s">
        <v>91</v>
      </c>
      <c r="B16" s="247" t="s">
        <v>116</v>
      </c>
      <c r="C16" s="248" t="s">
        <v>117</v>
      </c>
      <c r="D16" s="249"/>
      <c r="E16" s="250"/>
      <c r="F16" s="250"/>
      <c r="G16" s="251"/>
      <c r="H16" s="252"/>
      <c r="I16" s="252"/>
      <c r="O16" s="253">
        <v>1</v>
      </c>
    </row>
    <row r="17" spans="1:104">
      <c r="A17" s="254">
        <v>8</v>
      </c>
      <c r="B17" s="255" t="s">
        <v>119</v>
      </c>
      <c r="C17" s="256" t="s">
        <v>120</v>
      </c>
      <c r="D17" s="257" t="s">
        <v>103</v>
      </c>
      <c r="E17" s="258">
        <v>3.4209999999999998</v>
      </c>
      <c r="F17" s="258"/>
      <c r="G17" s="259">
        <f t="shared" ref="G17:G25" si="6">E17*F17</f>
        <v>0</v>
      </c>
      <c r="O17" s="253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 t="shared" ref="BA17:BA25" si="7">IF(AZ17=1,G17,0)</f>
        <v>0</v>
      </c>
      <c r="BB17" s="231">
        <f t="shared" ref="BB17:BB25" si="8">IF(AZ17=2,G17,0)</f>
        <v>0</v>
      </c>
      <c r="BC17" s="231">
        <f t="shared" ref="BC17:BC25" si="9">IF(AZ17=3,G17,0)</f>
        <v>0</v>
      </c>
      <c r="BD17" s="231">
        <f t="shared" ref="BD17:BD25" si="10">IF(AZ17=4,G17,0)</f>
        <v>0</v>
      </c>
      <c r="BE17" s="231">
        <f t="shared" ref="BE17:BE25" si="11">IF(AZ17=5,G17,0)</f>
        <v>0</v>
      </c>
      <c r="CA17" s="260">
        <v>1</v>
      </c>
      <c r="CB17" s="260">
        <v>1</v>
      </c>
      <c r="CZ17" s="231">
        <v>2.5250000000014601</v>
      </c>
    </row>
    <row r="18" spans="1:104">
      <c r="A18" s="254">
        <v>9</v>
      </c>
      <c r="B18" s="255" t="s">
        <v>121</v>
      </c>
      <c r="C18" s="256" t="s">
        <v>122</v>
      </c>
      <c r="D18" s="257" t="s">
        <v>123</v>
      </c>
      <c r="E18" s="258">
        <v>3.6524999999999999</v>
      </c>
      <c r="F18" s="258"/>
      <c r="G18" s="259">
        <f t="shared" si="6"/>
        <v>0</v>
      </c>
      <c r="O18" s="253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 t="shared" si="7"/>
        <v>0</v>
      </c>
      <c r="BB18" s="231">
        <f t="shared" si="8"/>
        <v>0</v>
      </c>
      <c r="BC18" s="231">
        <f t="shared" si="9"/>
        <v>0</v>
      </c>
      <c r="BD18" s="231">
        <f t="shared" si="10"/>
        <v>0</v>
      </c>
      <c r="BE18" s="231">
        <f t="shared" si="11"/>
        <v>0</v>
      </c>
      <c r="CA18" s="260">
        <v>1</v>
      </c>
      <c r="CB18" s="260">
        <v>1</v>
      </c>
      <c r="CZ18" s="231">
        <v>3.9199999999993899E-2</v>
      </c>
    </row>
    <row r="19" spans="1:104">
      <c r="A19" s="254">
        <v>10</v>
      </c>
      <c r="B19" s="255" t="s">
        <v>124</v>
      </c>
      <c r="C19" s="256" t="s">
        <v>125</v>
      </c>
      <c r="D19" s="257" t="s">
        <v>123</v>
      </c>
      <c r="E19" s="258">
        <v>3.6524999999999999</v>
      </c>
      <c r="F19" s="258"/>
      <c r="G19" s="259">
        <f t="shared" si="6"/>
        <v>0</v>
      </c>
      <c r="O19" s="253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 t="shared" si="7"/>
        <v>0</v>
      </c>
      <c r="BB19" s="231">
        <f t="shared" si="8"/>
        <v>0</v>
      </c>
      <c r="BC19" s="231">
        <f t="shared" si="9"/>
        <v>0</v>
      </c>
      <c r="BD19" s="231">
        <f t="shared" si="10"/>
        <v>0</v>
      </c>
      <c r="BE19" s="231">
        <f t="shared" si="11"/>
        <v>0</v>
      </c>
      <c r="CA19" s="260">
        <v>1</v>
      </c>
      <c r="CB19" s="260">
        <v>1</v>
      </c>
      <c r="CZ19" s="231">
        <v>0</v>
      </c>
    </row>
    <row r="20" spans="1:104">
      <c r="A20" s="254">
        <v>11</v>
      </c>
      <c r="B20" s="255" t="s">
        <v>126</v>
      </c>
      <c r="C20" s="256" t="s">
        <v>127</v>
      </c>
      <c r="D20" s="257" t="s">
        <v>128</v>
      </c>
      <c r="E20" s="258">
        <v>0.1244</v>
      </c>
      <c r="F20" s="258"/>
      <c r="G20" s="259">
        <f t="shared" si="6"/>
        <v>0</v>
      </c>
      <c r="O20" s="253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 t="shared" si="7"/>
        <v>0</v>
      </c>
      <c r="BB20" s="231">
        <f t="shared" si="8"/>
        <v>0</v>
      </c>
      <c r="BC20" s="231">
        <f t="shared" si="9"/>
        <v>0</v>
      </c>
      <c r="BD20" s="231">
        <f t="shared" si="10"/>
        <v>0</v>
      </c>
      <c r="BE20" s="231">
        <f t="shared" si="11"/>
        <v>0</v>
      </c>
      <c r="CA20" s="260">
        <v>1</v>
      </c>
      <c r="CB20" s="260">
        <v>1</v>
      </c>
      <c r="CZ20" s="231">
        <v>1.05299999999988</v>
      </c>
    </row>
    <row r="21" spans="1:104">
      <c r="A21" s="254">
        <v>12</v>
      </c>
      <c r="B21" s="255" t="s">
        <v>129</v>
      </c>
      <c r="C21" s="256" t="s">
        <v>130</v>
      </c>
      <c r="D21" s="257" t="s">
        <v>103</v>
      </c>
      <c r="E21" s="258">
        <v>7.4813000000000001</v>
      </c>
      <c r="F21" s="258"/>
      <c r="G21" s="259">
        <f t="shared" si="6"/>
        <v>0</v>
      </c>
      <c r="O21" s="253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 t="shared" si="7"/>
        <v>0</v>
      </c>
      <c r="BB21" s="231">
        <f t="shared" si="8"/>
        <v>0</v>
      </c>
      <c r="BC21" s="231">
        <f t="shared" si="9"/>
        <v>0</v>
      </c>
      <c r="BD21" s="231">
        <f t="shared" si="10"/>
        <v>0</v>
      </c>
      <c r="BE21" s="231">
        <f t="shared" si="11"/>
        <v>0</v>
      </c>
      <c r="CA21" s="260">
        <v>1</v>
      </c>
      <c r="CB21" s="260">
        <v>1</v>
      </c>
      <c r="CZ21" s="231">
        <v>2.5250000000014601</v>
      </c>
    </row>
    <row r="22" spans="1:104">
      <c r="A22" s="254">
        <v>13</v>
      </c>
      <c r="B22" s="255" t="s">
        <v>131</v>
      </c>
      <c r="C22" s="256" t="s">
        <v>132</v>
      </c>
      <c r="D22" s="257" t="s">
        <v>123</v>
      </c>
      <c r="E22" s="258">
        <v>19.4375</v>
      </c>
      <c r="F22" s="258"/>
      <c r="G22" s="259">
        <f t="shared" si="6"/>
        <v>0</v>
      </c>
      <c r="O22" s="253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 t="shared" si="7"/>
        <v>0</v>
      </c>
      <c r="BB22" s="231">
        <f t="shared" si="8"/>
        <v>0</v>
      </c>
      <c r="BC22" s="231">
        <f t="shared" si="9"/>
        <v>0</v>
      </c>
      <c r="BD22" s="231">
        <f t="shared" si="10"/>
        <v>0</v>
      </c>
      <c r="BE22" s="231">
        <f t="shared" si="11"/>
        <v>0</v>
      </c>
      <c r="CA22" s="260">
        <v>1</v>
      </c>
      <c r="CB22" s="260">
        <v>1</v>
      </c>
      <c r="CZ22" s="231">
        <v>3.9210000000025502E-2</v>
      </c>
    </row>
    <row r="23" spans="1:104">
      <c r="A23" s="254">
        <v>14</v>
      </c>
      <c r="B23" s="255" t="s">
        <v>133</v>
      </c>
      <c r="C23" s="256" t="s">
        <v>134</v>
      </c>
      <c r="D23" s="257" t="s">
        <v>123</v>
      </c>
      <c r="E23" s="258">
        <v>19.4375</v>
      </c>
      <c r="F23" s="258"/>
      <c r="G23" s="259">
        <f t="shared" si="6"/>
        <v>0</v>
      </c>
      <c r="O23" s="253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 t="shared" si="7"/>
        <v>0</v>
      </c>
      <c r="BB23" s="231">
        <f t="shared" si="8"/>
        <v>0</v>
      </c>
      <c r="BC23" s="231">
        <f t="shared" si="9"/>
        <v>0</v>
      </c>
      <c r="BD23" s="231">
        <f t="shared" si="10"/>
        <v>0</v>
      </c>
      <c r="BE23" s="231">
        <f t="shared" si="11"/>
        <v>0</v>
      </c>
      <c r="CA23" s="260">
        <v>1</v>
      </c>
      <c r="CB23" s="260">
        <v>1</v>
      </c>
      <c r="CZ23" s="231">
        <v>0</v>
      </c>
    </row>
    <row r="24" spans="1:104">
      <c r="A24" s="254">
        <v>15</v>
      </c>
      <c r="B24" s="255" t="s">
        <v>135</v>
      </c>
      <c r="C24" s="256" t="s">
        <v>136</v>
      </c>
      <c r="D24" s="257" t="s">
        <v>103</v>
      </c>
      <c r="E24" s="258">
        <v>5.1315</v>
      </c>
      <c r="F24" s="258"/>
      <c r="G24" s="259">
        <f t="shared" si="6"/>
        <v>0</v>
      </c>
      <c r="O24" s="253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 t="shared" si="7"/>
        <v>0</v>
      </c>
      <c r="BB24" s="231">
        <f t="shared" si="8"/>
        <v>0</v>
      </c>
      <c r="BC24" s="231">
        <f t="shared" si="9"/>
        <v>0</v>
      </c>
      <c r="BD24" s="231">
        <f t="shared" si="10"/>
        <v>0</v>
      </c>
      <c r="BE24" s="231">
        <f t="shared" si="11"/>
        <v>0</v>
      </c>
      <c r="CA24" s="260">
        <v>1</v>
      </c>
      <c r="CB24" s="260">
        <v>1</v>
      </c>
      <c r="CZ24" s="231">
        <v>1.8369999999995299</v>
      </c>
    </row>
    <row r="25" spans="1:104" ht="22.5">
      <c r="A25" s="254">
        <v>16</v>
      </c>
      <c r="B25" s="255" t="s">
        <v>137</v>
      </c>
      <c r="C25" s="256" t="s">
        <v>138</v>
      </c>
      <c r="D25" s="257" t="s">
        <v>139</v>
      </c>
      <c r="E25" s="258">
        <v>1</v>
      </c>
      <c r="F25" s="258"/>
      <c r="G25" s="259">
        <f t="shared" si="6"/>
        <v>0</v>
      </c>
      <c r="O25" s="253">
        <v>2</v>
      </c>
      <c r="AA25" s="231">
        <v>12</v>
      </c>
      <c r="AB25" s="231">
        <v>0</v>
      </c>
      <c r="AC25" s="231">
        <v>1</v>
      </c>
      <c r="AZ25" s="231">
        <v>1</v>
      </c>
      <c r="BA25" s="231">
        <f t="shared" si="7"/>
        <v>0</v>
      </c>
      <c r="BB25" s="231">
        <f t="shared" si="8"/>
        <v>0</v>
      </c>
      <c r="BC25" s="231">
        <f t="shared" si="9"/>
        <v>0</v>
      </c>
      <c r="BD25" s="231">
        <f t="shared" si="10"/>
        <v>0</v>
      </c>
      <c r="BE25" s="231">
        <f t="shared" si="11"/>
        <v>0</v>
      </c>
      <c r="CA25" s="260">
        <v>12</v>
      </c>
      <c r="CB25" s="260">
        <v>0</v>
      </c>
      <c r="CZ25" s="231">
        <v>0</v>
      </c>
    </row>
    <row r="26" spans="1:104">
      <c r="A26" s="261"/>
      <c r="B26" s="262" t="s">
        <v>95</v>
      </c>
      <c r="C26" s="263" t="s">
        <v>118</v>
      </c>
      <c r="D26" s="264"/>
      <c r="E26" s="265"/>
      <c r="F26" s="266"/>
      <c r="G26" s="267">
        <f>SUM(G16:G25)</f>
        <v>0</v>
      </c>
      <c r="O26" s="253">
        <v>4</v>
      </c>
      <c r="BA26" s="268">
        <f>SUM(BA16:BA25)</f>
        <v>0</v>
      </c>
      <c r="BB26" s="268">
        <f>SUM(BB16:BB25)</f>
        <v>0</v>
      </c>
      <c r="BC26" s="268">
        <f>SUM(BC16:BC25)</f>
        <v>0</v>
      </c>
      <c r="BD26" s="268">
        <f>SUM(BD16:BD25)</f>
        <v>0</v>
      </c>
      <c r="BE26" s="268">
        <f>SUM(BE16:BE25)</f>
        <v>0</v>
      </c>
    </row>
    <row r="27" spans="1:104">
      <c r="A27" s="246" t="s">
        <v>91</v>
      </c>
      <c r="B27" s="247" t="s">
        <v>140</v>
      </c>
      <c r="C27" s="248" t="s">
        <v>141</v>
      </c>
      <c r="D27" s="249"/>
      <c r="E27" s="250"/>
      <c r="F27" s="250"/>
      <c r="G27" s="251"/>
      <c r="H27" s="252"/>
      <c r="I27" s="252"/>
      <c r="O27" s="253">
        <v>1</v>
      </c>
    </row>
    <row r="28" spans="1:104">
      <c r="A28" s="254">
        <v>17</v>
      </c>
      <c r="B28" s="255" t="s">
        <v>143</v>
      </c>
      <c r="C28" s="256" t="s">
        <v>144</v>
      </c>
      <c r="D28" s="257" t="s">
        <v>123</v>
      </c>
      <c r="E28" s="258">
        <v>24.4</v>
      </c>
      <c r="F28" s="258"/>
      <c r="G28" s="259">
        <f t="shared" ref="G28:G36" si="12">E28*F28</f>
        <v>0</v>
      </c>
      <c r="O28" s="253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 t="shared" ref="BA28:BA36" si="13">IF(AZ28=1,G28,0)</f>
        <v>0</v>
      </c>
      <c r="BB28" s="231">
        <f t="shared" ref="BB28:BB36" si="14">IF(AZ28=2,G28,0)</f>
        <v>0</v>
      </c>
      <c r="BC28" s="231">
        <f t="shared" ref="BC28:BC36" si="15">IF(AZ28=3,G28,0)</f>
        <v>0</v>
      </c>
      <c r="BD28" s="231">
        <f t="shared" ref="BD28:BD36" si="16">IF(AZ28=4,G28,0)</f>
        <v>0</v>
      </c>
      <c r="BE28" s="231">
        <f t="shared" ref="BE28:BE36" si="17">IF(AZ28=5,G28,0)</f>
        <v>0</v>
      </c>
      <c r="CA28" s="260">
        <v>1</v>
      </c>
      <c r="CB28" s="260">
        <v>1</v>
      </c>
      <c r="CZ28" s="231">
        <v>0.15337999999997001</v>
      </c>
    </row>
    <row r="29" spans="1:104">
      <c r="A29" s="254">
        <v>18</v>
      </c>
      <c r="B29" s="255" t="s">
        <v>145</v>
      </c>
      <c r="C29" s="256" t="s">
        <v>146</v>
      </c>
      <c r="D29" s="257" t="s">
        <v>123</v>
      </c>
      <c r="E29" s="258">
        <v>37.799999999999997</v>
      </c>
      <c r="F29" s="258"/>
      <c r="G29" s="259">
        <f t="shared" si="12"/>
        <v>0</v>
      </c>
      <c r="O29" s="253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 t="shared" si="13"/>
        <v>0</v>
      </c>
      <c r="BB29" s="231">
        <f t="shared" si="14"/>
        <v>0</v>
      </c>
      <c r="BC29" s="231">
        <f t="shared" si="15"/>
        <v>0</v>
      </c>
      <c r="BD29" s="231">
        <f t="shared" si="16"/>
        <v>0</v>
      </c>
      <c r="BE29" s="231">
        <f t="shared" si="17"/>
        <v>0</v>
      </c>
      <c r="CA29" s="260">
        <v>1</v>
      </c>
      <c r="CB29" s="260">
        <v>1</v>
      </c>
      <c r="CZ29" s="231">
        <v>0.17436999999995401</v>
      </c>
    </row>
    <row r="30" spans="1:104" ht="22.5">
      <c r="A30" s="254">
        <v>19</v>
      </c>
      <c r="B30" s="255" t="s">
        <v>147</v>
      </c>
      <c r="C30" s="256" t="s">
        <v>148</v>
      </c>
      <c r="D30" s="257" t="s">
        <v>123</v>
      </c>
      <c r="E30" s="258">
        <v>92.12</v>
      </c>
      <c r="F30" s="258"/>
      <c r="G30" s="259">
        <f t="shared" si="12"/>
        <v>0</v>
      </c>
      <c r="O30" s="253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 t="shared" si="13"/>
        <v>0</v>
      </c>
      <c r="BB30" s="231">
        <f t="shared" si="14"/>
        <v>0</v>
      </c>
      <c r="BC30" s="231">
        <f t="shared" si="15"/>
        <v>0</v>
      </c>
      <c r="BD30" s="231">
        <f t="shared" si="16"/>
        <v>0</v>
      </c>
      <c r="BE30" s="231">
        <f t="shared" si="17"/>
        <v>0</v>
      </c>
      <c r="CA30" s="260">
        <v>1</v>
      </c>
      <c r="CB30" s="260">
        <v>1</v>
      </c>
      <c r="CZ30" s="231">
        <v>0.26369000000022402</v>
      </c>
    </row>
    <row r="31" spans="1:104">
      <c r="A31" s="254">
        <v>20</v>
      </c>
      <c r="B31" s="255" t="s">
        <v>149</v>
      </c>
      <c r="C31" s="256" t="s">
        <v>150</v>
      </c>
      <c r="D31" s="257" t="s">
        <v>151</v>
      </c>
      <c r="E31" s="258">
        <v>3</v>
      </c>
      <c r="F31" s="258"/>
      <c r="G31" s="259">
        <f t="shared" si="12"/>
        <v>0</v>
      </c>
      <c r="O31" s="253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 t="shared" si="13"/>
        <v>0</v>
      </c>
      <c r="BB31" s="231">
        <f t="shared" si="14"/>
        <v>0</v>
      </c>
      <c r="BC31" s="231">
        <f t="shared" si="15"/>
        <v>0</v>
      </c>
      <c r="BD31" s="231">
        <f t="shared" si="16"/>
        <v>0</v>
      </c>
      <c r="BE31" s="231">
        <f t="shared" si="17"/>
        <v>0</v>
      </c>
      <c r="CA31" s="260">
        <v>1</v>
      </c>
      <c r="CB31" s="260">
        <v>1</v>
      </c>
      <c r="CZ31" s="231">
        <v>2.9629999999997401E-2</v>
      </c>
    </row>
    <row r="32" spans="1:104">
      <c r="A32" s="254">
        <v>21</v>
      </c>
      <c r="B32" s="255" t="s">
        <v>152</v>
      </c>
      <c r="C32" s="256" t="s">
        <v>153</v>
      </c>
      <c r="D32" s="257" t="s">
        <v>151</v>
      </c>
      <c r="E32" s="258">
        <v>2</v>
      </c>
      <c r="F32" s="258"/>
      <c r="G32" s="259">
        <f t="shared" si="12"/>
        <v>0</v>
      </c>
      <c r="O32" s="253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 t="shared" si="13"/>
        <v>0</v>
      </c>
      <c r="BB32" s="231">
        <f t="shared" si="14"/>
        <v>0</v>
      </c>
      <c r="BC32" s="231">
        <f t="shared" si="15"/>
        <v>0</v>
      </c>
      <c r="BD32" s="231">
        <f t="shared" si="16"/>
        <v>0</v>
      </c>
      <c r="BE32" s="231">
        <f t="shared" si="17"/>
        <v>0</v>
      </c>
      <c r="CA32" s="260">
        <v>1</v>
      </c>
      <c r="CB32" s="260">
        <v>1</v>
      </c>
      <c r="CZ32" s="231">
        <v>4.5680000000004398E-2</v>
      </c>
    </row>
    <row r="33" spans="1:104">
      <c r="A33" s="254">
        <v>22</v>
      </c>
      <c r="B33" s="255" t="s">
        <v>154</v>
      </c>
      <c r="C33" s="256" t="s">
        <v>155</v>
      </c>
      <c r="D33" s="257" t="s">
        <v>123</v>
      </c>
      <c r="E33" s="258">
        <v>6.72</v>
      </c>
      <c r="F33" s="258"/>
      <c r="G33" s="259">
        <f t="shared" si="12"/>
        <v>0</v>
      </c>
      <c r="O33" s="253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 t="shared" si="13"/>
        <v>0</v>
      </c>
      <c r="BB33" s="231">
        <f t="shared" si="14"/>
        <v>0</v>
      </c>
      <c r="BC33" s="231">
        <f t="shared" si="15"/>
        <v>0</v>
      </c>
      <c r="BD33" s="231">
        <f t="shared" si="16"/>
        <v>0</v>
      </c>
      <c r="BE33" s="231">
        <f t="shared" si="17"/>
        <v>0</v>
      </c>
      <c r="CA33" s="260">
        <v>1</v>
      </c>
      <c r="CB33" s="260">
        <v>1</v>
      </c>
      <c r="CZ33" s="231">
        <v>6.4449999999965299E-2</v>
      </c>
    </row>
    <row r="34" spans="1:104">
      <c r="A34" s="254">
        <v>23</v>
      </c>
      <c r="B34" s="255" t="s">
        <v>156</v>
      </c>
      <c r="C34" s="256" t="s">
        <v>157</v>
      </c>
      <c r="D34" s="257" t="s">
        <v>123</v>
      </c>
      <c r="E34" s="258">
        <v>20.62</v>
      </c>
      <c r="F34" s="258"/>
      <c r="G34" s="259">
        <f t="shared" si="12"/>
        <v>0</v>
      </c>
      <c r="O34" s="253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 t="shared" si="13"/>
        <v>0</v>
      </c>
      <c r="BB34" s="231">
        <f t="shared" si="14"/>
        <v>0</v>
      </c>
      <c r="BC34" s="231">
        <f t="shared" si="15"/>
        <v>0</v>
      </c>
      <c r="BD34" s="231">
        <f t="shared" si="16"/>
        <v>0</v>
      </c>
      <c r="BE34" s="231">
        <f t="shared" si="17"/>
        <v>0</v>
      </c>
      <c r="CA34" s="260">
        <v>1</v>
      </c>
      <c r="CB34" s="260">
        <v>1</v>
      </c>
      <c r="CZ34" s="231">
        <v>0.10793000000001</v>
      </c>
    </row>
    <row r="35" spans="1:104" ht="22.5">
      <c r="A35" s="254">
        <v>24</v>
      </c>
      <c r="B35" s="255" t="s">
        <v>158</v>
      </c>
      <c r="C35" s="256" t="s">
        <v>159</v>
      </c>
      <c r="D35" s="257" t="s">
        <v>123</v>
      </c>
      <c r="E35" s="258">
        <v>51</v>
      </c>
      <c r="F35" s="258"/>
      <c r="G35" s="259">
        <f t="shared" si="12"/>
        <v>0</v>
      </c>
      <c r="O35" s="253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 t="shared" si="13"/>
        <v>0</v>
      </c>
      <c r="BB35" s="231">
        <f t="shared" si="14"/>
        <v>0</v>
      </c>
      <c r="BC35" s="231">
        <f t="shared" si="15"/>
        <v>0</v>
      </c>
      <c r="BD35" s="231">
        <f t="shared" si="16"/>
        <v>0</v>
      </c>
      <c r="BE35" s="231">
        <f t="shared" si="17"/>
        <v>0</v>
      </c>
      <c r="CA35" s="260">
        <v>1</v>
      </c>
      <c r="CB35" s="260">
        <v>1</v>
      </c>
      <c r="CZ35" s="231">
        <v>1.9730000000009799E-2</v>
      </c>
    </row>
    <row r="36" spans="1:104">
      <c r="A36" s="254">
        <v>25</v>
      </c>
      <c r="B36" s="255" t="s">
        <v>160</v>
      </c>
      <c r="C36" s="256" t="s">
        <v>161</v>
      </c>
      <c r="D36" s="257" t="s">
        <v>162</v>
      </c>
      <c r="E36" s="258">
        <v>16.5</v>
      </c>
      <c r="F36" s="258"/>
      <c r="G36" s="259">
        <f t="shared" si="12"/>
        <v>0</v>
      </c>
      <c r="O36" s="253">
        <v>2</v>
      </c>
      <c r="AA36" s="231">
        <v>12</v>
      </c>
      <c r="AB36" s="231">
        <v>0</v>
      </c>
      <c r="AC36" s="231">
        <v>2</v>
      </c>
      <c r="AZ36" s="231">
        <v>1</v>
      </c>
      <c r="BA36" s="231">
        <f t="shared" si="13"/>
        <v>0</v>
      </c>
      <c r="BB36" s="231">
        <f t="shared" si="14"/>
        <v>0</v>
      </c>
      <c r="BC36" s="231">
        <f t="shared" si="15"/>
        <v>0</v>
      </c>
      <c r="BD36" s="231">
        <f t="shared" si="16"/>
        <v>0</v>
      </c>
      <c r="BE36" s="231">
        <f t="shared" si="17"/>
        <v>0</v>
      </c>
      <c r="CA36" s="260">
        <v>12</v>
      </c>
      <c r="CB36" s="260">
        <v>0</v>
      </c>
      <c r="CZ36" s="231">
        <v>0</v>
      </c>
    </row>
    <row r="37" spans="1:104">
      <c r="A37" s="261"/>
      <c r="B37" s="262" t="s">
        <v>95</v>
      </c>
      <c r="C37" s="263" t="s">
        <v>142</v>
      </c>
      <c r="D37" s="264"/>
      <c r="E37" s="265"/>
      <c r="F37" s="266"/>
      <c r="G37" s="267">
        <f>SUM(G27:G36)</f>
        <v>0</v>
      </c>
      <c r="O37" s="253">
        <v>4</v>
      </c>
      <c r="BA37" s="268">
        <f>SUM(BA27:BA36)</f>
        <v>0</v>
      </c>
      <c r="BB37" s="268">
        <f>SUM(BB27:BB36)</f>
        <v>0</v>
      </c>
      <c r="BC37" s="268">
        <f>SUM(BC27:BC36)</f>
        <v>0</v>
      </c>
      <c r="BD37" s="268">
        <f>SUM(BD27:BD36)</f>
        <v>0</v>
      </c>
      <c r="BE37" s="268">
        <f>SUM(BE27:BE36)</f>
        <v>0</v>
      </c>
    </row>
    <row r="38" spans="1:104">
      <c r="A38" s="246" t="s">
        <v>91</v>
      </c>
      <c r="B38" s="247" t="s">
        <v>163</v>
      </c>
      <c r="C38" s="248" t="s">
        <v>164</v>
      </c>
      <c r="D38" s="249"/>
      <c r="E38" s="250"/>
      <c r="F38" s="250"/>
      <c r="G38" s="251"/>
      <c r="H38" s="252"/>
      <c r="I38" s="252"/>
      <c r="O38" s="253">
        <v>1</v>
      </c>
    </row>
    <row r="39" spans="1:104">
      <c r="A39" s="254">
        <v>26</v>
      </c>
      <c r="B39" s="255" t="s">
        <v>166</v>
      </c>
      <c r="C39" s="256" t="s">
        <v>167</v>
      </c>
      <c r="D39" s="257" t="s">
        <v>103</v>
      </c>
      <c r="E39" s="258">
        <v>16.4619</v>
      </c>
      <c r="F39" s="258"/>
      <c r="G39" s="259">
        <f t="shared" ref="G39:G50" si="18">E39*F39</f>
        <v>0</v>
      </c>
      <c r="O39" s="253">
        <v>2</v>
      </c>
      <c r="AA39" s="231">
        <v>1</v>
      </c>
      <c r="AB39" s="231">
        <v>1</v>
      </c>
      <c r="AC39" s="231">
        <v>1</v>
      </c>
      <c r="AZ39" s="231">
        <v>1</v>
      </c>
      <c r="BA39" s="231">
        <f t="shared" ref="BA39:BA50" si="19">IF(AZ39=1,G39,0)</f>
        <v>0</v>
      </c>
      <c r="BB39" s="231">
        <f t="shared" ref="BB39:BB50" si="20">IF(AZ39=2,G39,0)</f>
        <v>0</v>
      </c>
      <c r="BC39" s="231">
        <f t="shared" ref="BC39:BC50" si="21">IF(AZ39=3,G39,0)</f>
        <v>0</v>
      </c>
      <c r="BD39" s="231">
        <f t="shared" ref="BD39:BD50" si="22">IF(AZ39=4,G39,0)</f>
        <v>0</v>
      </c>
      <c r="BE39" s="231">
        <f t="shared" ref="BE39:BE50" si="23">IF(AZ39=5,G39,0)</f>
        <v>0</v>
      </c>
      <c r="CA39" s="260">
        <v>1</v>
      </c>
      <c r="CB39" s="260">
        <v>1</v>
      </c>
      <c r="CZ39" s="231">
        <v>2.52514000000156</v>
      </c>
    </row>
    <row r="40" spans="1:104">
      <c r="A40" s="254">
        <v>27</v>
      </c>
      <c r="B40" s="255" t="s">
        <v>168</v>
      </c>
      <c r="C40" s="256" t="s">
        <v>169</v>
      </c>
      <c r="D40" s="257" t="s">
        <v>123</v>
      </c>
      <c r="E40" s="258">
        <v>109.746</v>
      </c>
      <c r="F40" s="258"/>
      <c r="G40" s="259">
        <f t="shared" si="18"/>
        <v>0</v>
      </c>
      <c r="O40" s="253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 t="shared" si="19"/>
        <v>0</v>
      </c>
      <c r="BB40" s="231">
        <f t="shared" si="20"/>
        <v>0</v>
      </c>
      <c r="BC40" s="231">
        <f t="shared" si="21"/>
        <v>0</v>
      </c>
      <c r="BD40" s="231">
        <f t="shared" si="22"/>
        <v>0</v>
      </c>
      <c r="BE40" s="231">
        <f t="shared" si="23"/>
        <v>0</v>
      </c>
      <c r="CA40" s="260">
        <v>1</v>
      </c>
      <c r="CB40" s="260">
        <v>1</v>
      </c>
      <c r="CZ40" s="231">
        <v>0.194189999999935</v>
      </c>
    </row>
    <row r="41" spans="1:104">
      <c r="A41" s="254">
        <v>28</v>
      </c>
      <c r="B41" s="255" t="s">
        <v>170</v>
      </c>
      <c r="C41" s="256" t="s">
        <v>171</v>
      </c>
      <c r="D41" s="257" t="s">
        <v>123</v>
      </c>
      <c r="E41" s="258">
        <v>109.746</v>
      </c>
      <c r="F41" s="258"/>
      <c r="G41" s="259">
        <f t="shared" si="18"/>
        <v>0</v>
      </c>
      <c r="O41" s="253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 t="shared" si="19"/>
        <v>0</v>
      </c>
      <c r="BB41" s="231">
        <f t="shared" si="20"/>
        <v>0</v>
      </c>
      <c r="BC41" s="231">
        <f t="shared" si="21"/>
        <v>0</v>
      </c>
      <c r="BD41" s="231">
        <f t="shared" si="22"/>
        <v>0</v>
      </c>
      <c r="BE41" s="231">
        <f t="shared" si="23"/>
        <v>0</v>
      </c>
      <c r="CA41" s="260">
        <v>1</v>
      </c>
      <c r="CB41" s="260">
        <v>1</v>
      </c>
      <c r="CZ41" s="231">
        <v>0</v>
      </c>
    </row>
    <row r="42" spans="1:104">
      <c r="A42" s="254">
        <v>29</v>
      </c>
      <c r="B42" s="255" t="s">
        <v>172</v>
      </c>
      <c r="C42" s="256" t="s">
        <v>173</v>
      </c>
      <c r="D42" s="257" t="s">
        <v>123</v>
      </c>
      <c r="E42" s="258">
        <v>109.746</v>
      </c>
      <c r="F42" s="258"/>
      <c r="G42" s="259">
        <f t="shared" si="18"/>
        <v>0</v>
      </c>
      <c r="O42" s="253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 t="shared" si="19"/>
        <v>0</v>
      </c>
      <c r="BB42" s="231">
        <f t="shared" si="20"/>
        <v>0</v>
      </c>
      <c r="BC42" s="231">
        <f t="shared" si="21"/>
        <v>0</v>
      </c>
      <c r="BD42" s="231">
        <f t="shared" si="22"/>
        <v>0</v>
      </c>
      <c r="BE42" s="231">
        <f t="shared" si="23"/>
        <v>0</v>
      </c>
      <c r="CA42" s="260">
        <v>1</v>
      </c>
      <c r="CB42" s="260">
        <v>1</v>
      </c>
      <c r="CZ42" s="231">
        <v>1.9999999999988898E-3</v>
      </c>
    </row>
    <row r="43" spans="1:104">
      <c r="A43" s="254">
        <v>30</v>
      </c>
      <c r="B43" s="255" t="s">
        <v>174</v>
      </c>
      <c r="C43" s="256" t="s">
        <v>175</v>
      </c>
      <c r="D43" s="257" t="s">
        <v>123</v>
      </c>
      <c r="E43" s="258">
        <v>109.746</v>
      </c>
      <c r="F43" s="258"/>
      <c r="G43" s="259">
        <f t="shared" si="18"/>
        <v>0</v>
      </c>
      <c r="O43" s="253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 t="shared" si="19"/>
        <v>0</v>
      </c>
      <c r="BB43" s="231">
        <f t="shared" si="20"/>
        <v>0</v>
      </c>
      <c r="BC43" s="231">
        <f t="shared" si="21"/>
        <v>0</v>
      </c>
      <c r="BD43" s="231">
        <f t="shared" si="22"/>
        <v>0</v>
      </c>
      <c r="BE43" s="231">
        <f t="shared" si="23"/>
        <v>0</v>
      </c>
      <c r="CA43" s="260">
        <v>1</v>
      </c>
      <c r="CB43" s="260">
        <v>1</v>
      </c>
      <c r="CZ43" s="231">
        <v>0</v>
      </c>
    </row>
    <row r="44" spans="1:104">
      <c r="A44" s="254">
        <v>31</v>
      </c>
      <c r="B44" s="255" t="s">
        <v>176</v>
      </c>
      <c r="C44" s="256" t="s">
        <v>177</v>
      </c>
      <c r="D44" s="257" t="s">
        <v>128</v>
      </c>
      <c r="E44" s="258">
        <v>1.6462000000000001</v>
      </c>
      <c r="F44" s="258"/>
      <c r="G44" s="259">
        <f t="shared" si="18"/>
        <v>0</v>
      </c>
      <c r="O44" s="253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 t="shared" si="19"/>
        <v>0</v>
      </c>
      <c r="BB44" s="231">
        <f t="shared" si="20"/>
        <v>0</v>
      </c>
      <c r="BC44" s="231">
        <f t="shared" si="21"/>
        <v>0</v>
      </c>
      <c r="BD44" s="231">
        <f t="shared" si="22"/>
        <v>0</v>
      </c>
      <c r="BE44" s="231">
        <f t="shared" si="23"/>
        <v>0</v>
      </c>
      <c r="CA44" s="260">
        <v>1</v>
      </c>
      <c r="CB44" s="260">
        <v>1</v>
      </c>
      <c r="CZ44" s="231">
        <v>1.0068900000005701</v>
      </c>
    </row>
    <row r="45" spans="1:104">
      <c r="A45" s="254">
        <v>32</v>
      </c>
      <c r="B45" s="255" t="s">
        <v>178</v>
      </c>
      <c r="C45" s="256" t="s">
        <v>179</v>
      </c>
      <c r="D45" s="257" t="s">
        <v>103</v>
      </c>
      <c r="E45" s="258">
        <v>6.1950000000000003</v>
      </c>
      <c r="F45" s="258"/>
      <c r="G45" s="259">
        <f t="shared" si="18"/>
        <v>0</v>
      </c>
      <c r="O45" s="253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 t="shared" si="19"/>
        <v>0</v>
      </c>
      <c r="BB45" s="231">
        <f t="shared" si="20"/>
        <v>0</v>
      </c>
      <c r="BC45" s="231">
        <f t="shared" si="21"/>
        <v>0</v>
      </c>
      <c r="BD45" s="231">
        <f t="shared" si="22"/>
        <v>0</v>
      </c>
      <c r="BE45" s="231">
        <f t="shared" si="23"/>
        <v>0</v>
      </c>
      <c r="CA45" s="260">
        <v>1</v>
      </c>
      <c r="CB45" s="260">
        <v>1</v>
      </c>
      <c r="CZ45" s="231">
        <v>2.5251099999986799</v>
      </c>
    </row>
    <row r="46" spans="1:104">
      <c r="A46" s="254">
        <v>33</v>
      </c>
      <c r="B46" s="255" t="s">
        <v>180</v>
      </c>
      <c r="C46" s="256" t="s">
        <v>181</v>
      </c>
      <c r="D46" s="257" t="s">
        <v>123</v>
      </c>
      <c r="E46" s="258">
        <v>45.5</v>
      </c>
      <c r="F46" s="258"/>
      <c r="G46" s="259">
        <f t="shared" si="18"/>
        <v>0</v>
      </c>
      <c r="O46" s="253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 t="shared" si="19"/>
        <v>0</v>
      </c>
      <c r="BB46" s="231">
        <f t="shared" si="20"/>
        <v>0</v>
      </c>
      <c r="BC46" s="231">
        <f t="shared" si="21"/>
        <v>0</v>
      </c>
      <c r="BD46" s="231">
        <f t="shared" si="22"/>
        <v>0</v>
      </c>
      <c r="BE46" s="231">
        <f t="shared" si="23"/>
        <v>0</v>
      </c>
      <c r="CA46" s="260">
        <v>1</v>
      </c>
      <c r="CB46" s="260">
        <v>1</v>
      </c>
      <c r="CZ46" s="231">
        <v>3.4099999999987998E-3</v>
      </c>
    </row>
    <row r="47" spans="1:104">
      <c r="A47" s="254">
        <v>34</v>
      </c>
      <c r="B47" s="255" t="s">
        <v>182</v>
      </c>
      <c r="C47" s="256" t="s">
        <v>183</v>
      </c>
      <c r="D47" s="257" t="s">
        <v>123</v>
      </c>
      <c r="E47" s="258">
        <v>45.5</v>
      </c>
      <c r="F47" s="258"/>
      <c r="G47" s="259">
        <f t="shared" si="18"/>
        <v>0</v>
      </c>
      <c r="O47" s="253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 t="shared" si="19"/>
        <v>0</v>
      </c>
      <c r="BB47" s="231">
        <f t="shared" si="20"/>
        <v>0</v>
      </c>
      <c r="BC47" s="231">
        <f t="shared" si="21"/>
        <v>0</v>
      </c>
      <c r="BD47" s="231">
        <f t="shared" si="22"/>
        <v>0</v>
      </c>
      <c r="BE47" s="231">
        <f t="shared" si="23"/>
        <v>0</v>
      </c>
      <c r="CA47" s="260">
        <v>1</v>
      </c>
      <c r="CB47" s="260">
        <v>1</v>
      </c>
      <c r="CZ47" s="231">
        <v>0</v>
      </c>
    </row>
    <row r="48" spans="1:104">
      <c r="A48" s="254">
        <v>35</v>
      </c>
      <c r="B48" s="255" t="s">
        <v>184</v>
      </c>
      <c r="C48" s="256" t="s">
        <v>185</v>
      </c>
      <c r="D48" s="257" t="s">
        <v>128</v>
      </c>
      <c r="E48" s="258">
        <v>0.92930000000000001</v>
      </c>
      <c r="F48" s="258"/>
      <c r="G48" s="259">
        <f t="shared" si="18"/>
        <v>0</v>
      </c>
      <c r="O48" s="253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 t="shared" si="19"/>
        <v>0</v>
      </c>
      <c r="BB48" s="231">
        <f t="shared" si="20"/>
        <v>0</v>
      </c>
      <c r="BC48" s="231">
        <f t="shared" si="21"/>
        <v>0</v>
      </c>
      <c r="BD48" s="231">
        <f t="shared" si="22"/>
        <v>0</v>
      </c>
      <c r="BE48" s="231">
        <f t="shared" si="23"/>
        <v>0</v>
      </c>
      <c r="CA48" s="260">
        <v>1</v>
      </c>
      <c r="CB48" s="260">
        <v>1</v>
      </c>
      <c r="CZ48" s="231">
        <v>1.01664999999957</v>
      </c>
    </row>
    <row r="49" spans="1:104">
      <c r="A49" s="254">
        <v>36</v>
      </c>
      <c r="B49" s="255" t="s">
        <v>186</v>
      </c>
      <c r="C49" s="256" t="s">
        <v>187</v>
      </c>
      <c r="D49" s="257" t="s">
        <v>123</v>
      </c>
      <c r="E49" s="258">
        <v>22.547499999999999</v>
      </c>
      <c r="F49" s="258"/>
      <c r="G49" s="259">
        <f t="shared" si="18"/>
        <v>0</v>
      </c>
      <c r="O49" s="253">
        <v>2</v>
      </c>
      <c r="AA49" s="231">
        <v>1</v>
      </c>
      <c r="AB49" s="231">
        <v>1</v>
      </c>
      <c r="AC49" s="231">
        <v>1</v>
      </c>
      <c r="AZ49" s="231">
        <v>1</v>
      </c>
      <c r="BA49" s="231">
        <f t="shared" si="19"/>
        <v>0</v>
      </c>
      <c r="BB49" s="231">
        <f t="shared" si="20"/>
        <v>0</v>
      </c>
      <c r="BC49" s="231">
        <f t="shared" si="21"/>
        <v>0</v>
      </c>
      <c r="BD49" s="231">
        <f t="shared" si="22"/>
        <v>0</v>
      </c>
      <c r="BE49" s="231">
        <f t="shared" si="23"/>
        <v>0</v>
      </c>
      <c r="CA49" s="260">
        <v>1</v>
      </c>
      <c r="CB49" s="260">
        <v>1</v>
      </c>
      <c r="CZ49" s="231">
        <v>1.9700000000000299E-3</v>
      </c>
    </row>
    <row r="50" spans="1:104">
      <c r="A50" s="254">
        <v>37</v>
      </c>
      <c r="B50" s="255" t="s">
        <v>188</v>
      </c>
      <c r="C50" s="256" t="s">
        <v>189</v>
      </c>
      <c r="D50" s="257" t="s">
        <v>103</v>
      </c>
      <c r="E50" s="258">
        <v>2.2999999999999998</v>
      </c>
      <c r="F50" s="258"/>
      <c r="G50" s="259">
        <f t="shared" si="18"/>
        <v>0</v>
      </c>
      <c r="O50" s="253">
        <v>2</v>
      </c>
      <c r="AA50" s="231">
        <v>2</v>
      </c>
      <c r="AB50" s="231">
        <v>1</v>
      </c>
      <c r="AC50" s="231">
        <v>1</v>
      </c>
      <c r="AZ50" s="231">
        <v>1</v>
      </c>
      <c r="BA50" s="231">
        <f t="shared" si="19"/>
        <v>0</v>
      </c>
      <c r="BB50" s="231">
        <f t="shared" si="20"/>
        <v>0</v>
      </c>
      <c r="BC50" s="231">
        <f t="shared" si="21"/>
        <v>0</v>
      </c>
      <c r="BD50" s="231">
        <f t="shared" si="22"/>
        <v>0</v>
      </c>
      <c r="BE50" s="231">
        <f t="shared" si="23"/>
        <v>0</v>
      </c>
      <c r="CA50" s="260">
        <v>2</v>
      </c>
      <c r="CB50" s="260">
        <v>1</v>
      </c>
      <c r="CZ50" s="231">
        <v>3.0194999999985201</v>
      </c>
    </row>
    <row r="51" spans="1:104">
      <c r="A51" s="261"/>
      <c r="B51" s="262" t="s">
        <v>95</v>
      </c>
      <c r="C51" s="263" t="s">
        <v>165</v>
      </c>
      <c r="D51" s="264"/>
      <c r="E51" s="265"/>
      <c r="F51" s="266"/>
      <c r="G51" s="267">
        <f>SUM(G38:G50)</f>
        <v>0</v>
      </c>
      <c r="O51" s="253">
        <v>4</v>
      </c>
      <c r="BA51" s="268">
        <f>SUM(BA38:BA50)</f>
        <v>0</v>
      </c>
      <c r="BB51" s="268">
        <f>SUM(BB38:BB50)</f>
        <v>0</v>
      </c>
      <c r="BC51" s="268">
        <f>SUM(BC38:BC50)</f>
        <v>0</v>
      </c>
      <c r="BD51" s="268">
        <f>SUM(BD38:BD50)</f>
        <v>0</v>
      </c>
      <c r="BE51" s="268">
        <f>SUM(BE38:BE50)</f>
        <v>0</v>
      </c>
    </row>
    <row r="52" spans="1:104">
      <c r="A52" s="246" t="s">
        <v>91</v>
      </c>
      <c r="B52" s="247" t="s">
        <v>190</v>
      </c>
      <c r="C52" s="248" t="s">
        <v>191</v>
      </c>
      <c r="D52" s="249"/>
      <c r="E52" s="250"/>
      <c r="F52" s="250"/>
      <c r="G52" s="251"/>
      <c r="H52" s="252"/>
      <c r="I52" s="252"/>
      <c r="O52" s="253">
        <v>1</v>
      </c>
    </row>
    <row r="53" spans="1:104">
      <c r="A53" s="254">
        <v>38</v>
      </c>
      <c r="B53" s="255" t="s">
        <v>193</v>
      </c>
      <c r="C53" s="256" t="s">
        <v>194</v>
      </c>
      <c r="D53" s="257" t="s">
        <v>123</v>
      </c>
      <c r="E53" s="258">
        <v>73.5</v>
      </c>
      <c r="F53" s="258"/>
      <c r="G53" s="259">
        <f t="shared" ref="G53:G61" si="24">E53*F53</f>
        <v>0</v>
      </c>
      <c r="O53" s="253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 t="shared" ref="BA53:BA61" si="25">IF(AZ53=1,G53,0)</f>
        <v>0</v>
      </c>
      <c r="BB53" s="231">
        <f t="shared" ref="BB53:BB61" si="26">IF(AZ53=2,G53,0)</f>
        <v>0</v>
      </c>
      <c r="BC53" s="231">
        <f t="shared" ref="BC53:BC61" si="27">IF(AZ53=3,G53,0)</f>
        <v>0</v>
      </c>
      <c r="BD53" s="231">
        <f t="shared" ref="BD53:BD61" si="28">IF(AZ53=4,G53,0)</f>
        <v>0</v>
      </c>
      <c r="BE53" s="231">
        <f t="shared" ref="BE53:BE61" si="29">IF(AZ53=5,G53,0)</f>
        <v>0</v>
      </c>
      <c r="CA53" s="260">
        <v>1</v>
      </c>
      <c r="CB53" s="260">
        <v>1</v>
      </c>
      <c r="CZ53" s="231">
        <v>2.54600000000096E-2</v>
      </c>
    </row>
    <row r="54" spans="1:104" ht="22.5">
      <c r="A54" s="254">
        <v>39</v>
      </c>
      <c r="B54" s="255" t="s">
        <v>195</v>
      </c>
      <c r="C54" s="256" t="s">
        <v>196</v>
      </c>
      <c r="D54" s="257" t="s">
        <v>123</v>
      </c>
      <c r="E54" s="258">
        <v>21.5</v>
      </c>
      <c r="F54" s="258"/>
      <c r="G54" s="259">
        <f t="shared" si="24"/>
        <v>0</v>
      </c>
      <c r="O54" s="253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 t="shared" si="25"/>
        <v>0</v>
      </c>
      <c r="BB54" s="231">
        <f t="shared" si="26"/>
        <v>0</v>
      </c>
      <c r="BC54" s="231">
        <f t="shared" si="27"/>
        <v>0</v>
      </c>
      <c r="BD54" s="231">
        <f t="shared" si="28"/>
        <v>0</v>
      </c>
      <c r="BE54" s="231">
        <f t="shared" si="29"/>
        <v>0</v>
      </c>
      <c r="CA54" s="260">
        <v>1</v>
      </c>
      <c r="CB54" s="260">
        <v>1</v>
      </c>
      <c r="CZ54" s="231">
        <v>3.3709999999985002E-2</v>
      </c>
    </row>
    <row r="55" spans="1:104">
      <c r="A55" s="254">
        <v>40</v>
      </c>
      <c r="B55" s="255" t="s">
        <v>197</v>
      </c>
      <c r="C55" s="256" t="s">
        <v>198</v>
      </c>
      <c r="D55" s="257" t="s">
        <v>123</v>
      </c>
      <c r="E55" s="258">
        <v>25.2</v>
      </c>
      <c r="F55" s="258"/>
      <c r="G55" s="259">
        <f t="shared" si="24"/>
        <v>0</v>
      </c>
      <c r="O55" s="253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 t="shared" si="25"/>
        <v>0</v>
      </c>
      <c r="BB55" s="231">
        <f t="shared" si="26"/>
        <v>0</v>
      </c>
      <c r="BC55" s="231">
        <f t="shared" si="27"/>
        <v>0</v>
      </c>
      <c r="BD55" s="231">
        <f t="shared" si="28"/>
        <v>0</v>
      </c>
      <c r="BE55" s="231">
        <f t="shared" si="29"/>
        <v>0</v>
      </c>
      <c r="CA55" s="260">
        <v>1</v>
      </c>
      <c r="CB55" s="260">
        <v>1</v>
      </c>
      <c r="CZ55" s="231">
        <v>2.07499999999925E-2</v>
      </c>
    </row>
    <row r="56" spans="1:104">
      <c r="A56" s="254">
        <v>41</v>
      </c>
      <c r="B56" s="255" t="s">
        <v>199</v>
      </c>
      <c r="C56" s="256" t="s">
        <v>200</v>
      </c>
      <c r="D56" s="257" t="s">
        <v>123</v>
      </c>
      <c r="E56" s="258">
        <v>267.83499999999998</v>
      </c>
      <c r="F56" s="258"/>
      <c r="G56" s="259">
        <f t="shared" si="24"/>
        <v>0</v>
      </c>
      <c r="O56" s="253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 t="shared" si="25"/>
        <v>0</v>
      </c>
      <c r="BB56" s="231">
        <f t="shared" si="26"/>
        <v>0</v>
      </c>
      <c r="BC56" s="231">
        <f t="shared" si="27"/>
        <v>0</v>
      </c>
      <c r="BD56" s="231">
        <f t="shared" si="28"/>
        <v>0</v>
      </c>
      <c r="BE56" s="231">
        <f t="shared" si="29"/>
        <v>0</v>
      </c>
      <c r="CA56" s="260">
        <v>1</v>
      </c>
      <c r="CB56" s="260">
        <v>1</v>
      </c>
      <c r="CZ56" s="231">
        <v>2.7980000000013699E-2</v>
      </c>
    </row>
    <row r="57" spans="1:104">
      <c r="A57" s="254">
        <v>42</v>
      </c>
      <c r="B57" s="255" t="s">
        <v>201</v>
      </c>
      <c r="C57" s="256" t="s">
        <v>202</v>
      </c>
      <c r="D57" s="257" t="s">
        <v>162</v>
      </c>
      <c r="E57" s="258">
        <v>74</v>
      </c>
      <c r="F57" s="258"/>
      <c r="G57" s="259">
        <f t="shared" si="24"/>
        <v>0</v>
      </c>
      <c r="O57" s="253">
        <v>2</v>
      </c>
      <c r="AA57" s="231">
        <v>1</v>
      </c>
      <c r="AB57" s="231">
        <v>1</v>
      </c>
      <c r="AC57" s="231">
        <v>1</v>
      </c>
      <c r="AZ57" s="231">
        <v>1</v>
      </c>
      <c r="BA57" s="231">
        <f t="shared" si="25"/>
        <v>0</v>
      </c>
      <c r="BB57" s="231">
        <f t="shared" si="26"/>
        <v>0</v>
      </c>
      <c r="BC57" s="231">
        <f t="shared" si="27"/>
        <v>0</v>
      </c>
      <c r="BD57" s="231">
        <f t="shared" si="28"/>
        <v>0</v>
      </c>
      <c r="BE57" s="231">
        <f t="shared" si="29"/>
        <v>0</v>
      </c>
      <c r="CA57" s="260">
        <v>1</v>
      </c>
      <c r="CB57" s="260">
        <v>1</v>
      </c>
      <c r="CZ57" s="231">
        <v>4.5999999999990498E-4</v>
      </c>
    </row>
    <row r="58" spans="1:104" ht="22.5">
      <c r="A58" s="254">
        <v>43</v>
      </c>
      <c r="B58" s="255" t="s">
        <v>203</v>
      </c>
      <c r="C58" s="256" t="s">
        <v>204</v>
      </c>
      <c r="D58" s="257" t="s">
        <v>123</v>
      </c>
      <c r="E58" s="258">
        <v>135</v>
      </c>
      <c r="F58" s="258"/>
      <c r="G58" s="259">
        <f t="shared" si="24"/>
        <v>0</v>
      </c>
      <c r="O58" s="253">
        <v>2</v>
      </c>
      <c r="AA58" s="231">
        <v>1</v>
      </c>
      <c r="AB58" s="231">
        <v>1</v>
      </c>
      <c r="AC58" s="231">
        <v>1</v>
      </c>
      <c r="AZ58" s="231">
        <v>1</v>
      </c>
      <c r="BA58" s="231">
        <f t="shared" si="25"/>
        <v>0</v>
      </c>
      <c r="BB58" s="231">
        <f t="shared" si="26"/>
        <v>0</v>
      </c>
      <c r="BC58" s="231">
        <f t="shared" si="27"/>
        <v>0</v>
      </c>
      <c r="BD58" s="231">
        <f t="shared" si="28"/>
        <v>0</v>
      </c>
      <c r="BE58" s="231">
        <f t="shared" si="29"/>
        <v>0</v>
      </c>
      <c r="CA58" s="260">
        <v>1</v>
      </c>
      <c r="CB58" s="260">
        <v>1</v>
      </c>
      <c r="CZ58" s="231">
        <v>5.2579999999977603E-2</v>
      </c>
    </row>
    <row r="59" spans="1:104">
      <c r="A59" s="254">
        <v>44</v>
      </c>
      <c r="B59" s="255" t="s">
        <v>205</v>
      </c>
      <c r="C59" s="256" t="s">
        <v>206</v>
      </c>
      <c r="D59" s="257" t="s">
        <v>123</v>
      </c>
      <c r="E59" s="258">
        <v>90.9</v>
      </c>
      <c r="F59" s="258"/>
      <c r="G59" s="259">
        <f t="shared" si="24"/>
        <v>0</v>
      </c>
      <c r="O59" s="253">
        <v>2</v>
      </c>
      <c r="AA59" s="231">
        <v>1</v>
      </c>
      <c r="AB59" s="231">
        <v>0</v>
      </c>
      <c r="AC59" s="231">
        <v>0</v>
      </c>
      <c r="AZ59" s="231">
        <v>1</v>
      </c>
      <c r="BA59" s="231">
        <f t="shared" si="25"/>
        <v>0</v>
      </c>
      <c r="BB59" s="231">
        <f t="shared" si="26"/>
        <v>0</v>
      </c>
      <c r="BC59" s="231">
        <f t="shared" si="27"/>
        <v>0</v>
      </c>
      <c r="BD59" s="231">
        <f t="shared" si="28"/>
        <v>0</v>
      </c>
      <c r="BE59" s="231">
        <f t="shared" si="29"/>
        <v>0</v>
      </c>
      <c r="CA59" s="260">
        <v>1</v>
      </c>
      <c r="CB59" s="260">
        <v>0</v>
      </c>
      <c r="CZ59" s="231">
        <v>0.100000000000023</v>
      </c>
    </row>
    <row r="60" spans="1:104">
      <c r="A60" s="254">
        <v>45</v>
      </c>
      <c r="B60" s="255" t="s">
        <v>207</v>
      </c>
      <c r="C60" s="256" t="s">
        <v>208</v>
      </c>
      <c r="D60" s="257" t="s">
        <v>123</v>
      </c>
      <c r="E60" s="258">
        <v>2.5</v>
      </c>
      <c r="F60" s="258"/>
      <c r="G60" s="259">
        <f t="shared" si="24"/>
        <v>0</v>
      </c>
      <c r="O60" s="253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 t="shared" si="25"/>
        <v>0</v>
      </c>
      <c r="BB60" s="231">
        <f t="shared" si="26"/>
        <v>0</v>
      </c>
      <c r="BC60" s="231">
        <f t="shared" si="27"/>
        <v>0</v>
      </c>
      <c r="BD60" s="231">
        <f t="shared" si="28"/>
        <v>0</v>
      </c>
      <c r="BE60" s="231">
        <f t="shared" si="29"/>
        <v>0</v>
      </c>
      <c r="CA60" s="260">
        <v>1</v>
      </c>
      <c r="CB60" s="260">
        <v>1</v>
      </c>
      <c r="CZ60" s="231">
        <v>0.24000000000000901</v>
      </c>
    </row>
    <row r="61" spans="1:104" ht="22.5">
      <c r="A61" s="254">
        <v>46</v>
      </c>
      <c r="B61" s="255" t="s">
        <v>209</v>
      </c>
      <c r="C61" s="256" t="s">
        <v>210</v>
      </c>
      <c r="D61" s="257" t="s">
        <v>162</v>
      </c>
      <c r="E61" s="258">
        <v>8</v>
      </c>
      <c r="F61" s="258"/>
      <c r="G61" s="259">
        <f t="shared" si="24"/>
        <v>0</v>
      </c>
      <c r="O61" s="253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 t="shared" si="25"/>
        <v>0</v>
      </c>
      <c r="BB61" s="231">
        <f t="shared" si="26"/>
        <v>0</v>
      </c>
      <c r="BC61" s="231">
        <f t="shared" si="27"/>
        <v>0</v>
      </c>
      <c r="BD61" s="231">
        <f t="shared" si="28"/>
        <v>0</v>
      </c>
      <c r="BE61" s="231">
        <f t="shared" si="29"/>
        <v>0</v>
      </c>
      <c r="CA61" s="260">
        <v>1</v>
      </c>
      <c r="CB61" s="260">
        <v>1</v>
      </c>
      <c r="CZ61" s="231">
        <v>0.162209999999959</v>
      </c>
    </row>
    <row r="62" spans="1:104">
      <c r="A62" s="261"/>
      <c r="B62" s="262" t="s">
        <v>95</v>
      </c>
      <c r="C62" s="263" t="s">
        <v>192</v>
      </c>
      <c r="D62" s="264"/>
      <c r="E62" s="265"/>
      <c r="F62" s="266"/>
      <c r="G62" s="267">
        <f>SUM(G52:G61)</f>
        <v>0</v>
      </c>
      <c r="O62" s="253">
        <v>4</v>
      </c>
      <c r="BA62" s="268">
        <f>SUM(BA52:BA61)</f>
        <v>0</v>
      </c>
      <c r="BB62" s="268">
        <f>SUM(BB52:BB61)</f>
        <v>0</v>
      </c>
      <c r="BC62" s="268">
        <f>SUM(BC52:BC61)</f>
        <v>0</v>
      </c>
      <c r="BD62" s="268">
        <f>SUM(BD52:BD61)</f>
        <v>0</v>
      </c>
      <c r="BE62" s="268">
        <f>SUM(BE52:BE61)</f>
        <v>0</v>
      </c>
    </row>
    <row r="63" spans="1:104">
      <c r="A63" s="246" t="s">
        <v>91</v>
      </c>
      <c r="B63" s="247" t="s">
        <v>211</v>
      </c>
      <c r="C63" s="248" t="s">
        <v>212</v>
      </c>
      <c r="D63" s="249"/>
      <c r="E63" s="250"/>
      <c r="F63" s="250"/>
      <c r="G63" s="251"/>
      <c r="H63" s="252"/>
      <c r="I63" s="252"/>
      <c r="O63" s="253">
        <v>1</v>
      </c>
    </row>
    <row r="64" spans="1:104">
      <c r="A64" s="254">
        <v>47</v>
      </c>
      <c r="B64" s="255" t="s">
        <v>214</v>
      </c>
      <c r="C64" s="256" t="s">
        <v>215</v>
      </c>
      <c r="D64" s="257" t="s">
        <v>123</v>
      </c>
      <c r="E64" s="258">
        <v>180</v>
      </c>
      <c r="F64" s="258"/>
      <c r="G64" s="259">
        <f t="shared" ref="G64:G69" si="30">E64*F64</f>
        <v>0</v>
      </c>
      <c r="O64" s="253">
        <v>2</v>
      </c>
      <c r="AA64" s="231">
        <v>1</v>
      </c>
      <c r="AB64" s="231">
        <v>1</v>
      </c>
      <c r="AC64" s="231">
        <v>1</v>
      </c>
      <c r="AZ64" s="231">
        <v>1</v>
      </c>
      <c r="BA64" s="231">
        <f t="shared" ref="BA64:BA69" si="31">IF(AZ64=1,G64,0)</f>
        <v>0</v>
      </c>
      <c r="BB64" s="231">
        <f t="shared" ref="BB64:BB69" si="32">IF(AZ64=2,G64,0)</f>
        <v>0</v>
      </c>
      <c r="BC64" s="231">
        <f t="shared" ref="BC64:BC69" si="33">IF(AZ64=3,G64,0)</f>
        <v>0</v>
      </c>
      <c r="BD64" s="231">
        <f t="shared" ref="BD64:BD69" si="34">IF(AZ64=4,G64,0)</f>
        <v>0</v>
      </c>
      <c r="BE64" s="231">
        <f t="shared" ref="BE64:BE69" si="35">IF(AZ64=5,G64,0)</f>
        <v>0</v>
      </c>
      <c r="CA64" s="260">
        <v>1</v>
      </c>
      <c r="CB64" s="260">
        <v>1</v>
      </c>
      <c r="CZ64" s="231">
        <v>4.4060000000001799E-2</v>
      </c>
    </row>
    <row r="65" spans="1:104">
      <c r="A65" s="254">
        <v>48</v>
      </c>
      <c r="B65" s="255" t="s">
        <v>216</v>
      </c>
      <c r="C65" s="256" t="s">
        <v>217</v>
      </c>
      <c r="D65" s="257" t="s">
        <v>123</v>
      </c>
      <c r="E65" s="258">
        <v>270</v>
      </c>
      <c r="F65" s="258"/>
      <c r="G65" s="259">
        <f t="shared" si="30"/>
        <v>0</v>
      </c>
      <c r="O65" s="253">
        <v>2</v>
      </c>
      <c r="AA65" s="231">
        <v>1</v>
      </c>
      <c r="AB65" s="231">
        <v>1</v>
      </c>
      <c r="AC65" s="231">
        <v>1</v>
      </c>
      <c r="AZ65" s="231">
        <v>1</v>
      </c>
      <c r="BA65" s="231">
        <f t="shared" si="31"/>
        <v>0</v>
      </c>
      <c r="BB65" s="231">
        <f t="shared" si="32"/>
        <v>0</v>
      </c>
      <c r="BC65" s="231">
        <f t="shared" si="33"/>
        <v>0</v>
      </c>
      <c r="BD65" s="231">
        <f t="shared" si="34"/>
        <v>0</v>
      </c>
      <c r="BE65" s="231">
        <f t="shared" si="35"/>
        <v>0</v>
      </c>
      <c r="CA65" s="260">
        <v>1</v>
      </c>
      <c r="CB65" s="260">
        <v>1</v>
      </c>
      <c r="CZ65" s="231">
        <v>0</v>
      </c>
    </row>
    <row r="66" spans="1:104">
      <c r="A66" s="254">
        <v>49</v>
      </c>
      <c r="B66" s="255" t="s">
        <v>218</v>
      </c>
      <c r="C66" s="256" t="s">
        <v>219</v>
      </c>
      <c r="D66" s="257" t="s">
        <v>123</v>
      </c>
      <c r="E66" s="258">
        <v>180</v>
      </c>
      <c r="F66" s="258"/>
      <c r="G66" s="259">
        <f t="shared" si="30"/>
        <v>0</v>
      </c>
      <c r="O66" s="253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 t="shared" si="31"/>
        <v>0</v>
      </c>
      <c r="BB66" s="231">
        <f t="shared" si="32"/>
        <v>0</v>
      </c>
      <c r="BC66" s="231">
        <f t="shared" si="33"/>
        <v>0</v>
      </c>
      <c r="BD66" s="231">
        <f t="shared" si="34"/>
        <v>0</v>
      </c>
      <c r="BE66" s="231">
        <f t="shared" si="35"/>
        <v>0</v>
      </c>
      <c r="CA66" s="260">
        <v>1</v>
      </c>
      <c r="CB66" s="260">
        <v>1</v>
      </c>
      <c r="CZ66" s="231">
        <v>0</v>
      </c>
    </row>
    <row r="67" spans="1:104">
      <c r="A67" s="254">
        <v>50</v>
      </c>
      <c r="B67" s="255" t="s">
        <v>220</v>
      </c>
      <c r="C67" s="256" t="s">
        <v>221</v>
      </c>
      <c r="D67" s="257" t="s">
        <v>222</v>
      </c>
      <c r="E67" s="258">
        <v>4.1500000000000002E-2</v>
      </c>
      <c r="F67" s="258"/>
      <c r="G67" s="259">
        <f t="shared" si="30"/>
        <v>0</v>
      </c>
      <c r="O67" s="253">
        <v>2</v>
      </c>
      <c r="AA67" s="231">
        <v>2</v>
      </c>
      <c r="AB67" s="231">
        <v>1</v>
      </c>
      <c r="AC67" s="231">
        <v>1</v>
      </c>
      <c r="AZ67" s="231">
        <v>1</v>
      </c>
      <c r="BA67" s="231">
        <f t="shared" si="31"/>
        <v>0</v>
      </c>
      <c r="BB67" s="231">
        <f t="shared" si="32"/>
        <v>0</v>
      </c>
      <c r="BC67" s="231">
        <f t="shared" si="33"/>
        <v>0</v>
      </c>
      <c r="BD67" s="231">
        <f t="shared" si="34"/>
        <v>0</v>
      </c>
      <c r="BE67" s="231">
        <f t="shared" si="35"/>
        <v>0</v>
      </c>
      <c r="CA67" s="260">
        <v>2</v>
      </c>
      <c r="CB67" s="260">
        <v>1</v>
      </c>
      <c r="CZ67" s="231">
        <v>5.2595599999985998</v>
      </c>
    </row>
    <row r="68" spans="1:104">
      <c r="A68" s="254">
        <v>51</v>
      </c>
      <c r="B68" s="255" t="s">
        <v>223</v>
      </c>
      <c r="C68" s="256" t="s">
        <v>224</v>
      </c>
      <c r="D68" s="257" t="s">
        <v>139</v>
      </c>
      <c r="E68" s="258">
        <v>1</v>
      </c>
      <c r="F68" s="258"/>
      <c r="G68" s="259">
        <f t="shared" si="30"/>
        <v>0</v>
      </c>
      <c r="O68" s="253">
        <v>2</v>
      </c>
      <c r="AA68" s="231">
        <v>12</v>
      </c>
      <c r="AB68" s="231">
        <v>0</v>
      </c>
      <c r="AC68" s="231">
        <v>7</v>
      </c>
      <c r="AZ68" s="231">
        <v>1</v>
      </c>
      <c r="BA68" s="231">
        <f t="shared" si="31"/>
        <v>0</v>
      </c>
      <c r="BB68" s="231">
        <f t="shared" si="32"/>
        <v>0</v>
      </c>
      <c r="BC68" s="231">
        <f t="shared" si="33"/>
        <v>0</v>
      </c>
      <c r="BD68" s="231">
        <f t="shared" si="34"/>
        <v>0</v>
      </c>
      <c r="BE68" s="231">
        <f t="shared" si="35"/>
        <v>0</v>
      </c>
      <c r="CA68" s="260">
        <v>12</v>
      </c>
      <c r="CB68" s="260">
        <v>0</v>
      </c>
      <c r="CZ68" s="231">
        <v>0</v>
      </c>
    </row>
    <row r="69" spans="1:104">
      <c r="A69" s="254">
        <v>52</v>
      </c>
      <c r="B69" s="255" t="s">
        <v>225</v>
      </c>
      <c r="C69" s="256" t="s">
        <v>226</v>
      </c>
      <c r="D69" s="257" t="s">
        <v>123</v>
      </c>
      <c r="E69" s="258">
        <v>7.1159999999999997</v>
      </c>
      <c r="F69" s="258"/>
      <c r="G69" s="259">
        <f t="shared" si="30"/>
        <v>0</v>
      </c>
      <c r="O69" s="253">
        <v>2</v>
      </c>
      <c r="AA69" s="231">
        <v>12</v>
      </c>
      <c r="AB69" s="231">
        <v>0</v>
      </c>
      <c r="AC69" s="231">
        <v>163</v>
      </c>
      <c r="AZ69" s="231">
        <v>1</v>
      </c>
      <c r="BA69" s="231">
        <f t="shared" si="31"/>
        <v>0</v>
      </c>
      <c r="BB69" s="231">
        <f t="shared" si="32"/>
        <v>0</v>
      </c>
      <c r="BC69" s="231">
        <f t="shared" si="33"/>
        <v>0</v>
      </c>
      <c r="BD69" s="231">
        <f t="shared" si="34"/>
        <v>0</v>
      </c>
      <c r="BE69" s="231">
        <f t="shared" si="35"/>
        <v>0</v>
      </c>
      <c r="CA69" s="260">
        <v>12</v>
      </c>
      <c r="CB69" s="260">
        <v>0</v>
      </c>
      <c r="CZ69" s="231">
        <v>0</v>
      </c>
    </row>
    <row r="70" spans="1:104">
      <c r="A70" s="261"/>
      <c r="B70" s="262" t="s">
        <v>95</v>
      </c>
      <c r="C70" s="263" t="s">
        <v>213</v>
      </c>
      <c r="D70" s="264"/>
      <c r="E70" s="265"/>
      <c r="F70" s="266"/>
      <c r="G70" s="267">
        <f>SUM(G63:G69)</f>
        <v>0</v>
      </c>
      <c r="O70" s="253">
        <v>4</v>
      </c>
      <c r="BA70" s="268">
        <f>SUM(BA63:BA69)</f>
        <v>0</v>
      </c>
      <c r="BB70" s="268">
        <f>SUM(BB63:BB69)</f>
        <v>0</v>
      </c>
      <c r="BC70" s="268">
        <f>SUM(BC63:BC69)</f>
        <v>0</v>
      </c>
      <c r="BD70" s="268">
        <f>SUM(BD63:BD69)</f>
        <v>0</v>
      </c>
      <c r="BE70" s="268">
        <f>SUM(BE63:BE69)</f>
        <v>0</v>
      </c>
    </row>
    <row r="71" spans="1:104">
      <c r="A71" s="246" t="s">
        <v>91</v>
      </c>
      <c r="B71" s="247" t="s">
        <v>227</v>
      </c>
      <c r="C71" s="248" t="s">
        <v>228</v>
      </c>
      <c r="D71" s="249"/>
      <c r="E71" s="250"/>
      <c r="F71" s="250"/>
      <c r="G71" s="251"/>
      <c r="H71" s="252"/>
      <c r="I71" s="252"/>
      <c r="O71" s="253">
        <v>1</v>
      </c>
    </row>
    <row r="72" spans="1:104">
      <c r="A72" s="254">
        <v>53</v>
      </c>
      <c r="B72" s="255" t="s">
        <v>230</v>
      </c>
      <c r="C72" s="256" t="s">
        <v>231</v>
      </c>
      <c r="D72" s="257" t="s">
        <v>128</v>
      </c>
      <c r="E72" s="258">
        <v>194.669503369046</v>
      </c>
      <c r="F72" s="258"/>
      <c r="G72" s="259">
        <f>E72*F72</f>
        <v>0</v>
      </c>
      <c r="O72" s="253">
        <v>2</v>
      </c>
      <c r="AA72" s="231">
        <v>7</v>
      </c>
      <c r="AB72" s="231">
        <v>1</v>
      </c>
      <c r="AC72" s="231">
        <v>2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60">
        <v>7</v>
      </c>
      <c r="CB72" s="260">
        <v>1</v>
      </c>
      <c r="CZ72" s="231">
        <v>0</v>
      </c>
    </row>
    <row r="73" spans="1:104">
      <c r="A73" s="261"/>
      <c r="B73" s="262" t="s">
        <v>95</v>
      </c>
      <c r="C73" s="263" t="s">
        <v>229</v>
      </c>
      <c r="D73" s="264"/>
      <c r="E73" s="265"/>
      <c r="F73" s="266"/>
      <c r="G73" s="267">
        <f>SUM(G71:G72)</f>
        <v>0</v>
      </c>
      <c r="O73" s="253">
        <v>4</v>
      </c>
      <c r="BA73" s="268">
        <f>SUM(BA71:BA72)</f>
        <v>0</v>
      </c>
      <c r="BB73" s="268">
        <f>SUM(BB71:BB72)</f>
        <v>0</v>
      </c>
      <c r="BC73" s="268">
        <f>SUM(BC71:BC72)</f>
        <v>0</v>
      </c>
      <c r="BD73" s="268">
        <f>SUM(BD71:BD72)</f>
        <v>0</v>
      </c>
      <c r="BE73" s="268">
        <f>SUM(BE71:BE72)</f>
        <v>0</v>
      </c>
    </row>
    <row r="74" spans="1:104">
      <c r="A74" s="246" t="s">
        <v>91</v>
      </c>
      <c r="B74" s="247" t="s">
        <v>232</v>
      </c>
      <c r="C74" s="248" t="s">
        <v>233</v>
      </c>
      <c r="D74" s="249"/>
      <c r="E74" s="250"/>
      <c r="F74" s="250"/>
      <c r="G74" s="251"/>
      <c r="H74" s="252"/>
      <c r="I74" s="252"/>
      <c r="O74" s="253">
        <v>1</v>
      </c>
    </row>
    <row r="75" spans="1:104">
      <c r="A75" s="254">
        <v>54</v>
      </c>
      <c r="B75" s="255" t="s">
        <v>235</v>
      </c>
      <c r="C75" s="256" t="s">
        <v>236</v>
      </c>
      <c r="D75" s="257" t="s">
        <v>123</v>
      </c>
      <c r="E75" s="258">
        <v>7.5</v>
      </c>
      <c r="F75" s="258"/>
      <c r="G75" s="259">
        <f t="shared" ref="G75:G80" si="36">E75*F75</f>
        <v>0</v>
      </c>
      <c r="O75" s="253">
        <v>2</v>
      </c>
      <c r="AA75" s="231">
        <v>1</v>
      </c>
      <c r="AB75" s="231">
        <v>7</v>
      </c>
      <c r="AC75" s="231">
        <v>7</v>
      </c>
      <c r="AZ75" s="231">
        <v>2</v>
      </c>
      <c r="BA75" s="231">
        <f t="shared" ref="BA75:BA80" si="37">IF(AZ75=1,G75,0)</f>
        <v>0</v>
      </c>
      <c r="BB75" s="231">
        <f t="shared" ref="BB75:BB80" si="38">IF(AZ75=2,G75,0)</f>
        <v>0</v>
      </c>
      <c r="BC75" s="231">
        <f t="shared" ref="BC75:BC80" si="39">IF(AZ75=3,G75,0)</f>
        <v>0</v>
      </c>
      <c r="BD75" s="231">
        <f t="shared" ref="BD75:BD80" si="40">IF(AZ75=4,G75,0)</f>
        <v>0</v>
      </c>
      <c r="BE75" s="231">
        <f t="shared" ref="BE75:BE80" si="41">IF(AZ75=5,G75,0)</f>
        <v>0</v>
      </c>
      <c r="CA75" s="260">
        <v>1</v>
      </c>
      <c r="CB75" s="260">
        <v>7</v>
      </c>
      <c r="CZ75" s="231">
        <v>7.9999999999968998E-5</v>
      </c>
    </row>
    <row r="76" spans="1:104">
      <c r="A76" s="254">
        <v>55</v>
      </c>
      <c r="B76" s="255" t="s">
        <v>237</v>
      </c>
      <c r="C76" s="256" t="s">
        <v>238</v>
      </c>
      <c r="D76" s="257" t="s">
        <v>123</v>
      </c>
      <c r="E76" s="258">
        <v>34.21</v>
      </c>
      <c r="F76" s="258"/>
      <c r="G76" s="259">
        <f t="shared" si="36"/>
        <v>0</v>
      </c>
      <c r="O76" s="253">
        <v>2</v>
      </c>
      <c r="AA76" s="231">
        <v>2</v>
      </c>
      <c r="AB76" s="231">
        <v>7</v>
      </c>
      <c r="AC76" s="231">
        <v>7</v>
      </c>
      <c r="AZ76" s="231">
        <v>2</v>
      </c>
      <c r="BA76" s="231">
        <f t="shared" si="37"/>
        <v>0</v>
      </c>
      <c r="BB76" s="231">
        <f t="shared" si="38"/>
        <v>0</v>
      </c>
      <c r="BC76" s="231">
        <f t="shared" si="39"/>
        <v>0</v>
      </c>
      <c r="BD76" s="231">
        <f t="shared" si="40"/>
        <v>0</v>
      </c>
      <c r="BE76" s="231">
        <f t="shared" si="41"/>
        <v>0</v>
      </c>
      <c r="CA76" s="260">
        <v>2</v>
      </c>
      <c r="CB76" s="260">
        <v>7</v>
      </c>
      <c r="CZ76" s="231">
        <v>1.4750000000006499E-2</v>
      </c>
    </row>
    <row r="77" spans="1:104">
      <c r="A77" s="254">
        <v>56</v>
      </c>
      <c r="B77" s="255" t="s">
        <v>239</v>
      </c>
      <c r="C77" s="256" t="s">
        <v>240</v>
      </c>
      <c r="D77" s="257" t="s">
        <v>123</v>
      </c>
      <c r="E77" s="258">
        <v>7.5</v>
      </c>
      <c r="F77" s="258"/>
      <c r="G77" s="259">
        <f t="shared" si="36"/>
        <v>0</v>
      </c>
      <c r="O77" s="253">
        <v>2</v>
      </c>
      <c r="AA77" s="231">
        <v>2</v>
      </c>
      <c r="AB77" s="231">
        <v>7</v>
      </c>
      <c r="AC77" s="231">
        <v>7</v>
      </c>
      <c r="AZ77" s="231">
        <v>2</v>
      </c>
      <c r="BA77" s="231">
        <f t="shared" si="37"/>
        <v>0</v>
      </c>
      <c r="BB77" s="231">
        <f t="shared" si="38"/>
        <v>0</v>
      </c>
      <c r="BC77" s="231">
        <f t="shared" si="39"/>
        <v>0</v>
      </c>
      <c r="BD77" s="231">
        <f t="shared" si="40"/>
        <v>0</v>
      </c>
      <c r="BE77" s="231">
        <f t="shared" si="41"/>
        <v>0</v>
      </c>
      <c r="CA77" s="260">
        <v>2</v>
      </c>
      <c r="CB77" s="260">
        <v>7</v>
      </c>
      <c r="CZ77" s="231">
        <v>1.6199999999997799E-2</v>
      </c>
    </row>
    <row r="78" spans="1:104">
      <c r="A78" s="254">
        <v>57</v>
      </c>
      <c r="B78" s="255" t="s">
        <v>241</v>
      </c>
      <c r="C78" s="256" t="s">
        <v>242</v>
      </c>
      <c r="D78" s="257" t="s">
        <v>123</v>
      </c>
      <c r="E78" s="258">
        <v>23.52</v>
      </c>
      <c r="F78" s="258"/>
      <c r="G78" s="259">
        <f t="shared" si="36"/>
        <v>0</v>
      </c>
      <c r="O78" s="253">
        <v>2</v>
      </c>
      <c r="AA78" s="231">
        <v>2</v>
      </c>
      <c r="AB78" s="231">
        <v>7</v>
      </c>
      <c r="AC78" s="231">
        <v>7</v>
      </c>
      <c r="AZ78" s="231">
        <v>2</v>
      </c>
      <c r="BA78" s="231">
        <f t="shared" si="37"/>
        <v>0</v>
      </c>
      <c r="BB78" s="231">
        <f t="shared" si="38"/>
        <v>0</v>
      </c>
      <c r="BC78" s="231">
        <f t="shared" si="39"/>
        <v>0</v>
      </c>
      <c r="BD78" s="231">
        <f t="shared" si="40"/>
        <v>0</v>
      </c>
      <c r="BE78" s="231">
        <f t="shared" si="41"/>
        <v>0</v>
      </c>
      <c r="CA78" s="260">
        <v>2</v>
      </c>
      <c r="CB78" s="260">
        <v>7</v>
      </c>
      <c r="CZ78" s="231">
        <v>3.9999999999977796E-3</v>
      </c>
    </row>
    <row r="79" spans="1:104">
      <c r="A79" s="254">
        <v>58</v>
      </c>
      <c r="B79" s="255" t="s">
        <v>243</v>
      </c>
      <c r="C79" s="256" t="s">
        <v>244</v>
      </c>
      <c r="D79" s="257" t="s">
        <v>123</v>
      </c>
      <c r="E79" s="258">
        <v>8.25</v>
      </c>
      <c r="F79" s="258"/>
      <c r="G79" s="259">
        <f t="shared" si="36"/>
        <v>0</v>
      </c>
      <c r="O79" s="253">
        <v>2</v>
      </c>
      <c r="AA79" s="231">
        <v>3</v>
      </c>
      <c r="AB79" s="231">
        <v>7</v>
      </c>
      <c r="AC79" s="231">
        <v>28323110</v>
      </c>
      <c r="AZ79" s="231">
        <v>2</v>
      </c>
      <c r="BA79" s="231">
        <f t="shared" si="37"/>
        <v>0</v>
      </c>
      <c r="BB79" s="231">
        <f t="shared" si="38"/>
        <v>0</v>
      </c>
      <c r="BC79" s="231">
        <f t="shared" si="39"/>
        <v>0</v>
      </c>
      <c r="BD79" s="231">
        <f t="shared" si="40"/>
        <v>0</v>
      </c>
      <c r="BE79" s="231">
        <f t="shared" si="41"/>
        <v>0</v>
      </c>
      <c r="CA79" s="260">
        <v>3</v>
      </c>
      <c r="CB79" s="260">
        <v>7</v>
      </c>
      <c r="CZ79" s="231">
        <v>1.99999999999978E-4</v>
      </c>
    </row>
    <row r="80" spans="1:104">
      <c r="A80" s="254">
        <v>59</v>
      </c>
      <c r="B80" s="255" t="s">
        <v>245</v>
      </c>
      <c r="C80" s="256" t="s">
        <v>246</v>
      </c>
      <c r="D80" s="257" t="s">
        <v>128</v>
      </c>
      <c r="E80" s="258">
        <v>2.24999999999959E-3</v>
      </c>
      <c r="F80" s="258"/>
      <c r="G80" s="259">
        <f t="shared" si="36"/>
        <v>0</v>
      </c>
      <c r="O80" s="253">
        <v>2</v>
      </c>
      <c r="AA80" s="231">
        <v>7</v>
      </c>
      <c r="AB80" s="231">
        <v>1001</v>
      </c>
      <c r="AC80" s="231">
        <v>5</v>
      </c>
      <c r="AZ80" s="231">
        <v>2</v>
      </c>
      <c r="BA80" s="231">
        <f t="shared" si="37"/>
        <v>0</v>
      </c>
      <c r="BB80" s="231">
        <f t="shared" si="38"/>
        <v>0</v>
      </c>
      <c r="BC80" s="231">
        <f t="shared" si="39"/>
        <v>0</v>
      </c>
      <c r="BD80" s="231">
        <f t="shared" si="40"/>
        <v>0</v>
      </c>
      <c r="BE80" s="231">
        <f t="shared" si="41"/>
        <v>0</v>
      </c>
      <c r="CA80" s="260">
        <v>7</v>
      </c>
      <c r="CB80" s="260">
        <v>1001</v>
      </c>
      <c r="CZ80" s="231">
        <v>0</v>
      </c>
    </row>
    <row r="81" spans="1:104">
      <c r="A81" s="261"/>
      <c r="B81" s="262" t="s">
        <v>95</v>
      </c>
      <c r="C81" s="263" t="s">
        <v>234</v>
      </c>
      <c r="D81" s="264"/>
      <c r="E81" s="265"/>
      <c r="F81" s="266"/>
      <c r="G81" s="267">
        <f>SUM(G74:G80)</f>
        <v>0</v>
      </c>
      <c r="O81" s="253">
        <v>4</v>
      </c>
      <c r="BA81" s="268">
        <f>SUM(BA74:BA80)</f>
        <v>0</v>
      </c>
      <c r="BB81" s="268">
        <f>SUM(BB74:BB80)</f>
        <v>0</v>
      </c>
      <c r="BC81" s="268">
        <f>SUM(BC74:BC80)</f>
        <v>0</v>
      </c>
      <c r="BD81" s="268">
        <f>SUM(BD74:BD80)</f>
        <v>0</v>
      </c>
      <c r="BE81" s="268">
        <f>SUM(BE74:BE80)</f>
        <v>0</v>
      </c>
    </row>
    <row r="82" spans="1:104">
      <c r="A82" s="246" t="s">
        <v>91</v>
      </c>
      <c r="B82" s="247" t="s">
        <v>247</v>
      </c>
      <c r="C82" s="248" t="s">
        <v>248</v>
      </c>
      <c r="D82" s="249"/>
      <c r="E82" s="250"/>
      <c r="F82" s="250"/>
      <c r="G82" s="251"/>
      <c r="H82" s="252"/>
      <c r="I82" s="252"/>
      <c r="O82" s="253">
        <v>1</v>
      </c>
    </row>
    <row r="83" spans="1:104" ht="22.5">
      <c r="A83" s="254">
        <v>60</v>
      </c>
      <c r="B83" s="255" t="s">
        <v>250</v>
      </c>
      <c r="C83" s="256" t="s">
        <v>251</v>
      </c>
      <c r="D83" s="257" t="s">
        <v>123</v>
      </c>
      <c r="E83" s="258">
        <v>51</v>
      </c>
      <c r="F83" s="258"/>
      <c r="G83" s="259">
        <f t="shared" ref="G83:G93" si="42">E83*F83</f>
        <v>0</v>
      </c>
      <c r="O83" s="253">
        <v>2</v>
      </c>
      <c r="AA83" s="231">
        <v>1</v>
      </c>
      <c r="AB83" s="231">
        <v>0</v>
      </c>
      <c r="AC83" s="231">
        <v>0</v>
      </c>
      <c r="AZ83" s="231">
        <v>2</v>
      </c>
      <c r="BA83" s="231">
        <f t="shared" ref="BA83:BA93" si="43">IF(AZ83=1,G83,0)</f>
        <v>0</v>
      </c>
      <c r="BB83" s="231">
        <f t="shared" ref="BB83:BB93" si="44">IF(AZ83=2,G83,0)</f>
        <v>0</v>
      </c>
      <c r="BC83" s="231">
        <f t="shared" ref="BC83:BC93" si="45">IF(AZ83=3,G83,0)</f>
        <v>0</v>
      </c>
      <c r="BD83" s="231">
        <f t="shared" ref="BD83:BD93" si="46">IF(AZ83=4,G83,0)</f>
        <v>0</v>
      </c>
      <c r="BE83" s="231">
        <f t="shared" ref="BE83:BE93" si="47">IF(AZ83=5,G83,0)</f>
        <v>0</v>
      </c>
      <c r="CA83" s="260">
        <v>1</v>
      </c>
      <c r="CB83" s="260">
        <v>0</v>
      </c>
      <c r="CZ83" s="231">
        <v>5.3000000000036395E-4</v>
      </c>
    </row>
    <row r="84" spans="1:104" ht="22.5">
      <c r="A84" s="254">
        <v>61</v>
      </c>
      <c r="B84" s="255" t="s">
        <v>252</v>
      </c>
      <c r="C84" s="256" t="s">
        <v>253</v>
      </c>
      <c r="D84" s="257" t="s">
        <v>123</v>
      </c>
      <c r="E84" s="258">
        <v>51</v>
      </c>
      <c r="F84" s="258"/>
      <c r="G84" s="259">
        <f t="shared" si="42"/>
        <v>0</v>
      </c>
      <c r="O84" s="253">
        <v>2</v>
      </c>
      <c r="AA84" s="231">
        <v>1</v>
      </c>
      <c r="AB84" s="231">
        <v>7</v>
      </c>
      <c r="AC84" s="231">
        <v>7</v>
      </c>
      <c r="AZ84" s="231">
        <v>2</v>
      </c>
      <c r="BA84" s="231">
        <f t="shared" si="43"/>
        <v>0</v>
      </c>
      <c r="BB84" s="231">
        <f t="shared" si="44"/>
        <v>0</v>
      </c>
      <c r="BC84" s="231">
        <f t="shared" si="45"/>
        <v>0</v>
      </c>
      <c r="BD84" s="231">
        <f t="shared" si="46"/>
        <v>0</v>
      </c>
      <c r="BE84" s="231">
        <f t="shared" si="47"/>
        <v>0</v>
      </c>
      <c r="CA84" s="260">
        <v>1</v>
      </c>
      <c r="CB84" s="260">
        <v>7</v>
      </c>
      <c r="CZ84" s="231">
        <v>1.99999999999978E-4</v>
      </c>
    </row>
    <row r="85" spans="1:104">
      <c r="A85" s="254">
        <v>62</v>
      </c>
      <c r="B85" s="255" t="s">
        <v>254</v>
      </c>
      <c r="C85" s="256" t="s">
        <v>255</v>
      </c>
      <c r="D85" s="257" t="s">
        <v>123</v>
      </c>
      <c r="E85" s="258">
        <v>90.9</v>
      </c>
      <c r="F85" s="258"/>
      <c r="G85" s="259">
        <f t="shared" si="42"/>
        <v>0</v>
      </c>
      <c r="O85" s="253">
        <v>2</v>
      </c>
      <c r="AA85" s="231">
        <v>1</v>
      </c>
      <c r="AB85" s="231">
        <v>7</v>
      </c>
      <c r="AC85" s="231">
        <v>7</v>
      </c>
      <c r="AZ85" s="231">
        <v>2</v>
      </c>
      <c r="BA85" s="231">
        <f t="shared" si="43"/>
        <v>0</v>
      </c>
      <c r="BB85" s="231">
        <f t="shared" si="44"/>
        <v>0</v>
      </c>
      <c r="BC85" s="231">
        <f t="shared" si="45"/>
        <v>0</v>
      </c>
      <c r="BD85" s="231">
        <f t="shared" si="46"/>
        <v>0</v>
      </c>
      <c r="BE85" s="231">
        <f t="shared" si="47"/>
        <v>0</v>
      </c>
      <c r="CA85" s="260">
        <v>1</v>
      </c>
      <c r="CB85" s="260">
        <v>7</v>
      </c>
      <c r="CZ85" s="231">
        <v>0</v>
      </c>
    </row>
    <row r="86" spans="1:104">
      <c r="A86" s="254">
        <v>63</v>
      </c>
      <c r="B86" s="255" t="s">
        <v>256</v>
      </c>
      <c r="C86" s="256" t="s">
        <v>257</v>
      </c>
      <c r="D86" s="257" t="s">
        <v>123</v>
      </c>
      <c r="E86" s="258">
        <v>7.5</v>
      </c>
      <c r="F86" s="258"/>
      <c r="G86" s="259">
        <f t="shared" si="42"/>
        <v>0</v>
      </c>
      <c r="O86" s="253">
        <v>2</v>
      </c>
      <c r="AA86" s="231">
        <v>1</v>
      </c>
      <c r="AB86" s="231">
        <v>7</v>
      </c>
      <c r="AC86" s="231">
        <v>7</v>
      </c>
      <c r="AZ86" s="231">
        <v>2</v>
      </c>
      <c r="BA86" s="231">
        <f t="shared" si="43"/>
        <v>0</v>
      </c>
      <c r="BB86" s="231">
        <f t="shared" si="44"/>
        <v>0</v>
      </c>
      <c r="BC86" s="231">
        <f t="shared" si="45"/>
        <v>0</v>
      </c>
      <c r="BD86" s="231">
        <f t="shared" si="46"/>
        <v>0</v>
      </c>
      <c r="BE86" s="231">
        <f t="shared" si="47"/>
        <v>0</v>
      </c>
      <c r="CA86" s="260">
        <v>1</v>
      </c>
      <c r="CB86" s="260">
        <v>7</v>
      </c>
      <c r="CZ86" s="231">
        <v>0</v>
      </c>
    </row>
    <row r="87" spans="1:104">
      <c r="A87" s="254">
        <v>64</v>
      </c>
      <c r="B87" s="255" t="s">
        <v>258</v>
      </c>
      <c r="C87" s="256" t="s">
        <v>259</v>
      </c>
      <c r="D87" s="257" t="s">
        <v>123</v>
      </c>
      <c r="E87" s="258">
        <v>90.9</v>
      </c>
      <c r="F87" s="258"/>
      <c r="G87" s="259">
        <f t="shared" si="42"/>
        <v>0</v>
      </c>
      <c r="O87" s="253">
        <v>2</v>
      </c>
      <c r="AA87" s="231">
        <v>1</v>
      </c>
      <c r="AB87" s="231">
        <v>7</v>
      </c>
      <c r="AC87" s="231">
        <v>7</v>
      </c>
      <c r="AZ87" s="231">
        <v>2</v>
      </c>
      <c r="BA87" s="231">
        <f t="shared" si="43"/>
        <v>0</v>
      </c>
      <c r="BB87" s="231">
        <f t="shared" si="44"/>
        <v>0</v>
      </c>
      <c r="BC87" s="231">
        <f t="shared" si="45"/>
        <v>0</v>
      </c>
      <c r="BD87" s="231">
        <f t="shared" si="46"/>
        <v>0</v>
      </c>
      <c r="BE87" s="231">
        <f t="shared" si="47"/>
        <v>0</v>
      </c>
      <c r="CA87" s="260">
        <v>1</v>
      </c>
      <c r="CB87" s="260">
        <v>7</v>
      </c>
      <c r="CZ87" s="231">
        <v>9.9999999999961197E-6</v>
      </c>
    </row>
    <row r="88" spans="1:104">
      <c r="A88" s="254">
        <v>65</v>
      </c>
      <c r="B88" s="255" t="s">
        <v>260</v>
      </c>
      <c r="C88" s="256" t="s">
        <v>261</v>
      </c>
      <c r="D88" s="257" t="s">
        <v>103</v>
      </c>
      <c r="E88" s="258">
        <v>0.66</v>
      </c>
      <c r="F88" s="258"/>
      <c r="G88" s="259">
        <f t="shared" si="42"/>
        <v>0</v>
      </c>
      <c r="O88" s="253">
        <v>2</v>
      </c>
      <c r="AA88" s="231">
        <v>3</v>
      </c>
      <c r="AB88" s="231">
        <v>7</v>
      </c>
      <c r="AC88" s="231">
        <v>283754601</v>
      </c>
      <c r="AZ88" s="231">
        <v>2</v>
      </c>
      <c r="BA88" s="231">
        <f t="shared" si="43"/>
        <v>0</v>
      </c>
      <c r="BB88" s="231">
        <f t="shared" si="44"/>
        <v>0</v>
      </c>
      <c r="BC88" s="231">
        <f t="shared" si="45"/>
        <v>0</v>
      </c>
      <c r="BD88" s="231">
        <f t="shared" si="46"/>
        <v>0</v>
      </c>
      <c r="BE88" s="231">
        <f t="shared" si="47"/>
        <v>0</v>
      </c>
      <c r="CA88" s="260">
        <v>3</v>
      </c>
      <c r="CB88" s="260">
        <v>7</v>
      </c>
      <c r="CZ88" s="231">
        <v>3.5000000000024997E-2</v>
      </c>
    </row>
    <row r="89" spans="1:104">
      <c r="A89" s="254">
        <v>66</v>
      </c>
      <c r="B89" s="255" t="s">
        <v>262</v>
      </c>
      <c r="C89" s="256" t="s">
        <v>263</v>
      </c>
      <c r="D89" s="257" t="s">
        <v>103</v>
      </c>
      <c r="E89" s="258">
        <v>2.794</v>
      </c>
      <c r="F89" s="258"/>
      <c r="G89" s="259">
        <f t="shared" si="42"/>
        <v>0</v>
      </c>
      <c r="O89" s="253">
        <v>2</v>
      </c>
      <c r="AA89" s="231">
        <v>3</v>
      </c>
      <c r="AB89" s="231">
        <v>7</v>
      </c>
      <c r="AC89" s="231" t="s">
        <v>262</v>
      </c>
      <c r="AZ89" s="231">
        <v>2</v>
      </c>
      <c r="BA89" s="231">
        <f t="shared" si="43"/>
        <v>0</v>
      </c>
      <c r="BB89" s="231">
        <f t="shared" si="44"/>
        <v>0</v>
      </c>
      <c r="BC89" s="231">
        <f t="shared" si="45"/>
        <v>0</v>
      </c>
      <c r="BD89" s="231">
        <f t="shared" si="46"/>
        <v>0</v>
      </c>
      <c r="BE89" s="231">
        <f t="shared" si="47"/>
        <v>0</v>
      </c>
      <c r="CA89" s="260">
        <v>3</v>
      </c>
      <c r="CB89" s="260">
        <v>7</v>
      </c>
      <c r="CZ89" s="231">
        <v>2.5000000000005702E-2</v>
      </c>
    </row>
    <row r="90" spans="1:104">
      <c r="A90" s="254">
        <v>67</v>
      </c>
      <c r="B90" s="255" t="s">
        <v>264</v>
      </c>
      <c r="C90" s="256" t="s">
        <v>265</v>
      </c>
      <c r="D90" s="257" t="s">
        <v>123</v>
      </c>
      <c r="E90" s="258">
        <v>56.1</v>
      </c>
      <c r="F90" s="258"/>
      <c r="G90" s="259">
        <f t="shared" si="42"/>
        <v>0</v>
      </c>
      <c r="O90" s="253">
        <v>2</v>
      </c>
      <c r="AA90" s="231">
        <v>3</v>
      </c>
      <c r="AB90" s="231">
        <v>7</v>
      </c>
      <c r="AC90" s="231" t="s">
        <v>264</v>
      </c>
      <c r="AZ90" s="231">
        <v>2</v>
      </c>
      <c r="BA90" s="231">
        <f t="shared" si="43"/>
        <v>0</v>
      </c>
      <c r="BB90" s="231">
        <f t="shared" si="44"/>
        <v>0</v>
      </c>
      <c r="BC90" s="231">
        <f t="shared" si="45"/>
        <v>0</v>
      </c>
      <c r="BD90" s="231">
        <f t="shared" si="46"/>
        <v>0</v>
      </c>
      <c r="BE90" s="231">
        <f t="shared" si="47"/>
        <v>0</v>
      </c>
      <c r="CA90" s="260">
        <v>3</v>
      </c>
      <c r="CB90" s="260">
        <v>7</v>
      </c>
      <c r="CZ90" s="231">
        <v>1.7999999999993601E-3</v>
      </c>
    </row>
    <row r="91" spans="1:104">
      <c r="A91" s="254">
        <v>68</v>
      </c>
      <c r="B91" s="255" t="s">
        <v>266</v>
      </c>
      <c r="C91" s="256" t="s">
        <v>267</v>
      </c>
      <c r="D91" s="257" t="s">
        <v>123</v>
      </c>
      <c r="E91" s="258">
        <v>56.1</v>
      </c>
      <c r="F91" s="258"/>
      <c r="G91" s="259">
        <f t="shared" si="42"/>
        <v>0</v>
      </c>
      <c r="O91" s="253">
        <v>2</v>
      </c>
      <c r="AA91" s="231">
        <v>3</v>
      </c>
      <c r="AB91" s="231">
        <v>7</v>
      </c>
      <c r="AC91" s="231" t="s">
        <v>266</v>
      </c>
      <c r="AZ91" s="231">
        <v>2</v>
      </c>
      <c r="BA91" s="231">
        <f t="shared" si="43"/>
        <v>0</v>
      </c>
      <c r="BB91" s="231">
        <f t="shared" si="44"/>
        <v>0</v>
      </c>
      <c r="BC91" s="231">
        <f t="shared" si="45"/>
        <v>0</v>
      </c>
      <c r="BD91" s="231">
        <f t="shared" si="46"/>
        <v>0</v>
      </c>
      <c r="BE91" s="231">
        <f t="shared" si="47"/>
        <v>0</v>
      </c>
      <c r="CA91" s="260">
        <v>3</v>
      </c>
      <c r="CB91" s="260">
        <v>7</v>
      </c>
      <c r="CZ91" s="231">
        <v>6.00000000000023E-3</v>
      </c>
    </row>
    <row r="92" spans="1:104">
      <c r="A92" s="254">
        <v>69</v>
      </c>
      <c r="B92" s="255" t="s">
        <v>268</v>
      </c>
      <c r="C92" s="256" t="s">
        <v>269</v>
      </c>
      <c r="D92" s="257" t="s">
        <v>123</v>
      </c>
      <c r="E92" s="258">
        <v>72.05</v>
      </c>
      <c r="F92" s="258"/>
      <c r="G92" s="259">
        <f t="shared" si="42"/>
        <v>0</v>
      </c>
      <c r="O92" s="253">
        <v>2</v>
      </c>
      <c r="AA92" s="231">
        <v>3</v>
      </c>
      <c r="AB92" s="231">
        <v>7</v>
      </c>
      <c r="AC92" s="231">
        <v>63151436</v>
      </c>
      <c r="AZ92" s="231">
        <v>2</v>
      </c>
      <c r="BA92" s="231">
        <f t="shared" si="43"/>
        <v>0</v>
      </c>
      <c r="BB92" s="231">
        <f t="shared" si="44"/>
        <v>0</v>
      </c>
      <c r="BC92" s="231">
        <f t="shared" si="45"/>
        <v>0</v>
      </c>
      <c r="BD92" s="231">
        <f t="shared" si="46"/>
        <v>0</v>
      </c>
      <c r="BE92" s="231">
        <f t="shared" si="47"/>
        <v>0</v>
      </c>
      <c r="CA92" s="260">
        <v>3</v>
      </c>
      <c r="CB92" s="260">
        <v>7</v>
      </c>
      <c r="CZ92" s="231">
        <v>3.9999999999977796E-3</v>
      </c>
    </row>
    <row r="93" spans="1:104">
      <c r="A93" s="254">
        <v>70</v>
      </c>
      <c r="B93" s="255" t="s">
        <v>270</v>
      </c>
      <c r="C93" s="256" t="s">
        <v>271</v>
      </c>
      <c r="D93" s="257" t="s">
        <v>128</v>
      </c>
      <c r="E93" s="258">
        <v>0.85686899999986699</v>
      </c>
      <c r="F93" s="258"/>
      <c r="G93" s="259">
        <f t="shared" si="42"/>
        <v>0</v>
      </c>
      <c r="O93" s="253">
        <v>2</v>
      </c>
      <c r="AA93" s="231">
        <v>7</v>
      </c>
      <c r="AB93" s="231">
        <v>1001</v>
      </c>
      <c r="AC93" s="231">
        <v>5</v>
      </c>
      <c r="AZ93" s="231">
        <v>2</v>
      </c>
      <c r="BA93" s="231">
        <f t="shared" si="43"/>
        <v>0</v>
      </c>
      <c r="BB93" s="231">
        <f t="shared" si="44"/>
        <v>0</v>
      </c>
      <c r="BC93" s="231">
        <f t="shared" si="45"/>
        <v>0</v>
      </c>
      <c r="BD93" s="231">
        <f t="shared" si="46"/>
        <v>0</v>
      </c>
      <c r="BE93" s="231">
        <f t="shared" si="47"/>
        <v>0</v>
      </c>
      <c r="CA93" s="260">
        <v>7</v>
      </c>
      <c r="CB93" s="260">
        <v>1001</v>
      </c>
      <c r="CZ93" s="231">
        <v>0</v>
      </c>
    </row>
    <row r="94" spans="1:104">
      <c r="A94" s="261"/>
      <c r="B94" s="262" t="s">
        <v>95</v>
      </c>
      <c r="C94" s="263" t="s">
        <v>249</v>
      </c>
      <c r="D94" s="264"/>
      <c r="E94" s="265"/>
      <c r="F94" s="266"/>
      <c r="G94" s="267">
        <f>SUM(G82:G93)</f>
        <v>0</v>
      </c>
      <c r="O94" s="253">
        <v>4</v>
      </c>
      <c r="BA94" s="268">
        <f>SUM(BA82:BA93)</f>
        <v>0</v>
      </c>
      <c r="BB94" s="268">
        <f>SUM(BB82:BB93)</f>
        <v>0</v>
      </c>
      <c r="BC94" s="268">
        <f>SUM(BC82:BC93)</f>
        <v>0</v>
      </c>
      <c r="BD94" s="268">
        <f>SUM(BD82:BD93)</f>
        <v>0</v>
      </c>
      <c r="BE94" s="268">
        <f>SUM(BE82:BE93)</f>
        <v>0</v>
      </c>
    </row>
    <row r="95" spans="1:104">
      <c r="A95" s="246" t="s">
        <v>91</v>
      </c>
      <c r="B95" s="247" t="s">
        <v>272</v>
      </c>
      <c r="C95" s="248" t="s">
        <v>273</v>
      </c>
      <c r="D95" s="249"/>
      <c r="E95" s="250"/>
      <c r="F95" s="250"/>
      <c r="G95" s="251"/>
      <c r="H95" s="252"/>
      <c r="I95" s="252"/>
      <c r="O95" s="253">
        <v>1</v>
      </c>
    </row>
    <row r="96" spans="1:104">
      <c r="A96" s="254">
        <v>71</v>
      </c>
      <c r="B96" s="255" t="s">
        <v>275</v>
      </c>
      <c r="C96" s="256" t="s">
        <v>276</v>
      </c>
      <c r="D96" s="257" t="s">
        <v>277</v>
      </c>
      <c r="E96" s="258">
        <v>1</v>
      </c>
      <c r="F96" s="258"/>
      <c r="G96" s="259">
        <f>E96*F96</f>
        <v>0</v>
      </c>
      <c r="O96" s="253">
        <v>2</v>
      </c>
      <c r="AA96" s="231">
        <v>12</v>
      </c>
      <c r="AB96" s="231">
        <v>0</v>
      </c>
      <c r="AC96" s="231">
        <v>9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60">
        <v>12</v>
      </c>
      <c r="CB96" s="260">
        <v>0</v>
      </c>
      <c r="CZ96" s="231">
        <v>0</v>
      </c>
    </row>
    <row r="97" spans="1:104">
      <c r="A97" s="261"/>
      <c r="B97" s="262" t="s">
        <v>95</v>
      </c>
      <c r="C97" s="263" t="s">
        <v>274</v>
      </c>
      <c r="D97" s="264"/>
      <c r="E97" s="265"/>
      <c r="F97" s="266"/>
      <c r="G97" s="267">
        <f>SUM(G95:G96)</f>
        <v>0</v>
      </c>
      <c r="O97" s="253">
        <v>4</v>
      </c>
      <c r="BA97" s="268">
        <f>SUM(BA95:BA96)</f>
        <v>0</v>
      </c>
      <c r="BB97" s="268">
        <f>SUM(BB95:BB96)</f>
        <v>0</v>
      </c>
      <c r="BC97" s="268">
        <f>SUM(BC95:BC96)</f>
        <v>0</v>
      </c>
      <c r="BD97" s="268">
        <f>SUM(BD95:BD96)</f>
        <v>0</v>
      </c>
      <c r="BE97" s="268">
        <f>SUM(BE95:BE96)</f>
        <v>0</v>
      </c>
    </row>
    <row r="98" spans="1:104">
      <c r="A98" s="246" t="s">
        <v>91</v>
      </c>
      <c r="B98" s="247" t="s">
        <v>278</v>
      </c>
      <c r="C98" s="248" t="s">
        <v>279</v>
      </c>
      <c r="D98" s="249"/>
      <c r="E98" s="250"/>
      <c r="F98" s="250"/>
      <c r="G98" s="251"/>
      <c r="H98" s="252"/>
      <c r="I98" s="252"/>
      <c r="O98" s="253">
        <v>1</v>
      </c>
    </row>
    <row r="99" spans="1:104">
      <c r="A99" s="254">
        <v>72</v>
      </c>
      <c r="B99" s="255" t="s">
        <v>281</v>
      </c>
      <c r="C99" s="256" t="s">
        <v>282</v>
      </c>
      <c r="D99" s="257" t="s">
        <v>277</v>
      </c>
      <c r="E99" s="258">
        <v>1</v>
      </c>
      <c r="F99" s="258"/>
      <c r="G99" s="259">
        <f>E99*F99</f>
        <v>0</v>
      </c>
      <c r="O99" s="253">
        <v>2</v>
      </c>
      <c r="AA99" s="231">
        <v>12</v>
      </c>
      <c r="AB99" s="231">
        <v>0</v>
      </c>
      <c r="AC99" s="231">
        <v>10</v>
      </c>
      <c r="AZ99" s="231">
        <v>2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60">
        <v>12</v>
      </c>
      <c r="CB99" s="260">
        <v>0</v>
      </c>
      <c r="CZ99" s="231">
        <v>0</v>
      </c>
    </row>
    <row r="100" spans="1:104">
      <c r="A100" s="261"/>
      <c r="B100" s="262" t="s">
        <v>95</v>
      </c>
      <c r="C100" s="263" t="s">
        <v>280</v>
      </c>
      <c r="D100" s="264"/>
      <c r="E100" s="265"/>
      <c r="F100" s="266"/>
      <c r="G100" s="267">
        <f>SUM(G98:G99)</f>
        <v>0</v>
      </c>
      <c r="O100" s="253">
        <v>4</v>
      </c>
      <c r="BA100" s="268">
        <f>SUM(BA98:BA99)</f>
        <v>0</v>
      </c>
      <c r="BB100" s="268">
        <f>SUM(BB98:BB99)</f>
        <v>0</v>
      </c>
      <c r="BC100" s="268">
        <f>SUM(BC98:BC99)</f>
        <v>0</v>
      </c>
      <c r="BD100" s="268">
        <f>SUM(BD98:BD99)</f>
        <v>0</v>
      </c>
      <c r="BE100" s="268">
        <f>SUM(BE98:BE99)</f>
        <v>0</v>
      </c>
    </row>
    <row r="101" spans="1:104">
      <c r="A101" s="246" t="s">
        <v>91</v>
      </c>
      <c r="B101" s="247" t="s">
        <v>283</v>
      </c>
      <c r="C101" s="248" t="s">
        <v>284</v>
      </c>
      <c r="D101" s="249"/>
      <c r="E101" s="250"/>
      <c r="F101" s="250"/>
      <c r="G101" s="251"/>
      <c r="H101" s="252"/>
      <c r="I101" s="252"/>
      <c r="O101" s="253">
        <v>1</v>
      </c>
    </row>
    <row r="102" spans="1:104" ht="22.5">
      <c r="A102" s="254">
        <v>73</v>
      </c>
      <c r="B102" s="255" t="s">
        <v>286</v>
      </c>
      <c r="C102" s="256" t="s">
        <v>287</v>
      </c>
      <c r="D102" s="257" t="s">
        <v>123</v>
      </c>
      <c r="E102" s="258">
        <v>51</v>
      </c>
      <c r="F102" s="258"/>
      <c r="G102" s="259">
        <f>E102*F102</f>
        <v>0</v>
      </c>
      <c r="O102" s="253">
        <v>2</v>
      </c>
      <c r="AA102" s="231">
        <v>1</v>
      </c>
      <c r="AB102" s="231">
        <v>7</v>
      </c>
      <c r="AC102" s="231">
        <v>7</v>
      </c>
      <c r="AZ102" s="231">
        <v>2</v>
      </c>
      <c r="BA102" s="231">
        <f>IF(AZ102=1,G102,0)</f>
        <v>0</v>
      </c>
      <c r="BB102" s="231">
        <f>IF(AZ102=2,G102,0)</f>
        <v>0</v>
      </c>
      <c r="BC102" s="231">
        <f>IF(AZ102=3,G102,0)</f>
        <v>0</v>
      </c>
      <c r="BD102" s="231">
        <f>IF(AZ102=4,G102,0)</f>
        <v>0</v>
      </c>
      <c r="BE102" s="231">
        <f>IF(AZ102=5,G102,0)</f>
        <v>0</v>
      </c>
      <c r="CA102" s="260">
        <v>1</v>
      </c>
      <c r="CB102" s="260">
        <v>7</v>
      </c>
      <c r="CZ102" s="231">
        <v>1.45200000000045E-2</v>
      </c>
    </row>
    <row r="103" spans="1:104" ht="22.5">
      <c r="A103" s="254">
        <v>74</v>
      </c>
      <c r="B103" s="255" t="s">
        <v>288</v>
      </c>
      <c r="C103" s="256" t="s">
        <v>289</v>
      </c>
      <c r="D103" s="257" t="s">
        <v>123</v>
      </c>
      <c r="E103" s="258">
        <v>51</v>
      </c>
      <c r="F103" s="258"/>
      <c r="G103" s="259">
        <f>E103*F103</f>
        <v>0</v>
      </c>
      <c r="O103" s="253">
        <v>2</v>
      </c>
      <c r="AA103" s="231">
        <v>1</v>
      </c>
      <c r="AB103" s="231">
        <v>7</v>
      </c>
      <c r="AC103" s="231">
        <v>7</v>
      </c>
      <c r="AZ103" s="231">
        <v>2</v>
      </c>
      <c r="BA103" s="231">
        <f>IF(AZ103=1,G103,0)</f>
        <v>0</v>
      </c>
      <c r="BB103" s="231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60">
        <v>1</v>
      </c>
      <c r="CB103" s="260">
        <v>7</v>
      </c>
      <c r="CZ103" s="231">
        <v>1.4500000000001699E-3</v>
      </c>
    </row>
    <row r="104" spans="1:104" ht="22.5">
      <c r="A104" s="254">
        <v>75</v>
      </c>
      <c r="B104" s="255" t="s">
        <v>290</v>
      </c>
      <c r="C104" s="256" t="s">
        <v>291</v>
      </c>
      <c r="D104" s="257" t="s">
        <v>123</v>
      </c>
      <c r="E104" s="258">
        <v>34.21</v>
      </c>
      <c r="F104" s="258"/>
      <c r="G104" s="259">
        <f>E104*F104</f>
        <v>0</v>
      </c>
      <c r="O104" s="253">
        <v>2</v>
      </c>
      <c r="AA104" s="231">
        <v>2</v>
      </c>
      <c r="AB104" s="231">
        <v>7</v>
      </c>
      <c r="AC104" s="231">
        <v>7</v>
      </c>
      <c r="AZ104" s="231">
        <v>2</v>
      </c>
      <c r="BA104" s="231">
        <f>IF(AZ104=1,G104,0)</f>
        <v>0</v>
      </c>
      <c r="BB104" s="231">
        <f>IF(AZ104=2,G104,0)</f>
        <v>0</v>
      </c>
      <c r="BC104" s="231">
        <f>IF(AZ104=3,G104,0)</f>
        <v>0</v>
      </c>
      <c r="BD104" s="231">
        <f>IF(AZ104=4,G104,0)</f>
        <v>0</v>
      </c>
      <c r="BE104" s="231">
        <f>IF(AZ104=5,G104,0)</f>
        <v>0</v>
      </c>
      <c r="CA104" s="260">
        <v>2</v>
      </c>
      <c r="CB104" s="260">
        <v>7</v>
      </c>
      <c r="CZ104" s="231">
        <v>2.9799999999994501E-2</v>
      </c>
    </row>
    <row r="105" spans="1:104">
      <c r="A105" s="254">
        <v>76</v>
      </c>
      <c r="B105" s="255" t="s">
        <v>292</v>
      </c>
      <c r="C105" s="256" t="s">
        <v>293</v>
      </c>
      <c r="D105" s="257" t="s">
        <v>128</v>
      </c>
      <c r="E105" s="258">
        <v>0.81447000000023795</v>
      </c>
      <c r="F105" s="258"/>
      <c r="G105" s="259">
        <f>E105*F105</f>
        <v>0</v>
      </c>
      <c r="O105" s="253">
        <v>2</v>
      </c>
      <c r="AA105" s="231">
        <v>7</v>
      </c>
      <c r="AB105" s="231">
        <v>1001</v>
      </c>
      <c r="AC105" s="231">
        <v>5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60">
        <v>7</v>
      </c>
      <c r="CB105" s="260">
        <v>1001</v>
      </c>
      <c r="CZ105" s="231">
        <v>0</v>
      </c>
    </row>
    <row r="106" spans="1:104">
      <c r="A106" s="261"/>
      <c r="B106" s="262" t="s">
        <v>95</v>
      </c>
      <c r="C106" s="263" t="s">
        <v>285</v>
      </c>
      <c r="D106" s="264"/>
      <c r="E106" s="265"/>
      <c r="F106" s="266"/>
      <c r="G106" s="267">
        <f>SUM(G101:G105)</f>
        <v>0</v>
      </c>
      <c r="O106" s="253">
        <v>4</v>
      </c>
      <c r="BA106" s="268">
        <f>SUM(BA101:BA105)</f>
        <v>0</v>
      </c>
      <c r="BB106" s="268">
        <f>SUM(BB101:BB105)</f>
        <v>0</v>
      </c>
      <c r="BC106" s="268">
        <f>SUM(BC101:BC105)</f>
        <v>0</v>
      </c>
      <c r="BD106" s="268">
        <f>SUM(BD101:BD105)</f>
        <v>0</v>
      </c>
      <c r="BE106" s="268">
        <f>SUM(BE101:BE105)</f>
        <v>0</v>
      </c>
    </row>
    <row r="107" spans="1:104">
      <c r="A107" s="246" t="s">
        <v>91</v>
      </c>
      <c r="B107" s="247" t="s">
        <v>294</v>
      </c>
      <c r="C107" s="248" t="s">
        <v>295</v>
      </c>
      <c r="D107" s="249"/>
      <c r="E107" s="250"/>
      <c r="F107" s="250"/>
      <c r="G107" s="251"/>
      <c r="H107" s="252"/>
      <c r="I107" s="252"/>
      <c r="O107" s="253">
        <v>1</v>
      </c>
    </row>
    <row r="108" spans="1:104">
      <c r="A108" s="254">
        <v>77</v>
      </c>
      <c r="B108" s="255" t="s">
        <v>297</v>
      </c>
      <c r="C108" s="256" t="s">
        <v>298</v>
      </c>
      <c r="D108" s="257" t="s">
        <v>162</v>
      </c>
      <c r="E108" s="258">
        <v>16</v>
      </c>
      <c r="F108" s="258"/>
      <c r="G108" s="259">
        <f t="shared" ref="G108:G114" si="48">E108*F108</f>
        <v>0</v>
      </c>
      <c r="O108" s="253">
        <v>2</v>
      </c>
      <c r="AA108" s="231">
        <v>1</v>
      </c>
      <c r="AB108" s="231">
        <v>7</v>
      </c>
      <c r="AC108" s="231">
        <v>7</v>
      </c>
      <c r="AZ108" s="231">
        <v>2</v>
      </c>
      <c r="BA108" s="231">
        <f t="shared" ref="BA108:BA114" si="49">IF(AZ108=1,G108,0)</f>
        <v>0</v>
      </c>
      <c r="BB108" s="231">
        <f t="shared" ref="BB108:BB114" si="50">IF(AZ108=2,G108,0)</f>
        <v>0</v>
      </c>
      <c r="BC108" s="231">
        <f t="shared" ref="BC108:BC114" si="51">IF(AZ108=3,G108,0)</f>
        <v>0</v>
      </c>
      <c r="BD108" s="231">
        <f t="shared" ref="BD108:BD114" si="52">IF(AZ108=4,G108,0)</f>
        <v>0</v>
      </c>
      <c r="BE108" s="231">
        <f t="shared" ref="BE108:BE114" si="53">IF(AZ108=5,G108,0)</f>
        <v>0</v>
      </c>
      <c r="CA108" s="260">
        <v>1</v>
      </c>
      <c r="CB108" s="260">
        <v>7</v>
      </c>
      <c r="CZ108" s="231">
        <v>3.5300000000013701E-3</v>
      </c>
    </row>
    <row r="109" spans="1:104">
      <c r="A109" s="254">
        <v>78</v>
      </c>
      <c r="B109" s="255" t="s">
        <v>299</v>
      </c>
      <c r="C109" s="256" t="s">
        <v>300</v>
      </c>
      <c r="D109" s="257" t="s">
        <v>123</v>
      </c>
      <c r="E109" s="258">
        <v>1.5</v>
      </c>
      <c r="F109" s="258"/>
      <c r="G109" s="259">
        <f t="shared" si="48"/>
        <v>0</v>
      </c>
      <c r="O109" s="253">
        <v>2</v>
      </c>
      <c r="AA109" s="231">
        <v>1</v>
      </c>
      <c r="AB109" s="231">
        <v>7</v>
      </c>
      <c r="AC109" s="231">
        <v>7</v>
      </c>
      <c r="AZ109" s="231">
        <v>2</v>
      </c>
      <c r="BA109" s="231">
        <f t="shared" si="49"/>
        <v>0</v>
      </c>
      <c r="BB109" s="231">
        <f t="shared" si="50"/>
        <v>0</v>
      </c>
      <c r="BC109" s="231">
        <f t="shared" si="51"/>
        <v>0</v>
      </c>
      <c r="BD109" s="231">
        <f t="shared" si="52"/>
        <v>0</v>
      </c>
      <c r="BE109" s="231">
        <f t="shared" si="53"/>
        <v>0</v>
      </c>
      <c r="CA109" s="260">
        <v>1</v>
      </c>
      <c r="CB109" s="260">
        <v>7</v>
      </c>
      <c r="CZ109" s="231">
        <v>9.0200000000066893E-3</v>
      </c>
    </row>
    <row r="110" spans="1:104">
      <c r="A110" s="254">
        <v>79</v>
      </c>
      <c r="B110" s="255" t="s">
        <v>301</v>
      </c>
      <c r="C110" s="256" t="s">
        <v>302</v>
      </c>
      <c r="D110" s="257" t="s">
        <v>162</v>
      </c>
      <c r="E110" s="258">
        <v>16</v>
      </c>
      <c r="F110" s="258"/>
      <c r="G110" s="259">
        <f t="shared" si="48"/>
        <v>0</v>
      </c>
      <c r="O110" s="253">
        <v>2</v>
      </c>
      <c r="AA110" s="231">
        <v>1</v>
      </c>
      <c r="AB110" s="231">
        <v>7</v>
      </c>
      <c r="AC110" s="231">
        <v>7</v>
      </c>
      <c r="AZ110" s="231">
        <v>2</v>
      </c>
      <c r="BA110" s="231">
        <f t="shared" si="49"/>
        <v>0</v>
      </c>
      <c r="BB110" s="231">
        <f t="shared" si="50"/>
        <v>0</v>
      </c>
      <c r="BC110" s="231">
        <f t="shared" si="51"/>
        <v>0</v>
      </c>
      <c r="BD110" s="231">
        <f t="shared" si="52"/>
        <v>0</v>
      </c>
      <c r="BE110" s="231">
        <f t="shared" si="53"/>
        <v>0</v>
      </c>
      <c r="CA110" s="260">
        <v>1</v>
      </c>
      <c r="CB110" s="260">
        <v>7</v>
      </c>
      <c r="CZ110" s="231">
        <v>3.0000000000001098E-3</v>
      </c>
    </row>
    <row r="111" spans="1:104">
      <c r="A111" s="254">
        <v>80</v>
      </c>
      <c r="B111" s="255" t="s">
        <v>303</v>
      </c>
      <c r="C111" s="256" t="s">
        <v>304</v>
      </c>
      <c r="D111" s="257" t="s">
        <v>123</v>
      </c>
      <c r="E111" s="258">
        <v>51</v>
      </c>
      <c r="F111" s="258"/>
      <c r="G111" s="259">
        <f t="shared" si="48"/>
        <v>0</v>
      </c>
      <c r="O111" s="253">
        <v>2</v>
      </c>
      <c r="AA111" s="231">
        <v>1</v>
      </c>
      <c r="AB111" s="231">
        <v>7</v>
      </c>
      <c r="AC111" s="231">
        <v>7</v>
      </c>
      <c r="AZ111" s="231">
        <v>2</v>
      </c>
      <c r="BA111" s="231">
        <f t="shared" si="49"/>
        <v>0</v>
      </c>
      <c r="BB111" s="231">
        <f t="shared" si="50"/>
        <v>0</v>
      </c>
      <c r="BC111" s="231">
        <f t="shared" si="51"/>
        <v>0</v>
      </c>
      <c r="BD111" s="231">
        <f t="shared" si="52"/>
        <v>0</v>
      </c>
      <c r="BE111" s="231">
        <f t="shared" si="53"/>
        <v>0</v>
      </c>
      <c r="CA111" s="260">
        <v>1</v>
      </c>
      <c r="CB111" s="260">
        <v>7</v>
      </c>
      <c r="CZ111" s="231">
        <v>1.55900000000031E-2</v>
      </c>
    </row>
    <row r="112" spans="1:104">
      <c r="A112" s="254">
        <v>81</v>
      </c>
      <c r="B112" s="255" t="s">
        <v>305</v>
      </c>
      <c r="C112" s="256" t="s">
        <v>306</v>
      </c>
      <c r="D112" s="257" t="s">
        <v>162</v>
      </c>
      <c r="E112" s="258">
        <v>14.2</v>
      </c>
      <c r="F112" s="258"/>
      <c r="G112" s="259">
        <f t="shared" si="48"/>
        <v>0</v>
      </c>
      <c r="O112" s="253">
        <v>2</v>
      </c>
      <c r="AA112" s="231">
        <v>1</v>
      </c>
      <c r="AB112" s="231">
        <v>0</v>
      </c>
      <c r="AC112" s="231">
        <v>0</v>
      </c>
      <c r="AZ112" s="231">
        <v>2</v>
      </c>
      <c r="BA112" s="231">
        <f t="shared" si="49"/>
        <v>0</v>
      </c>
      <c r="BB112" s="231">
        <f t="shared" si="50"/>
        <v>0</v>
      </c>
      <c r="BC112" s="231">
        <f t="shared" si="51"/>
        <v>0</v>
      </c>
      <c r="BD112" s="231">
        <f t="shared" si="52"/>
        <v>0</v>
      </c>
      <c r="BE112" s="231">
        <f t="shared" si="53"/>
        <v>0</v>
      </c>
      <c r="CA112" s="260">
        <v>1</v>
      </c>
      <c r="CB112" s="260">
        <v>0</v>
      </c>
      <c r="CZ112" s="231">
        <v>3.4099999999987998E-3</v>
      </c>
    </row>
    <row r="113" spans="1:104">
      <c r="A113" s="254">
        <v>82</v>
      </c>
      <c r="B113" s="255" t="s">
        <v>307</v>
      </c>
      <c r="C113" s="256" t="s">
        <v>308</v>
      </c>
      <c r="D113" s="257" t="s">
        <v>162</v>
      </c>
      <c r="E113" s="258">
        <v>16</v>
      </c>
      <c r="F113" s="258"/>
      <c r="G113" s="259">
        <f t="shared" si="48"/>
        <v>0</v>
      </c>
      <c r="O113" s="253">
        <v>2</v>
      </c>
      <c r="AA113" s="231">
        <v>1</v>
      </c>
      <c r="AB113" s="231">
        <v>7</v>
      </c>
      <c r="AC113" s="231">
        <v>7</v>
      </c>
      <c r="AZ113" s="231">
        <v>2</v>
      </c>
      <c r="BA113" s="231">
        <f t="shared" si="49"/>
        <v>0</v>
      </c>
      <c r="BB113" s="231">
        <f t="shared" si="50"/>
        <v>0</v>
      </c>
      <c r="BC113" s="231">
        <f t="shared" si="51"/>
        <v>0</v>
      </c>
      <c r="BD113" s="231">
        <f t="shared" si="52"/>
        <v>0</v>
      </c>
      <c r="BE113" s="231">
        <f t="shared" si="53"/>
        <v>0</v>
      </c>
      <c r="CA113" s="260">
        <v>1</v>
      </c>
      <c r="CB113" s="260">
        <v>7</v>
      </c>
      <c r="CZ113" s="231">
        <v>2.6200000000002901E-3</v>
      </c>
    </row>
    <row r="114" spans="1:104">
      <c r="A114" s="254">
        <v>83</v>
      </c>
      <c r="B114" s="255" t="s">
        <v>309</v>
      </c>
      <c r="C114" s="256" t="s">
        <v>310</v>
      </c>
      <c r="D114" s="257" t="s">
        <v>128</v>
      </c>
      <c r="E114" s="258">
        <v>1.00344200000018</v>
      </c>
      <c r="F114" s="258"/>
      <c r="G114" s="259">
        <f t="shared" si="48"/>
        <v>0</v>
      </c>
      <c r="O114" s="253">
        <v>2</v>
      </c>
      <c r="AA114" s="231">
        <v>7</v>
      </c>
      <c r="AB114" s="231">
        <v>1001</v>
      </c>
      <c r="AC114" s="231">
        <v>5</v>
      </c>
      <c r="AZ114" s="231">
        <v>2</v>
      </c>
      <c r="BA114" s="231">
        <f t="shared" si="49"/>
        <v>0</v>
      </c>
      <c r="BB114" s="231">
        <f t="shared" si="50"/>
        <v>0</v>
      </c>
      <c r="BC114" s="231">
        <f t="shared" si="51"/>
        <v>0</v>
      </c>
      <c r="BD114" s="231">
        <f t="shared" si="52"/>
        <v>0</v>
      </c>
      <c r="BE114" s="231">
        <f t="shared" si="53"/>
        <v>0</v>
      </c>
      <c r="CA114" s="260">
        <v>7</v>
      </c>
      <c r="CB114" s="260">
        <v>1001</v>
      </c>
      <c r="CZ114" s="231">
        <v>0</v>
      </c>
    </row>
    <row r="115" spans="1:104">
      <c r="A115" s="261"/>
      <c r="B115" s="262" t="s">
        <v>95</v>
      </c>
      <c r="C115" s="263" t="s">
        <v>296</v>
      </c>
      <c r="D115" s="264"/>
      <c r="E115" s="265"/>
      <c r="F115" s="266"/>
      <c r="G115" s="267">
        <f>SUM(G107:G114)</f>
        <v>0</v>
      </c>
      <c r="O115" s="253">
        <v>4</v>
      </c>
      <c r="BA115" s="268">
        <f>SUM(BA107:BA114)</f>
        <v>0</v>
      </c>
      <c r="BB115" s="268">
        <f>SUM(BB107:BB114)</f>
        <v>0</v>
      </c>
      <c r="BC115" s="268">
        <f>SUM(BC107:BC114)</f>
        <v>0</v>
      </c>
      <c r="BD115" s="268">
        <f>SUM(BD107:BD114)</f>
        <v>0</v>
      </c>
      <c r="BE115" s="268">
        <f>SUM(BE107:BE114)</f>
        <v>0</v>
      </c>
    </row>
    <row r="116" spans="1:104">
      <c r="A116" s="246" t="s">
        <v>91</v>
      </c>
      <c r="B116" s="247" t="s">
        <v>311</v>
      </c>
      <c r="C116" s="248" t="s">
        <v>312</v>
      </c>
      <c r="D116" s="249"/>
      <c r="E116" s="250"/>
      <c r="F116" s="250"/>
      <c r="G116" s="251"/>
      <c r="H116" s="252"/>
      <c r="I116" s="252"/>
      <c r="O116" s="253">
        <v>1</v>
      </c>
    </row>
    <row r="117" spans="1:104" ht="22.5">
      <c r="A117" s="254">
        <v>84</v>
      </c>
      <c r="B117" s="255" t="s">
        <v>314</v>
      </c>
      <c r="C117" s="256" t="s">
        <v>315</v>
      </c>
      <c r="D117" s="257" t="s">
        <v>123</v>
      </c>
      <c r="E117" s="258">
        <v>51</v>
      </c>
      <c r="F117" s="258"/>
      <c r="G117" s="259">
        <f>E117*F117</f>
        <v>0</v>
      </c>
      <c r="O117" s="253">
        <v>2</v>
      </c>
      <c r="AA117" s="231">
        <v>1</v>
      </c>
      <c r="AB117" s="231">
        <v>0</v>
      </c>
      <c r="AC117" s="231">
        <v>0</v>
      </c>
      <c r="AZ117" s="231">
        <v>2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60">
        <v>1</v>
      </c>
      <c r="CB117" s="260">
        <v>0</v>
      </c>
      <c r="CZ117" s="231">
        <v>1.2999999999996299E-4</v>
      </c>
    </row>
    <row r="118" spans="1:104">
      <c r="A118" s="254">
        <v>85</v>
      </c>
      <c r="B118" s="255" t="s">
        <v>316</v>
      </c>
      <c r="C118" s="256" t="s">
        <v>317</v>
      </c>
      <c r="D118" s="257" t="s">
        <v>128</v>
      </c>
      <c r="E118" s="258">
        <v>6.6299999999981096E-3</v>
      </c>
      <c r="F118" s="258"/>
      <c r="G118" s="259">
        <f>E118*F118</f>
        <v>0</v>
      </c>
      <c r="O118" s="253">
        <v>2</v>
      </c>
      <c r="AA118" s="231">
        <v>7</v>
      </c>
      <c r="AB118" s="231">
        <v>1001</v>
      </c>
      <c r="AC118" s="231">
        <v>5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60">
        <v>7</v>
      </c>
      <c r="CB118" s="260">
        <v>1001</v>
      </c>
      <c r="CZ118" s="231">
        <v>0</v>
      </c>
    </row>
    <row r="119" spans="1:104">
      <c r="A119" s="261"/>
      <c r="B119" s="262" t="s">
        <v>95</v>
      </c>
      <c r="C119" s="263" t="s">
        <v>313</v>
      </c>
      <c r="D119" s="264"/>
      <c r="E119" s="265"/>
      <c r="F119" s="266"/>
      <c r="G119" s="267">
        <f>SUM(G116:G118)</f>
        <v>0</v>
      </c>
      <c r="O119" s="253">
        <v>4</v>
      </c>
      <c r="BA119" s="268">
        <f>SUM(BA116:BA118)</f>
        <v>0</v>
      </c>
      <c r="BB119" s="268">
        <f>SUM(BB116:BB118)</f>
        <v>0</v>
      </c>
      <c r="BC119" s="268">
        <f>SUM(BC116:BC118)</f>
        <v>0</v>
      </c>
      <c r="BD119" s="268">
        <f>SUM(BD116:BD118)</f>
        <v>0</v>
      </c>
      <c r="BE119" s="268">
        <f>SUM(BE116:BE118)</f>
        <v>0</v>
      </c>
    </row>
    <row r="120" spans="1:104">
      <c r="A120" s="246" t="s">
        <v>91</v>
      </c>
      <c r="B120" s="247" t="s">
        <v>318</v>
      </c>
      <c r="C120" s="248" t="s">
        <v>319</v>
      </c>
      <c r="D120" s="249"/>
      <c r="E120" s="250"/>
      <c r="F120" s="250"/>
      <c r="G120" s="251"/>
      <c r="H120" s="252"/>
      <c r="I120" s="252"/>
      <c r="O120" s="253">
        <v>1</v>
      </c>
    </row>
    <row r="121" spans="1:104">
      <c r="A121" s="254">
        <v>86</v>
      </c>
      <c r="B121" s="255" t="s">
        <v>321</v>
      </c>
      <c r="C121" s="256" t="s">
        <v>322</v>
      </c>
      <c r="D121" s="257" t="s">
        <v>94</v>
      </c>
      <c r="E121" s="258">
        <v>4</v>
      </c>
      <c r="F121" s="258"/>
      <c r="G121" s="259">
        <f>E121*F121</f>
        <v>0</v>
      </c>
      <c r="O121" s="253">
        <v>2</v>
      </c>
      <c r="AA121" s="231">
        <v>12</v>
      </c>
      <c r="AB121" s="231">
        <v>0</v>
      </c>
      <c r="AC121" s="231">
        <v>14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60">
        <v>12</v>
      </c>
      <c r="CB121" s="260">
        <v>0</v>
      </c>
      <c r="CZ121" s="231">
        <v>0</v>
      </c>
    </row>
    <row r="122" spans="1:104">
      <c r="A122" s="254">
        <v>87</v>
      </c>
      <c r="B122" s="255" t="s">
        <v>321</v>
      </c>
      <c r="C122" s="256" t="s">
        <v>323</v>
      </c>
      <c r="D122" s="257" t="s">
        <v>94</v>
      </c>
      <c r="E122" s="258">
        <v>7</v>
      </c>
      <c r="F122" s="258"/>
      <c r="G122" s="259">
        <f>E122*F122</f>
        <v>0</v>
      </c>
      <c r="O122" s="253">
        <v>2</v>
      </c>
      <c r="AA122" s="231">
        <v>12</v>
      </c>
      <c r="AB122" s="231">
        <v>0</v>
      </c>
      <c r="AC122" s="231">
        <v>113</v>
      </c>
      <c r="AZ122" s="231">
        <v>2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60">
        <v>12</v>
      </c>
      <c r="CB122" s="260">
        <v>0</v>
      </c>
      <c r="CZ122" s="231">
        <v>0</v>
      </c>
    </row>
    <row r="123" spans="1:104">
      <c r="A123" s="254">
        <v>88</v>
      </c>
      <c r="B123" s="255" t="s">
        <v>324</v>
      </c>
      <c r="C123" s="256" t="s">
        <v>325</v>
      </c>
      <c r="D123" s="257" t="s">
        <v>94</v>
      </c>
      <c r="E123" s="258">
        <v>1</v>
      </c>
      <c r="F123" s="258"/>
      <c r="G123" s="259">
        <f>E123*F123</f>
        <v>0</v>
      </c>
      <c r="O123" s="253">
        <v>2</v>
      </c>
      <c r="AA123" s="231">
        <v>12</v>
      </c>
      <c r="AB123" s="231">
        <v>0</v>
      </c>
      <c r="AC123" s="231">
        <v>114</v>
      </c>
      <c r="AZ123" s="231">
        <v>2</v>
      </c>
      <c r="BA123" s="231">
        <f>IF(AZ123=1,G123,0)</f>
        <v>0</v>
      </c>
      <c r="BB123" s="231">
        <f>IF(AZ123=2,G123,0)</f>
        <v>0</v>
      </c>
      <c r="BC123" s="231">
        <f>IF(AZ123=3,G123,0)</f>
        <v>0</v>
      </c>
      <c r="BD123" s="231">
        <f>IF(AZ123=4,G123,0)</f>
        <v>0</v>
      </c>
      <c r="BE123" s="231">
        <f>IF(AZ123=5,G123,0)</f>
        <v>0</v>
      </c>
      <c r="CA123" s="260">
        <v>12</v>
      </c>
      <c r="CB123" s="260">
        <v>0</v>
      </c>
      <c r="CZ123" s="231">
        <v>0</v>
      </c>
    </row>
    <row r="124" spans="1:104">
      <c r="A124" s="261"/>
      <c r="B124" s="262" t="s">
        <v>95</v>
      </c>
      <c r="C124" s="263" t="s">
        <v>320</v>
      </c>
      <c r="D124" s="264"/>
      <c r="E124" s="265"/>
      <c r="F124" s="266"/>
      <c r="G124" s="267">
        <f>SUM(G120:G123)</f>
        <v>0</v>
      </c>
      <c r="O124" s="253">
        <v>4</v>
      </c>
      <c r="BA124" s="268">
        <f>SUM(BA120:BA123)</f>
        <v>0</v>
      </c>
      <c r="BB124" s="268">
        <f>SUM(BB120:BB123)</f>
        <v>0</v>
      </c>
      <c r="BC124" s="268">
        <f>SUM(BC120:BC123)</f>
        <v>0</v>
      </c>
      <c r="BD124" s="268">
        <f>SUM(BD120:BD123)</f>
        <v>0</v>
      </c>
      <c r="BE124" s="268">
        <f>SUM(BE120:BE123)</f>
        <v>0</v>
      </c>
    </row>
    <row r="125" spans="1:104">
      <c r="A125" s="246" t="s">
        <v>91</v>
      </c>
      <c r="B125" s="247" t="s">
        <v>326</v>
      </c>
      <c r="C125" s="248" t="s">
        <v>327</v>
      </c>
      <c r="D125" s="249"/>
      <c r="E125" s="250"/>
      <c r="F125" s="250"/>
      <c r="G125" s="251"/>
      <c r="H125" s="252"/>
      <c r="I125" s="252"/>
      <c r="O125" s="253">
        <v>1</v>
      </c>
    </row>
    <row r="126" spans="1:104">
      <c r="A126" s="254">
        <v>89</v>
      </c>
      <c r="B126" s="255" t="s">
        <v>329</v>
      </c>
      <c r="C126" s="256" t="s">
        <v>330</v>
      </c>
      <c r="D126" s="257" t="s">
        <v>162</v>
      </c>
      <c r="E126" s="258">
        <v>16.71</v>
      </c>
      <c r="F126" s="258"/>
      <c r="G126" s="259">
        <f>E126*F126</f>
        <v>0</v>
      </c>
      <c r="O126" s="253">
        <v>2</v>
      </c>
      <c r="AA126" s="231">
        <v>12</v>
      </c>
      <c r="AB126" s="231">
        <v>0</v>
      </c>
      <c r="AC126" s="231">
        <v>20</v>
      </c>
      <c r="AZ126" s="231">
        <v>2</v>
      </c>
      <c r="BA126" s="231">
        <f>IF(AZ126=1,G126,0)</f>
        <v>0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60">
        <v>12</v>
      </c>
      <c r="CB126" s="260">
        <v>0</v>
      </c>
      <c r="CZ126" s="231">
        <v>0</v>
      </c>
    </row>
    <row r="127" spans="1:104">
      <c r="A127" s="261"/>
      <c r="B127" s="262" t="s">
        <v>95</v>
      </c>
      <c r="C127" s="263" t="s">
        <v>328</v>
      </c>
      <c r="D127" s="264"/>
      <c r="E127" s="265"/>
      <c r="F127" s="266"/>
      <c r="G127" s="267">
        <f>SUM(G125:G126)</f>
        <v>0</v>
      </c>
      <c r="O127" s="253">
        <v>4</v>
      </c>
      <c r="BA127" s="268">
        <f>SUM(BA125:BA126)</f>
        <v>0</v>
      </c>
      <c r="BB127" s="268">
        <f>SUM(BB125:BB126)</f>
        <v>0</v>
      </c>
      <c r="BC127" s="268">
        <f>SUM(BC125:BC126)</f>
        <v>0</v>
      </c>
      <c r="BD127" s="268">
        <f>SUM(BD125:BD126)</f>
        <v>0</v>
      </c>
      <c r="BE127" s="268">
        <f>SUM(BE125:BE126)</f>
        <v>0</v>
      </c>
    </row>
    <row r="128" spans="1:104">
      <c r="A128" s="246" t="s">
        <v>91</v>
      </c>
      <c r="B128" s="247" t="s">
        <v>331</v>
      </c>
      <c r="C128" s="248" t="s">
        <v>332</v>
      </c>
      <c r="D128" s="249"/>
      <c r="E128" s="250"/>
      <c r="F128" s="250"/>
      <c r="G128" s="251"/>
      <c r="H128" s="252"/>
      <c r="I128" s="252"/>
      <c r="O128" s="253">
        <v>1</v>
      </c>
    </row>
    <row r="129" spans="1:104">
      <c r="A129" s="254">
        <v>90</v>
      </c>
      <c r="B129" s="255" t="s">
        <v>334</v>
      </c>
      <c r="C129" s="256" t="s">
        <v>335</v>
      </c>
      <c r="D129" s="257" t="s">
        <v>123</v>
      </c>
      <c r="E129" s="258">
        <v>32.380000000000003</v>
      </c>
      <c r="F129" s="258"/>
      <c r="G129" s="259">
        <f>E129*F129</f>
        <v>0</v>
      </c>
      <c r="O129" s="253">
        <v>2</v>
      </c>
      <c r="AA129" s="231">
        <v>12</v>
      </c>
      <c r="AB129" s="231">
        <v>0</v>
      </c>
      <c r="AC129" s="231">
        <v>112</v>
      </c>
      <c r="AZ129" s="231">
        <v>2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60">
        <v>12</v>
      </c>
      <c r="CB129" s="260">
        <v>0</v>
      </c>
      <c r="CZ129" s="231">
        <v>0</v>
      </c>
    </row>
    <row r="130" spans="1:104">
      <c r="A130" s="261"/>
      <c r="B130" s="262" t="s">
        <v>95</v>
      </c>
      <c r="C130" s="263" t="s">
        <v>333</v>
      </c>
      <c r="D130" s="264"/>
      <c r="E130" s="265"/>
      <c r="F130" s="266"/>
      <c r="G130" s="267">
        <f>SUM(G128:G129)</f>
        <v>0</v>
      </c>
      <c r="O130" s="253">
        <v>4</v>
      </c>
      <c r="BA130" s="268">
        <f>SUM(BA128:BA129)</f>
        <v>0</v>
      </c>
      <c r="BB130" s="268">
        <f>SUM(BB128:BB129)</f>
        <v>0</v>
      </c>
      <c r="BC130" s="268">
        <f>SUM(BC128:BC129)</f>
        <v>0</v>
      </c>
      <c r="BD130" s="268">
        <f>SUM(BD128:BD129)</f>
        <v>0</v>
      </c>
      <c r="BE130" s="268">
        <f>SUM(BE128:BE129)</f>
        <v>0</v>
      </c>
    </row>
    <row r="131" spans="1:104">
      <c r="A131" s="246" t="s">
        <v>91</v>
      </c>
      <c r="B131" s="247" t="s">
        <v>336</v>
      </c>
      <c r="C131" s="248" t="s">
        <v>337</v>
      </c>
      <c r="D131" s="249"/>
      <c r="E131" s="250"/>
      <c r="F131" s="250"/>
      <c r="G131" s="251"/>
      <c r="H131" s="252"/>
      <c r="I131" s="252"/>
      <c r="O131" s="253">
        <v>1</v>
      </c>
    </row>
    <row r="132" spans="1:104">
      <c r="A132" s="254">
        <v>91</v>
      </c>
      <c r="B132" s="255" t="s">
        <v>339</v>
      </c>
      <c r="C132" s="256" t="s">
        <v>340</v>
      </c>
      <c r="D132" s="257" t="s">
        <v>162</v>
      </c>
      <c r="E132" s="258">
        <v>20.22</v>
      </c>
      <c r="F132" s="258"/>
      <c r="G132" s="259">
        <f>E132*F132</f>
        <v>0</v>
      </c>
      <c r="O132" s="253">
        <v>2</v>
      </c>
      <c r="AA132" s="231">
        <v>2</v>
      </c>
      <c r="AB132" s="231">
        <v>7</v>
      </c>
      <c r="AC132" s="231">
        <v>7</v>
      </c>
      <c r="AZ132" s="231">
        <v>2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60">
        <v>2</v>
      </c>
      <c r="CB132" s="260">
        <v>7</v>
      </c>
      <c r="CZ132" s="231">
        <v>4.8830000000009498E-2</v>
      </c>
    </row>
    <row r="133" spans="1:104" ht="22.5">
      <c r="A133" s="254">
        <v>92</v>
      </c>
      <c r="B133" s="255" t="s">
        <v>341</v>
      </c>
      <c r="C133" s="256" t="s">
        <v>342</v>
      </c>
      <c r="D133" s="257" t="s">
        <v>123</v>
      </c>
      <c r="E133" s="258">
        <v>17</v>
      </c>
      <c r="F133" s="258"/>
      <c r="G133" s="259">
        <f>E133*F133</f>
        <v>0</v>
      </c>
      <c r="O133" s="253">
        <v>2</v>
      </c>
      <c r="AA133" s="231">
        <v>2</v>
      </c>
      <c r="AB133" s="231">
        <v>7</v>
      </c>
      <c r="AC133" s="231">
        <v>7</v>
      </c>
      <c r="AZ133" s="231">
        <v>2</v>
      </c>
      <c r="BA133" s="231">
        <f>IF(AZ133=1,G133,0)</f>
        <v>0</v>
      </c>
      <c r="BB133" s="231">
        <f>IF(AZ133=2,G133,0)</f>
        <v>0</v>
      </c>
      <c r="BC133" s="231">
        <f>IF(AZ133=3,G133,0)</f>
        <v>0</v>
      </c>
      <c r="BD133" s="231">
        <f>IF(AZ133=4,G133,0)</f>
        <v>0</v>
      </c>
      <c r="BE133" s="231">
        <f>IF(AZ133=5,G133,0)</f>
        <v>0</v>
      </c>
      <c r="CA133" s="260">
        <v>2</v>
      </c>
      <c r="CB133" s="260">
        <v>7</v>
      </c>
      <c r="CZ133" s="231">
        <v>2.74999999999892E-3</v>
      </c>
    </row>
    <row r="134" spans="1:104">
      <c r="A134" s="254">
        <v>93</v>
      </c>
      <c r="B134" s="255" t="s">
        <v>343</v>
      </c>
      <c r="C134" s="256" t="s">
        <v>344</v>
      </c>
      <c r="D134" s="257" t="s">
        <v>123</v>
      </c>
      <c r="E134" s="258">
        <v>23</v>
      </c>
      <c r="F134" s="258"/>
      <c r="G134" s="259">
        <f>E134*F134</f>
        <v>0</v>
      </c>
      <c r="O134" s="253">
        <v>2</v>
      </c>
      <c r="AA134" s="231">
        <v>12</v>
      </c>
      <c r="AB134" s="231">
        <v>0</v>
      </c>
      <c r="AC134" s="231">
        <v>21</v>
      </c>
      <c r="AZ134" s="231">
        <v>2</v>
      </c>
      <c r="BA134" s="231">
        <f>IF(AZ134=1,G134,0)</f>
        <v>0</v>
      </c>
      <c r="BB134" s="231">
        <f>IF(AZ134=2,G134,0)</f>
        <v>0</v>
      </c>
      <c r="BC134" s="231">
        <f>IF(AZ134=3,G134,0)</f>
        <v>0</v>
      </c>
      <c r="BD134" s="231">
        <f>IF(AZ134=4,G134,0)</f>
        <v>0</v>
      </c>
      <c r="BE134" s="231">
        <f>IF(AZ134=5,G134,0)</f>
        <v>0</v>
      </c>
      <c r="CA134" s="260">
        <v>12</v>
      </c>
      <c r="CB134" s="260">
        <v>0</v>
      </c>
      <c r="CZ134" s="231">
        <v>1.92000000000121E-2</v>
      </c>
    </row>
    <row r="135" spans="1:104">
      <c r="A135" s="254">
        <v>94</v>
      </c>
      <c r="B135" s="255" t="s">
        <v>345</v>
      </c>
      <c r="C135" s="256" t="s">
        <v>346</v>
      </c>
      <c r="D135" s="257" t="s">
        <v>10</v>
      </c>
      <c r="E135" s="258">
        <v>115</v>
      </c>
      <c r="F135" s="258"/>
      <c r="G135" s="259">
        <f>E135*F135</f>
        <v>0</v>
      </c>
      <c r="O135" s="253">
        <v>2</v>
      </c>
      <c r="AA135" s="231">
        <v>7</v>
      </c>
      <c r="AB135" s="231">
        <v>1002</v>
      </c>
      <c r="AC135" s="231">
        <v>5</v>
      </c>
      <c r="AZ135" s="231">
        <v>2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60">
        <v>7</v>
      </c>
      <c r="CB135" s="260">
        <v>1002</v>
      </c>
      <c r="CZ135" s="231">
        <v>0</v>
      </c>
    </row>
    <row r="136" spans="1:104">
      <c r="A136" s="261"/>
      <c r="B136" s="262" t="s">
        <v>95</v>
      </c>
      <c r="C136" s="263" t="s">
        <v>338</v>
      </c>
      <c r="D136" s="264"/>
      <c r="E136" s="265"/>
      <c r="F136" s="266"/>
      <c r="G136" s="267">
        <f>SUM(G131:G135)</f>
        <v>0</v>
      </c>
      <c r="O136" s="253">
        <v>4</v>
      </c>
      <c r="BA136" s="268">
        <f>SUM(BA131:BA135)</f>
        <v>0</v>
      </c>
      <c r="BB136" s="268">
        <f>SUM(BB131:BB135)</f>
        <v>0</v>
      </c>
      <c r="BC136" s="268">
        <f>SUM(BC131:BC135)</f>
        <v>0</v>
      </c>
      <c r="BD136" s="268">
        <f>SUM(BD131:BD135)</f>
        <v>0</v>
      </c>
      <c r="BE136" s="268">
        <f>SUM(BE131:BE135)</f>
        <v>0</v>
      </c>
    </row>
    <row r="137" spans="1:104">
      <c r="A137" s="246" t="s">
        <v>91</v>
      </c>
      <c r="B137" s="247" t="s">
        <v>347</v>
      </c>
      <c r="C137" s="248" t="s">
        <v>348</v>
      </c>
      <c r="D137" s="249"/>
      <c r="E137" s="250"/>
      <c r="F137" s="250"/>
      <c r="G137" s="251"/>
      <c r="H137" s="252"/>
      <c r="I137" s="252"/>
      <c r="O137" s="253">
        <v>1</v>
      </c>
    </row>
    <row r="138" spans="1:104">
      <c r="A138" s="254">
        <v>95</v>
      </c>
      <c r="B138" s="255" t="s">
        <v>350</v>
      </c>
      <c r="C138" s="256" t="s">
        <v>351</v>
      </c>
      <c r="D138" s="257" t="s">
        <v>123</v>
      </c>
      <c r="E138" s="258">
        <v>73.900000000000006</v>
      </c>
      <c r="F138" s="258"/>
      <c r="G138" s="259">
        <f>E138*F138</f>
        <v>0</v>
      </c>
      <c r="O138" s="253">
        <v>2</v>
      </c>
      <c r="AA138" s="231">
        <v>2</v>
      </c>
      <c r="AB138" s="231">
        <v>7</v>
      </c>
      <c r="AC138" s="231">
        <v>7</v>
      </c>
      <c r="AZ138" s="231">
        <v>2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60">
        <v>2</v>
      </c>
      <c r="CB138" s="260">
        <v>7</v>
      </c>
      <c r="CZ138" s="231">
        <v>1.37999999999927E-3</v>
      </c>
    </row>
    <row r="139" spans="1:104">
      <c r="A139" s="261"/>
      <c r="B139" s="262" t="s">
        <v>95</v>
      </c>
      <c r="C139" s="263" t="s">
        <v>349</v>
      </c>
      <c r="D139" s="264"/>
      <c r="E139" s="265"/>
      <c r="F139" s="266"/>
      <c r="G139" s="267">
        <f>SUM(G137:G138)</f>
        <v>0</v>
      </c>
      <c r="O139" s="253">
        <v>4</v>
      </c>
      <c r="BA139" s="268">
        <f>SUM(BA137:BA138)</f>
        <v>0</v>
      </c>
      <c r="BB139" s="268">
        <f>SUM(BB137:BB138)</f>
        <v>0</v>
      </c>
      <c r="BC139" s="268">
        <f>SUM(BC137:BC138)</f>
        <v>0</v>
      </c>
      <c r="BD139" s="268">
        <f>SUM(BD137:BD138)</f>
        <v>0</v>
      </c>
      <c r="BE139" s="268">
        <f>SUM(BE137:BE138)</f>
        <v>0</v>
      </c>
    </row>
    <row r="140" spans="1:104">
      <c r="A140" s="246" t="s">
        <v>91</v>
      </c>
      <c r="B140" s="247" t="s">
        <v>352</v>
      </c>
      <c r="C140" s="248" t="s">
        <v>353</v>
      </c>
      <c r="D140" s="249"/>
      <c r="E140" s="250"/>
      <c r="F140" s="250"/>
      <c r="G140" s="251"/>
      <c r="H140" s="252"/>
      <c r="I140" s="252"/>
      <c r="O140" s="253">
        <v>1</v>
      </c>
    </row>
    <row r="141" spans="1:104" ht="22.5">
      <c r="A141" s="254">
        <v>96</v>
      </c>
      <c r="B141" s="255" t="s">
        <v>355</v>
      </c>
      <c r="C141" s="256" t="s">
        <v>356</v>
      </c>
      <c r="D141" s="257" t="s">
        <v>123</v>
      </c>
      <c r="E141" s="258">
        <v>25.2</v>
      </c>
      <c r="F141" s="258"/>
      <c r="G141" s="259">
        <f>E141*F141</f>
        <v>0</v>
      </c>
      <c r="O141" s="253">
        <v>2</v>
      </c>
      <c r="AA141" s="231">
        <v>2</v>
      </c>
      <c r="AB141" s="231">
        <v>7</v>
      </c>
      <c r="AC141" s="231">
        <v>7</v>
      </c>
      <c r="AZ141" s="231">
        <v>2</v>
      </c>
      <c r="BA141" s="231">
        <f>IF(AZ141=1,G141,0)</f>
        <v>0</v>
      </c>
      <c r="BB141" s="231">
        <f>IF(AZ141=2,G141,0)</f>
        <v>0</v>
      </c>
      <c r="BC141" s="231">
        <f>IF(AZ141=3,G141,0)</f>
        <v>0</v>
      </c>
      <c r="BD141" s="231">
        <f>IF(AZ141=4,G141,0)</f>
        <v>0</v>
      </c>
      <c r="BE141" s="231">
        <f>IF(AZ141=5,G141,0)</f>
        <v>0</v>
      </c>
      <c r="CA141" s="260">
        <v>2</v>
      </c>
      <c r="CB141" s="260">
        <v>7</v>
      </c>
      <c r="CZ141" s="231">
        <v>4.66999999999729E-3</v>
      </c>
    </row>
    <row r="142" spans="1:104">
      <c r="A142" s="254">
        <v>97</v>
      </c>
      <c r="B142" s="255" t="s">
        <v>357</v>
      </c>
      <c r="C142" s="256" t="s">
        <v>358</v>
      </c>
      <c r="D142" s="257" t="s">
        <v>123</v>
      </c>
      <c r="E142" s="258">
        <v>30</v>
      </c>
      <c r="F142" s="258"/>
      <c r="G142" s="259">
        <f>E142*F142</f>
        <v>0</v>
      </c>
      <c r="O142" s="253">
        <v>2</v>
      </c>
      <c r="AA142" s="231">
        <v>12</v>
      </c>
      <c r="AB142" s="231">
        <v>0</v>
      </c>
      <c r="AC142" s="231">
        <v>23</v>
      </c>
      <c r="AZ142" s="231">
        <v>2</v>
      </c>
      <c r="BA142" s="231">
        <f>IF(AZ142=1,G142,0)</f>
        <v>0</v>
      </c>
      <c r="BB142" s="231">
        <f>IF(AZ142=2,G142,0)</f>
        <v>0</v>
      </c>
      <c r="BC142" s="231">
        <f>IF(AZ142=3,G142,0)</f>
        <v>0</v>
      </c>
      <c r="BD142" s="231">
        <f>IF(AZ142=4,G142,0)</f>
        <v>0</v>
      </c>
      <c r="BE142" s="231">
        <f>IF(AZ142=5,G142,0)</f>
        <v>0</v>
      </c>
      <c r="CA142" s="260">
        <v>12</v>
      </c>
      <c r="CB142" s="260">
        <v>0</v>
      </c>
      <c r="CZ142" s="231">
        <v>0</v>
      </c>
    </row>
    <row r="143" spans="1:104">
      <c r="A143" s="254">
        <v>98</v>
      </c>
      <c r="B143" s="255" t="s">
        <v>359</v>
      </c>
      <c r="C143" s="256" t="s">
        <v>360</v>
      </c>
      <c r="D143" s="257" t="s">
        <v>10</v>
      </c>
      <c r="E143" s="258">
        <v>150</v>
      </c>
      <c r="F143" s="258"/>
      <c r="G143" s="259">
        <f>E143*F143</f>
        <v>0</v>
      </c>
      <c r="O143" s="253">
        <v>2</v>
      </c>
      <c r="AA143" s="231">
        <v>7</v>
      </c>
      <c r="AB143" s="231">
        <v>1002</v>
      </c>
      <c r="AC143" s="231">
        <v>5</v>
      </c>
      <c r="AZ143" s="231">
        <v>2</v>
      </c>
      <c r="BA143" s="231">
        <f>IF(AZ143=1,G143,0)</f>
        <v>0</v>
      </c>
      <c r="BB143" s="231">
        <f>IF(AZ143=2,G143,0)</f>
        <v>0</v>
      </c>
      <c r="BC143" s="231">
        <f>IF(AZ143=3,G143,0)</f>
        <v>0</v>
      </c>
      <c r="BD143" s="231">
        <f>IF(AZ143=4,G143,0)</f>
        <v>0</v>
      </c>
      <c r="BE143" s="231">
        <f>IF(AZ143=5,G143,0)</f>
        <v>0</v>
      </c>
      <c r="CA143" s="260">
        <v>7</v>
      </c>
      <c r="CB143" s="260">
        <v>1002</v>
      </c>
      <c r="CZ143" s="231">
        <v>0</v>
      </c>
    </row>
    <row r="144" spans="1:104">
      <c r="A144" s="261"/>
      <c r="B144" s="262" t="s">
        <v>95</v>
      </c>
      <c r="C144" s="263" t="s">
        <v>354</v>
      </c>
      <c r="D144" s="264"/>
      <c r="E144" s="265"/>
      <c r="F144" s="266"/>
      <c r="G144" s="267">
        <f>SUM(G140:G143)</f>
        <v>0</v>
      </c>
      <c r="O144" s="253">
        <v>4</v>
      </c>
      <c r="BA144" s="268">
        <f>SUM(BA140:BA143)</f>
        <v>0</v>
      </c>
      <c r="BB144" s="268">
        <f>SUM(BB140:BB143)</f>
        <v>0</v>
      </c>
      <c r="BC144" s="268">
        <f>SUM(BC140:BC143)</f>
        <v>0</v>
      </c>
      <c r="BD144" s="268">
        <f>SUM(BD140:BD143)</f>
        <v>0</v>
      </c>
      <c r="BE144" s="268">
        <f>SUM(BE140:BE143)</f>
        <v>0</v>
      </c>
    </row>
    <row r="145" spans="1:104">
      <c r="A145" s="246" t="s">
        <v>91</v>
      </c>
      <c r="B145" s="247" t="s">
        <v>361</v>
      </c>
      <c r="C145" s="248" t="s">
        <v>362</v>
      </c>
      <c r="D145" s="249"/>
      <c r="E145" s="250"/>
      <c r="F145" s="250"/>
      <c r="G145" s="251"/>
      <c r="H145" s="252"/>
      <c r="I145" s="252"/>
      <c r="O145" s="253">
        <v>1</v>
      </c>
    </row>
    <row r="146" spans="1:104">
      <c r="A146" s="254">
        <v>99</v>
      </c>
      <c r="B146" s="255" t="s">
        <v>364</v>
      </c>
      <c r="C146" s="256" t="s">
        <v>365</v>
      </c>
      <c r="D146" s="257" t="s">
        <v>123</v>
      </c>
      <c r="E146" s="258">
        <v>413.83499999999998</v>
      </c>
      <c r="F146" s="258"/>
      <c r="G146" s="259">
        <f>E146*F146</f>
        <v>0</v>
      </c>
      <c r="O146" s="253">
        <v>2</v>
      </c>
      <c r="AA146" s="231">
        <v>1</v>
      </c>
      <c r="AB146" s="231">
        <v>7</v>
      </c>
      <c r="AC146" s="231">
        <v>7</v>
      </c>
      <c r="AZ146" s="231">
        <v>2</v>
      </c>
      <c r="BA146" s="231">
        <f>IF(AZ146=1,G146,0)</f>
        <v>0</v>
      </c>
      <c r="BB146" s="231">
        <f>IF(AZ146=2,G146,0)</f>
        <v>0</v>
      </c>
      <c r="BC146" s="231">
        <f>IF(AZ146=3,G146,0)</f>
        <v>0</v>
      </c>
      <c r="BD146" s="231">
        <f>IF(AZ146=4,G146,0)</f>
        <v>0</v>
      </c>
      <c r="BE146" s="231">
        <f>IF(AZ146=5,G146,0)</f>
        <v>0</v>
      </c>
      <c r="CA146" s="260">
        <v>1</v>
      </c>
      <c r="CB146" s="260">
        <v>7</v>
      </c>
      <c r="CZ146" s="231">
        <v>7.0000000000014495E-5</v>
      </c>
    </row>
    <row r="147" spans="1:104">
      <c r="A147" s="254">
        <v>100</v>
      </c>
      <c r="B147" s="255" t="s">
        <v>366</v>
      </c>
      <c r="C147" s="256" t="s">
        <v>367</v>
      </c>
      <c r="D147" s="257" t="s">
        <v>123</v>
      </c>
      <c r="E147" s="258">
        <v>362.83499999999998</v>
      </c>
      <c r="F147" s="258"/>
      <c r="G147" s="259">
        <f>E147*F147</f>
        <v>0</v>
      </c>
      <c r="O147" s="253">
        <v>2</v>
      </c>
      <c r="AA147" s="231">
        <v>1</v>
      </c>
      <c r="AB147" s="231">
        <v>7</v>
      </c>
      <c r="AC147" s="231">
        <v>7</v>
      </c>
      <c r="AZ147" s="231">
        <v>2</v>
      </c>
      <c r="BA147" s="231">
        <f>IF(AZ147=1,G147,0)</f>
        <v>0</v>
      </c>
      <c r="BB147" s="231">
        <f>IF(AZ147=2,G147,0)</f>
        <v>0</v>
      </c>
      <c r="BC147" s="231">
        <f>IF(AZ147=3,G147,0)</f>
        <v>0</v>
      </c>
      <c r="BD147" s="231">
        <f>IF(AZ147=4,G147,0)</f>
        <v>0</v>
      </c>
      <c r="BE147" s="231">
        <f>IF(AZ147=5,G147,0)</f>
        <v>0</v>
      </c>
      <c r="CA147" s="260">
        <v>1</v>
      </c>
      <c r="CB147" s="260">
        <v>7</v>
      </c>
      <c r="CZ147" s="231">
        <v>1.59999999999938E-4</v>
      </c>
    </row>
    <row r="148" spans="1:104">
      <c r="A148" s="254">
        <v>101</v>
      </c>
      <c r="B148" s="255" t="s">
        <v>368</v>
      </c>
      <c r="C148" s="256" t="s">
        <v>369</v>
      </c>
      <c r="D148" s="257" t="s">
        <v>123</v>
      </c>
      <c r="E148" s="258">
        <v>51</v>
      </c>
      <c r="F148" s="258"/>
      <c r="G148" s="259">
        <f>E148*F148</f>
        <v>0</v>
      </c>
      <c r="O148" s="253">
        <v>2</v>
      </c>
      <c r="AA148" s="231">
        <v>1</v>
      </c>
      <c r="AB148" s="231">
        <v>7</v>
      </c>
      <c r="AC148" s="231">
        <v>7</v>
      </c>
      <c r="AZ148" s="231">
        <v>2</v>
      </c>
      <c r="BA148" s="231">
        <f>IF(AZ148=1,G148,0)</f>
        <v>0</v>
      </c>
      <c r="BB148" s="231">
        <f>IF(AZ148=2,G148,0)</f>
        <v>0</v>
      </c>
      <c r="BC148" s="231">
        <f>IF(AZ148=3,G148,0)</f>
        <v>0</v>
      </c>
      <c r="BD148" s="231">
        <f>IF(AZ148=4,G148,0)</f>
        <v>0</v>
      </c>
      <c r="BE148" s="231">
        <f>IF(AZ148=5,G148,0)</f>
        <v>0</v>
      </c>
      <c r="CA148" s="260">
        <v>1</v>
      </c>
      <c r="CB148" s="260">
        <v>7</v>
      </c>
      <c r="CZ148" s="231">
        <v>2.4999999999986101E-4</v>
      </c>
    </row>
    <row r="149" spans="1:104">
      <c r="A149" s="261"/>
      <c r="B149" s="262" t="s">
        <v>95</v>
      </c>
      <c r="C149" s="263" t="s">
        <v>363</v>
      </c>
      <c r="D149" s="264"/>
      <c r="E149" s="265"/>
      <c r="F149" s="266"/>
      <c r="G149" s="267">
        <f>SUM(G145:G148)</f>
        <v>0</v>
      </c>
      <c r="O149" s="253">
        <v>4</v>
      </c>
      <c r="BA149" s="268">
        <f>SUM(BA145:BA148)</f>
        <v>0</v>
      </c>
      <c r="BB149" s="268">
        <f>SUM(BB145:BB148)</f>
        <v>0</v>
      </c>
      <c r="BC149" s="268">
        <f>SUM(BC145:BC148)</f>
        <v>0</v>
      </c>
      <c r="BD149" s="268">
        <f>SUM(BD145:BD148)</f>
        <v>0</v>
      </c>
      <c r="BE149" s="268">
        <f>SUM(BE145:BE148)</f>
        <v>0</v>
      </c>
    </row>
    <row r="150" spans="1:104">
      <c r="A150" s="246" t="s">
        <v>91</v>
      </c>
      <c r="B150" s="247" t="s">
        <v>370</v>
      </c>
      <c r="C150" s="248" t="s">
        <v>371</v>
      </c>
      <c r="D150" s="249"/>
      <c r="E150" s="250"/>
      <c r="F150" s="250"/>
      <c r="G150" s="251"/>
      <c r="H150" s="252"/>
      <c r="I150" s="252"/>
      <c r="O150" s="253">
        <v>1</v>
      </c>
    </row>
    <row r="151" spans="1:104">
      <c r="A151" s="254">
        <v>102</v>
      </c>
      <c r="B151" s="255" t="s">
        <v>373</v>
      </c>
      <c r="C151" s="256" t="s">
        <v>374</v>
      </c>
      <c r="D151" s="257" t="s">
        <v>277</v>
      </c>
      <c r="E151" s="258">
        <v>1</v>
      </c>
      <c r="F151" s="258"/>
      <c r="G151" s="259">
        <f>E151*F151</f>
        <v>0</v>
      </c>
      <c r="O151" s="253">
        <v>2</v>
      </c>
      <c r="AA151" s="231">
        <v>12</v>
      </c>
      <c r="AB151" s="231">
        <v>0</v>
      </c>
      <c r="AC151" s="231">
        <v>24</v>
      </c>
      <c r="AZ151" s="231">
        <v>4</v>
      </c>
      <c r="BA151" s="231">
        <f>IF(AZ151=1,G151,0)</f>
        <v>0</v>
      </c>
      <c r="BB151" s="231">
        <f>IF(AZ151=2,G151,0)</f>
        <v>0</v>
      </c>
      <c r="BC151" s="231">
        <f>IF(AZ151=3,G151,0)</f>
        <v>0</v>
      </c>
      <c r="BD151" s="231">
        <f>IF(AZ151=4,G151,0)</f>
        <v>0</v>
      </c>
      <c r="BE151" s="231">
        <f>IF(AZ151=5,G151,0)</f>
        <v>0</v>
      </c>
      <c r="CA151" s="260">
        <v>12</v>
      </c>
      <c r="CB151" s="260">
        <v>0</v>
      </c>
      <c r="CZ151" s="231">
        <v>0</v>
      </c>
    </row>
    <row r="152" spans="1:104">
      <c r="A152" s="261"/>
      <c r="B152" s="262" t="s">
        <v>95</v>
      </c>
      <c r="C152" s="263" t="s">
        <v>372</v>
      </c>
      <c r="D152" s="264"/>
      <c r="E152" s="265"/>
      <c r="F152" s="266"/>
      <c r="G152" s="267">
        <f>SUM(G150:G151)</f>
        <v>0</v>
      </c>
      <c r="O152" s="253">
        <v>4</v>
      </c>
      <c r="BA152" s="268">
        <f>SUM(BA150:BA151)</f>
        <v>0</v>
      </c>
      <c r="BB152" s="268">
        <f>SUM(BB150:BB151)</f>
        <v>0</v>
      </c>
      <c r="BC152" s="268">
        <f>SUM(BC150:BC151)</f>
        <v>0</v>
      </c>
      <c r="BD152" s="268">
        <f>SUM(BD150:BD151)</f>
        <v>0</v>
      </c>
      <c r="BE152" s="268">
        <f>SUM(BE150:BE151)</f>
        <v>0</v>
      </c>
    </row>
    <row r="153" spans="1:104">
      <c r="A153" s="246" t="s">
        <v>91</v>
      </c>
      <c r="B153" s="247" t="s">
        <v>375</v>
      </c>
      <c r="C153" s="248" t="s">
        <v>376</v>
      </c>
      <c r="D153" s="249"/>
      <c r="E153" s="250"/>
      <c r="F153" s="250"/>
      <c r="G153" s="251"/>
      <c r="H153" s="252"/>
      <c r="I153" s="252"/>
      <c r="O153" s="253">
        <v>1</v>
      </c>
    </row>
    <row r="154" spans="1:104">
      <c r="A154" s="254">
        <v>103</v>
      </c>
      <c r="B154" s="255" t="s">
        <v>378</v>
      </c>
      <c r="C154" s="256" t="s">
        <v>379</v>
      </c>
      <c r="D154" s="257" t="s">
        <v>277</v>
      </c>
      <c r="E154" s="258">
        <v>1</v>
      </c>
      <c r="F154" s="258"/>
      <c r="G154" s="259">
        <f>E154*F154</f>
        <v>0</v>
      </c>
      <c r="O154" s="253">
        <v>2</v>
      </c>
      <c r="AA154" s="231">
        <v>12</v>
      </c>
      <c r="AB154" s="231">
        <v>0</v>
      </c>
      <c r="AC154" s="231">
        <v>25</v>
      </c>
      <c r="AZ154" s="231">
        <v>4</v>
      </c>
      <c r="BA154" s="231">
        <f>IF(AZ154=1,G154,0)</f>
        <v>0</v>
      </c>
      <c r="BB154" s="231">
        <f>IF(AZ154=2,G154,0)</f>
        <v>0</v>
      </c>
      <c r="BC154" s="231">
        <f>IF(AZ154=3,G154,0)</f>
        <v>0</v>
      </c>
      <c r="BD154" s="231">
        <f>IF(AZ154=4,G154,0)</f>
        <v>0</v>
      </c>
      <c r="BE154" s="231">
        <f>IF(AZ154=5,G154,0)</f>
        <v>0</v>
      </c>
      <c r="CA154" s="260">
        <v>12</v>
      </c>
      <c r="CB154" s="260">
        <v>0</v>
      </c>
      <c r="CZ154" s="231">
        <v>0</v>
      </c>
    </row>
    <row r="155" spans="1:104">
      <c r="A155" s="261"/>
      <c r="B155" s="262" t="s">
        <v>95</v>
      </c>
      <c r="C155" s="263" t="s">
        <v>377</v>
      </c>
      <c r="D155" s="264"/>
      <c r="E155" s="265"/>
      <c r="F155" s="266"/>
      <c r="G155" s="267">
        <f>SUM(G153:G154)</f>
        <v>0</v>
      </c>
      <c r="O155" s="253">
        <v>4</v>
      </c>
      <c r="BA155" s="268">
        <f>SUM(BA153:BA154)</f>
        <v>0</v>
      </c>
      <c r="BB155" s="268">
        <f>SUM(BB153:BB154)</f>
        <v>0</v>
      </c>
      <c r="BC155" s="268">
        <f>SUM(BC153:BC154)</f>
        <v>0</v>
      </c>
      <c r="BD155" s="268">
        <f>SUM(BD153:BD154)</f>
        <v>0</v>
      </c>
      <c r="BE155" s="268">
        <f>SUM(BE153:BE154)</f>
        <v>0</v>
      </c>
    </row>
    <row r="156" spans="1:104">
      <c r="E156" s="231"/>
    </row>
    <row r="157" spans="1:104">
      <c r="E157" s="231"/>
    </row>
    <row r="158" spans="1:104">
      <c r="E158" s="231"/>
    </row>
    <row r="159" spans="1:104">
      <c r="E159" s="231"/>
    </row>
    <row r="160" spans="1:104">
      <c r="E160" s="231"/>
    </row>
    <row r="161" spans="5:5">
      <c r="E161" s="231"/>
    </row>
    <row r="162" spans="5:5">
      <c r="E162" s="231"/>
    </row>
    <row r="163" spans="5:5">
      <c r="E163" s="231"/>
    </row>
    <row r="164" spans="5:5">
      <c r="E164" s="231"/>
    </row>
    <row r="165" spans="5:5">
      <c r="E165" s="231"/>
    </row>
    <row r="166" spans="5:5">
      <c r="E166" s="231"/>
    </row>
    <row r="167" spans="5:5">
      <c r="E167" s="231"/>
    </row>
    <row r="168" spans="5:5">
      <c r="E168" s="231"/>
    </row>
    <row r="169" spans="5:5">
      <c r="E169" s="231"/>
    </row>
    <row r="170" spans="5:5">
      <c r="E170" s="231"/>
    </row>
    <row r="171" spans="5:5">
      <c r="E171" s="231"/>
    </row>
    <row r="172" spans="5:5">
      <c r="E172" s="231"/>
    </row>
    <row r="173" spans="5:5">
      <c r="E173" s="231"/>
    </row>
    <row r="174" spans="5:5">
      <c r="E174" s="231"/>
    </row>
    <row r="175" spans="5:5">
      <c r="E175" s="231"/>
    </row>
    <row r="176" spans="5:5">
      <c r="E176" s="231"/>
    </row>
    <row r="177" spans="1:7">
      <c r="E177" s="231"/>
    </row>
    <row r="178" spans="1:7">
      <c r="E178" s="231"/>
    </row>
    <row r="179" spans="1:7">
      <c r="A179" s="269"/>
      <c r="B179" s="269"/>
      <c r="C179" s="269"/>
      <c r="D179" s="269"/>
      <c r="E179" s="269"/>
      <c r="F179" s="269"/>
      <c r="G179" s="269"/>
    </row>
    <row r="180" spans="1:7">
      <c r="A180" s="269"/>
      <c r="B180" s="269"/>
      <c r="C180" s="269"/>
      <c r="D180" s="269"/>
      <c r="E180" s="269"/>
      <c r="F180" s="269"/>
      <c r="G180" s="269"/>
    </row>
    <row r="181" spans="1:7">
      <c r="A181" s="269"/>
      <c r="B181" s="269"/>
      <c r="C181" s="269"/>
      <c r="D181" s="269"/>
      <c r="E181" s="269"/>
      <c r="F181" s="269"/>
      <c r="G181" s="269"/>
    </row>
    <row r="182" spans="1:7">
      <c r="A182" s="269"/>
      <c r="B182" s="269"/>
      <c r="C182" s="269"/>
      <c r="D182" s="269"/>
      <c r="E182" s="269"/>
      <c r="F182" s="269"/>
      <c r="G182" s="269"/>
    </row>
    <row r="183" spans="1:7">
      <c r="E183" s="231"/>
    </row>
    <row r="184" spans="1:7">
      <c r="E184" s="231"/>
    </row>
    <row r="185" spans="1:7">
      <c r="E185" s="231"/>
    </row>
    <row r="186" spans="1:7">
      <c r="E186" s="231"/>
    </row>
    <row r="187" spans="1:7">
      <c r="E187" s="231"/>
    </row>
    <row r="188" spans="1:7">
      <c r="E188" s="231"/>
    </row>
    <row r="189" spans="1:7">
      <c r="E189" s="231"/>
    </row>
    <row r="190" spans="1:7">
      <c r="E190" s="231"/>
    </row>
    <row r="191" spans="1:7">
      <c r="E191" s="231"/>
    </row>
    <row r="192" spans="1:7">
      <c r="E192" s="231"/>
    </row>
    <row r="193" spans="5:5">
      <c r="E193" s="231"/>
    </row>
    <row r="194" spans="5:5">
      <c r="E194" s="231"/>
    </row>
    <row r="195" spans="5:5">
      <c r="E195" s="231"/>
    </row>
    <row r="196" spans="5:5">
      <c r="E196" s="231"/>
    </row>
    <row r="197" spans="5:5">
      <c r="E197" s="231"/>
    </row>
    <row r="198" spans="5:5">
      <c r="E198" s="231"/>
    </row>
    <row r="199" spans="5:5">
      <c r="E199" s="231"/>
    </row>
    <row r="200" spans="5:5">
      <c r="E200" s="231"/>
    </row>
    <row r="201" spans="5:5">
      <c r="E201" s="231"/>
    </row>
    <row r="202" spans="5:5">
      <c r="E202" s="231"/>
    </row>
    <row r="203" spans="5:5">
      <c r="E203" s="231"/>
    </row>
    <row r="204" spans="5:5">
      <c r="E204" s="231"/>
    </row>
    <row r="205" spans="5:5">
      <c r="E205" s="231"/>
    </row>
    <row r="206" spans="5:5">
      <c r="E206" s="231"/>
    </row>
    <row r="207" spans="5:5">
      <c r="E207" s="231"/>
    </row>
    <row r="208" spans="5:5">
      <c r="E208" s="231"/>
    </row>
    <row r="209" spans="1:7">
      <c r="E209" s="231"/>
    </row>
    <row r="210" spans="1:7">
      <c r="E210" s="231"/>
    </row>
    <row r="211" spans="1:7">
      <c r="E211" s="231"/>
    </row>
    <row r="212" spans="1:7">
      <c r="E212" s="231"/>
    </row>
    <row r="213" spans="1:7">
      <c r="E213" s="231"/>
    </row>
    <row r="214" spans="1:7">
      <c r="A214" s="270"/>
      <c r="B214" s="270"/>
    </row>
    <row r="215" spans="1:7">
      <c r="A215" s="269"/>
      <c r="B215" s="269"/>
      <c r="C215" s="271"/>
      <c r="D215" s="271"/>
      <c r="E215" s="272"/>
      <c r="F215" s="271"/>
      <c r="G215" s="273"/>
    </row>
    <row r="216" spans="1:7">
      <c r="A216" s="274"/>
      <c r="B216" s="274"/>
      <c r="C216" s="269"/>
      <c r="D216" s="269"/>
      <c r="E216" s="275"/>
      <c r="F216" s="269"/>
      <c r="G216" s="269"/>
    </row>
    <row r="217" spans="1:7">
      <c r="A217" s="269"/>
      <c r="B217" s="269"/>
      <c r="C217" s="269"/>
      <c r="D217" s="269"/>
      <c r="E217" s="275"/>
      <c r="F217" s="269"/>
      <c r="G217" s="269"/>
    </row>
    <row r="218" spans="1:7">
      <c r="A218" s="269"/>
      <c r="B218" s="269"/>
      <c r="C218" s="269"/>
      <c r="D218" s="269"/>
      <c r="E218" s="275"/>
      <c r="F218" s="269"/>
      <c r="G218" s="269"/>
    </row>
    <row r="219" spans="1:7">
      <c r="A219" s="269"/>
      <c r="B219" s="269"/>
      <c r="C219" s="269"/>
      <c r="D219" s="269"/>
      <c r="E219" s="275"/>
      <c r="F219" s="269"/>
      <c r="G219" s="269"/>
    </row>
    <row r="220" spans="1:7">
      <c r="A220" s="269"/>
      <c r="B220" s="269"/>
      <c r="C220" s="269"/>
      <c r="D220" s="269"/>
      <c r="E220" s="275"/>
      <c r="F220" s="269"/>
      <c r="G220" s="269"/>
    </row>
    <row r="221" spans="1:7">
      <c r="A221" s="269"/>
      <c r="B221" s="269"/>
      <c r="C221" s="269"/>
      <c r="D221" s="269"/>
      <c r="E221" s="275"/>
      <c r="F221" s="269"/>
      <c r="G221" s="269"/>
    </row>
    <row r="222" spans="1:7">
      <c r="A222" s="269"/>
      <c r="B222" s="269"/>
      <c r="C222" s="269"/>
      <c r="D222" s="269"/>
      <c r="E222" s="275"/>
      <c r="F222" s="269"/>
      <c r="G222" s="269"/>
    </row>
    <row r="223" spans="1:7">
      <c r="A223" s="269"/>
      <c r="B223" s="269"/>
      <c r="C223" s="269"/>
      <c r="D223" s="269"/>
      <c r="E223" s="275"/>
      <c r="F223" s="269"/>
      <c r="G223" s="269"/>
    </row>
    <row r="224" spans="1:7">
      <c r="A224" s="269"/>
      <c r="B224" s="269"/>
      <c r="C224" s="269"/>
      <c r="D224" s="269"/>
      <c r="E224" s="275"/>
      <c r="F224" s="269"/>
      <c r="G224" s="269"/>
    </row>
    <row r="225" spans="1:7">
      <c r="A225" s="269"/>
      <c r="B225" s="269"/>
      <c r="C225" s="269"/>
      <c r="D225" s="269"/>
      <c r="E225" s="275"/>
      <c r="F225" s="269"/>
      <c r="G225" s="269"/>
    </row>
    <row r="226" spans="1:7">
      <c r="A226" s="269"/>
      <c r="B226" s="269"/>
      <c r="C226" s="269"/>
      <c r="D226" s="269"/>
      <c r="E226" s="275"/>
      <c r="F226" s="269"/>
      <c r="G226" s="269"/>
    </row>
    <row r="227" spans="1:7">
      <c r="A227" s="269"/>
      <c r="B227" s="269"/>
      <c r="C227" s="269"/>
      <c r="D227" s="269"/>
      <c r="E227" s="275"/>
      <c r="F227" s="269"/>
      <c r="G227" s="269"/>
    </row>
    <row r="228" spans="1:7">
      <c r="A228" s="269"/>
      <c r="B228" s="269"/>
      <c r="C228" s="269"/>
      <c r="D228" s="269"/>
      <c r="E228" s="275"/>
      <c r="F228" s="269"/>
      <c r="G228" s="26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BE55"/>
  <sheetViews>
    <sheetView workbookViewId="0">
      <selection activeCell="C7" sqref="C7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9" t="s">
        <v>28</v>
      </c>
      <c r="B1" s="90"/>
      <c r="C1" s="90"/>
      <c r="D1" s="90"/>
      <c r="E1" s="90"/>
      <c r="F1" s="90"/>
      <c r="G1" s="90"/>
    </row>
    <row r="2" spans="1:57" ht="12.75" customHeight="1">
      <c r="A2" s="91" t="s">
        <v>29</v>
      </c>
      <c r="B2" s="92"/>
      <c r="C2" s="93"/>
      <c r="D2" s="93" t="s">
        <v>391</v>
      </c>
      <c r="E2" s="92"/>
      <c r="F2" s="94" t="s">
        <v>30</v>
      </c>
      <c r="G2" s="95"/>
    </row>
    <row r="3" spans="1:57" ht="3" hidden="1" customHeight="1">
      <c r="A3" s="96"/>
      <c r="B3" s="97"/>
      <c r="C3" s="98"/>
      <c r="D3" s="98"/>
      <c r="E3" s="97"/>
      <c r="F3" s="99"/>
      <c r="G3" s="100"/>
    </row>
    <row r="4" spans="1:57" ht="12" customHeight="1">
      <c r="A4" s="101" t="s">
        <v>31</v>
      </c>
      <c r="B4" s="97"/>
      <c r="C4" s="98"/>
      <c r="D4" s="98"/>
      <c r="E4" s="97"/>
      <c r="F4" s="99" t="s">
        <v>32</v>
      </c>
      <c r="G4" s="102"/>
    </row>
    <row r="5" spans="1:57" ht="12.95" customHeight="1">
      <c r="A5" s="103" t="s">
        <v>98</v>
      </c>
      <c r="B5" s="104"/>
      <c r="C5" s="105"/>
      <c r="D5" s="106"/>
      <c r="E5" s="107"/>
      <c r="F5" s="99" t="s">
        <v>33</v>
      </c>
      <c r="G5" s="100"/>
    </row>
    <row r="6" spans="1:57" ht="12.95" customHeight="1">
      <c r="A6" s="101" t="s">
        <v>34</v>
      </c>
      <c r="B6" s="97"/>
      <c r="C6" s="98"/>
      <c r="D6" s="98"/>
      <c r="E6" s="97"/>
      <c r="F6" s="108" t="s">
        <v>35</v>
      </c>
      <c r="G6" s="109">
        <v>0</v>
      </c>
      <c r="O6" s="110"/>
    </row>
    <row r="7" spans="1:57" ht="12.95" customHeight="1">
      <c r="A7" s="111" t="s">
        <v>96</v>
      </c>
      <c r="B7" s="112"/>
      <c r="C7" s="113"/>
      <c r="D7" s="114"/>
      <c r="E7" s="114"/>
      <c r="F7" s="115" t="s">
        <v>36</v>
      </c>
      <c r="G7" s="109">
        <f>IF(G6=0,,ROUND((F30+F32)/G6,1))</f>
        <v>0</v>
      </c>
    </row>
    <row r="8" spans="1:57">
      <c r="A8" s="116" t="s">
        <v>37</v>
      </c>
      <c r="B8" s="99"/>
      <c r="C8" s="290"/>
      <c r="D8" s="290"/>
      <c r="E8" s="291"/>
      <c r="F8" s="117" t="s">
        <v>38</v>
      </c>
      <c r="G8" s="118"/>
      <c r="H8" s="119"/>
      <c r="I8" s="120"/>
    </row>
    <row r="9" spans="1:57">
      <c r="A9" s="116" t="s">
        <v>39</v>
      </c>
      <c r="B9" s="99"/>
      <c r="C9" s="290"/>
      <c r="D9" s="290"/>
      <c r="E9" s="291"/>
      <c r="F9" s="99"/>
      <c r="G9" s="121"/>
      <c r="H9" s="122"/>
    </row>
    <row r="10" spans="1:57">
      <c r="A10" s="116" t="s">
        <v>40</v>
      </c>
      <c r="B10" s="99"/>
      <c r="C10" s="290"/>
      <c r="D10" s="290"/>
      <c r="E10" s="290"/>
      <c r="F10" s="123"/>
      <c r="G10" s="124"/>
      <c r="H10" s="125"/>
    </row>
    <row r="11" spans="1:57" ht="13.5" customHeight="1">
      <c r="A11" s="116" t="s">
        <v>41</v>
      </c>
      <c r="B11" s="99"/>
      <c r="C11" s="290"/>
      <c r="D11" s="290"/>
      <c r="E11" s="290"/>
      <c r="F11" s="126" t="s">
        <v>42</v>
      </c>
      <c r="G11" s="127"/>
      <c r="H11" s="122"/>
      <c r="BA11" s="128"/>
      <c r="BB11" s="128"/>
      <c r="BC11" s="128"/>
      <c r="BD11" s="128"/>
      <c r="BE11" s="128"/>
    </row>
    <row r="12" spans="1:57" ht="12.75" customHeight="1">
      <c r="A12" s="129" t="s">
        <v>43</v>
      </c>
      <c r="B12" s="97"/>
      <c r="C12" s="292"/>
      <c r="D12" s="292"/>
      <c r="E12" s="292"/>
      <c r="F12" s="130" t="s">
        <v>44</v>
      </c>
      <c r="G12" s="131"/>
      <c r="H12" s="122"/>
    </row>
    <row r="13" spans="1:57" ht="28.5" customHeight="1" thickBot="1">
      <c r="A13" s="132" t="s">
        <v>45</v>
      </c>
      <c r="B13" s="133"/>
      <c r="C13" s="133"/>
      <c r="D13" s="133"/>
      <c r="E13" s="134"/>
      <c r="F13" s="134"/>
      <c r="G13" s="135"/>
      <c r="H13" s="122"/>
    </row>
    <row r="14" spans="1:57" ht="17.25" customHeight="1" thickBot="1">
      <c r="A14" s="136" t="s">
        <v>46</v>
      </c>
      <c r="B14" s="137"/>
      <c r="C14" s="138"/>
      <c r="D14" s="139" t="s">
        <v>47</v>
      </c>
      <c r="E14" s="140"/>
      <c r="F14" s="140"/>
      <c r="G14" s="138"/>
    </row>
    <row r="15" spans="1:57" ht="15.95" customHeight="1">
      <c r="A15" s="141"/>
      <c r="B15" s="142" t="s">
        <v>48</v>
      </c>
      <c r="C15" s="143">
        <f>'05 Rek'!E30</f>
        <v>0</v>
      </c>
      <c r="D15" s="144" t="str">
        <f>'05 Rek'!A35</f>
        <v>Ztížené výrobní podmínky</v>
      </c>
      <c r="E15" s="145"/>
      <c r="F15" s="146"/>
      <c r="G15" s="143">
        <f>'05 Rek'!I35</f>
        <v>0</v>
      </c>
    </row>
    <row r="16" spans="1:57" ht="15.95" customHeight="1">
      <c r="A16" s="141" t="s">
        <v>49</v>
      </c>
      <c r="B16" s="142" t="s">
        <v>50</v>
      </c>
      <c r="C16" s="143">
        <f>'05 Rek'!F30</f>
        <v>0</v>
      </c>
      <c r="D16" s="147" t="str">
        <f>'05 Rek'!A36</f>
        <v>Oborová přirážka</v>
      </c>
      <c r="E16" s="148"/>
      <c r="F16" s="149"/>
      <c r="G16" s="143">
        <f>'05 Rek'!I36</f>
        <v>0</v>
      </c>
    </row>
    <row r="17" spans="1:7" ht="15.95" customHeight="1">
      <c r="A17" s="141" t="s">
        <v>51</v>
      </c>
      <c r="B17" s="142" t="s">
        <v>52</v>
      </c>
      <c r="C17" s="143">
        <f>'05 Rek'!H30</f>
        <v>0</v>
      </c>
      <c r="D17" s="147" t="str">
        <f>'05 Rek'!A37</f>
        <v>Přesun stavebních kapacit</v>
      </c>
      <c r="E17" s="148"/>
      <c r="F17" s="149"/>
      <c r="G17" s="143">
        <f>'05 Rek'!I37</f>
        <v>0</v>
      </c>
    </row>
    <row r="18" spans="1:7" ht="15.95" customHeight="1">
      <c r="A18" s="150" t="s">
        <v>53</v>
      </c>
      <c r="B18" s="151" t="s">
        <v>54</v>
      </c>
      <c r="C18" s="143">
        <f>'05 Rek'!G30</f>
        <v>0</v>
      </c>
      <c r="D18" s="147" t="str">
        <f>'05 Rek'!A38</f>
        <v>Mimostaveništní doprava</v>
      </c>
      <c r="E18" s="148"/>
      <c r="F18" s="149"/>
      <c r="G18" s="143">
        <f>'05 Rek'!I38</f>
        <v>0</v>
      </c>
    </row>
    <row r="19" spans="1:7" ht="15.95" customHeight="1">
      <c r="A19" s="152" t="s">
        <v>55</v>
      </c>
      <c r="B19" s="142"/>
      <c r="C19" s="143">
        <f>SUM(C15:C18)</f>
        <v>0</v>
      </c>
      <c r="D19" s="153" t="str">
        <f>'05 Rek'!A39</f>
        <v>Zařízení staveniště</v>
      </c>
      <c r="E19" s="148"/>
      <c r="F19" s="149"/>
      <c r="G19" s="143">
        <f>'05 Rek'!I39</f>
        <v>0</v>
      </c>
    </row>
    <row r="20" spans="1:7" ht="15.95" customHeight="1">
      <c r="A20" s="152"/>
      <c r="B20" s="142"/>
      <c r="C20" s="143"/>
      <c r="D20" s="147" t="str">
        <f>'05 Rek'!A40</f>
        <v>Provoz investora</v>
      </c>
      <c r="E20" s="148"/>
      <c r="F20" s="149"/>
      <c r="G20" s="143">
        <f>'05 Rek'!I40</f>
        <v>0</v>
      </c>
    </row>
    <row r="21" spans="1:7" ht="15.95" customHeight="1">
      <c r="A21" s="152" t="s">
        <v>25</v>
      </c>
      <c r="B21" s="142"/>
      <c r="C21" s="143">
        <f>'05 Rek'!I30</f>
        <v>0</v>
      </c>
      <c r="D21" s="147" t="str">
        <f>'05 Rek'!A41</f>
        <v>Kompletační činnost (IČD)</v>
      </c>
      <c r="E21" s="148"/>
      <c r="F21" s="149"/>
      <c r="G21" s="143">
        <f>'05 Rek'!I41</f>
        <v>0</v>
      </c>
    </row>
    <row r="22" spans="1:7" ht="15.95" customHeight="1">
      <c r="A22" s="154" t="s">
        <v>56</v>
      </c>
      <c r="B22" s="122"/>
      <c r="C22" s="143">
        <f>C19+C21</f>
        <v>0</v>
      </c>
      <c r="D22" s="147" t="s">
        <v>57</v>
      </c>
      <c r="E22" s="148"/>
      <c r="F22" s="149"/>
      <c r="G22" s="143">
        <f>G23-SUM(G15:G21)</f>
        <v>0</v>
      </c>
    </row>
    <row r="23" spans="1:7" ht="15.95" customHeight="1" thickBot="1">
      <c r="A23" s="293" t="s">
        <v>58</v>
      </c>
      <c r="B23" s="294"/>
      <c r="C23" s="155">
        <f>C22+G23</f>
        <v>0</v>
      </c>
      <c r="D23" s="156" t="s">
        <v>59</v>
      </c>
      <c r="E23" s="157"/>
      <c r="F23" s="158"/>
      <c r="G23" s="143">
        <f>'05 Rek'!H43</f>
        <v>0</v>
      </c>
    </row>
    <row r="24" spans="1:7">
      <c r="A24" s="159" t="s">
        <v>60</v>
      </c>
      <c r="B24" s="160"/>
      <c r="C24" s="161"/>
      <c r="D24" s="160" t="s">
        <v>61</v>
      </c>
      <c r="E24" s="160"/>
      <c r="F24" s="162" t="s">
        <v>62</v>
      </c>
      <c r="G24" s="163"/>
    </row>
    <row r="25" spans="1:7">
      <c r="A25" s="154" t="s">
        <v>63</v>
      </c>
      <c r="B25" s="122"/>
      <c r="C25" s="164"/>
      <c r="D25" s="122" t="s">
        <v>63</v>
      </c>
      <c r="F25" s="165" t="s">
        <v>63</v>
      </c>
      <c r="G25" s="166"/>
    </row>
    <row r="26" spans="1:7" ht="37.5" customHeight="1">
      <c r="A26" s="154" t="s">
        <v>64</v>
      </c>
      <c r="B26" s="167"/>
      <c r="C26" s="164"/>
      <c r="D26" s="122" t="s">
        <v>64</v>
      </c>
      <c r="F26" s="165" t="s">
        <v>64</v>
      </c>
      <c r="G26" s="166"/>
    </row>
    <row r="27" spans="1:7">
      <c r="A27" s="154"/>
      <c r="B27" s="168"/>
      <c r="C27" s="164"/>
      <c r="D27" s="122"/>
      <c r="F27" s="165"/>
      <c r="G27" s="166"/>
    </row>
    <row r="28" spans="1:7">
      <c r="A28" s="154" t="s">
        <v>65</v>
      </c>
      <c r="B28" s="122"/>
      <c r="C28" s="164"/>
      <c r="D28" s="165" t="s">
        <v>66</v>
      </c>
      <c r="E28" s="164"/>
      <c r="F28" s="169" t="s">
        <v>66</v>
      </c>
      <c r="G28" s="166"/>
    </row>
    <row r="29" spans="1:7" ht="69" customHeight="1">
      <c r="A29" s="154"/>
      <c r="B29" s="122"/>
      <c r="C29" s="170"/>
      <c r="D29" s="171"/>
      <c r="E29" s="170"/>
      <c r="F29" s="122"/>
      <c r="G29" s="166"/>
    </row>
    <row r="30" spans="1:7">
      <c r="A30" s="172" t="s">
        <v>9</v>
      </c>
      <c r="B30" s="173"/>
      <c r="C30" s="174">
        <v>15</v>
      </c>
      <c r="D30" s="173" t="s">
        <v>67</v>
      </c>
      <c r="E30" s="175"/>
      <c r="F30" s="295">
        <f>ROUND(C23-F32,0)</f>
        <v>0</v>
      </c>
      <c r="G30" s="296"/>
    </row>
    <row r="31" spans="1:7">
      <c r="A31" s="172" t="s">
        <v>68</v>
      </c>
      <c r="B31" s="173"/>
      <c r="C31" s="174">
        <f>C30</f>
        <v>15</v>
      </c>
      <c r="D31" s="173" t="s">
        <v>69</v>
      </c>
      <c r="E31" s="175"/>
      <c r="F31" s="295">
        <f>ROUND(PRODUCT(F30,C31/100),1)</f>
        <v>0</v>
      </c>
      <c r="G31" s="296"/>
    </row>
    <row r="32" spans="1:7">
      <c r="A32" s="172" t="s">
        <v>9</v>
      </c>
      <c r="B32" s="173"/>
      <c r="C32" s="174">
        <v>0</v>
      </c>
      <c r="D32" s="173" t="s">
        <v>69</v>
      </c>
      <c r="E32" s="175"/>
      <c r="F32" s="295">
        <v>0</v>
      </c>
      <c r="G32" s="296"/>
    </row>
    <row r="33" spans="1:8">
      <c r="A33" s="172" t="s">
        <v>68</v>
      </c>
      <c r="B33" s="176"/>
      <c r="C33" s="177">
        <f>C32</f>
        <v>0</v>
      </c>
      <c r="D33" s="173" t="s">
        <v>69</v>
      </c>
      <c r="E33" s="149"/>
      <c r="F33" s="295">
        <f>ROUND(PRODUCT(F32,C33/100),1)</f>
        <v>0</v>
      </c>
      <c r="G33" s="296"/>
    </row>
    <row r="34" spans="1:8" s="181" customFormat="1" ht="19.5" customHeight="1" thickBot="1">
      <c r="A34" s="178" t="s">
        <v>70</v>
      </c>
      <c r="B34" s="179"/>
      <c r="C34" s="179"/>
      <c r="D34" s="179"/>
      <c r="E34" s="180"/>
      <c r="F34" s="297">
        <f>CEILING(SUM(F30:F33),IF(SUM(F30:F33)&gt;=0,1,-1))</f>
        <v>0</v>
      </c>
      <c r="G34" s="298"/>
    </row>
    <row r="36" spans="1:8">
      <c r="A36" s="1" t="s">
        <v>71</v>
      </c>
      <c r="B36" s="1"/>
      <c r="C36" s="1"/>
      <c r="D36" s="1"/>
      <c r="E36" s="1"/>
      <c r="F36" s="1"/>
      <c r="G36" s="1"/>
      <c r="H36" t="s">
        <v>2</v>
      </c>
    </row>
    <row r="37" spans="1:8" ht="14.25" customHeight="1">
      <c r="A37" s="1"/>
      <c r="B37" s="289"/>
      <c r="C37" s="289"/>
      <c r="D37" s="289"/>
      <c r="E37" s="289"/>
      <c r="F37" s="289"/>
      <c r="G37" s="289"/>
      <c r="H37" t="s">
        <v>2</v>
      </c>
    </row>
    <row r="38" spans="1:8" ht="12.75" customHeight="1">
      <c r="A38" s="182"/>
      <c r="B38" s="289"/>
      <c r="C38" s="289"/>
      <c r="D38" s="289"/>
      <c r="E38" s="289"/>
      <c r="F38" s="289"/>
      <c r="G38" s="289"/>
      <c r="H38" t="s">
        <v>2</v>
      </c>
    </row>
    <row r="39" spans="1:8">
      <c r="A39" s="182"/>
      <c r="B39" s="289"/>
      <c r="C39" s="289"/>
      <c r="D39" s="289"/>
      <c r="E39" s="289"/>
      <c r="F39" s="289"/>
      <c r="G39" s="289"/>
      <c r="H39" t="s">
        <v>2</v>
      </c>
    </row>
    <row r="40" spans="1:8">
      <c r="A40" s="182"/>
      <c r="B40" s="289"/>
      <c r="C40" s="289"/>
      <c r="D40" s="289"/>
      <c r="E40" s="289"/>
      <c r="F40" s="289"/>
      <c r="G40" s="289"/>
      <c r="H40" t="s">
        <v>2</v>
      </c>
    </row>
    <row r="41" spans="1:8">
      <c r="A41" s="182"/>
      <c r="B41" s="289"/>
      <c r="C41" s="289"/>
      <c r="D41" s="289"/>
      <c r="E41" s="289"/>
      <c r="F41" s="289"/>
      <c r="G41" s="289"/>
      <c r="H41" t="s">
        <v>2</v>
      </c>
    </row>
    <row r="42" spans="1:8">
      <c r="A42" s="182"/>
      <c r="B42" s="289"/>
      <c r="C42" s="289"/>
      <c r="D42" s="289"/>
      <c r="E42" s="289"/>
      <c r="F42" s="289"/>
      <c r="G42" s="289"/>
      <c r="H42" t="s">
        <v>2</v>
      </c>
    </row>
    <row r="43" spans="1:8">
      <c r="A43" s="182"/>
      <c r="B43" s="289"/>
      <c r="C43" s="289"/>
      <c r="D43" s="289"/>
      <c r="E43" s="289"/>
      <c r="F43" s="289"/>
      <c r="G43" s="289"/>
      <c r="H43" t="s">
        <v>2</v>
      </c>
    </row>
    <row r="44" spans="1:8">
      <c r="A44" s="182"/>
      <c r="B44" s="289"/>
      <c r="C44" s="289"/>
      <c r="D44" s="289"/>
      <c r="E44" s="289"/>
      <c r="F44" s="289"/>
      <c r="G44" s="289"/>
      <c r="H44" t="s">
        <v>2</v>
      </c>
    </row>
    <row r="45" spans="1:8" ht="0.75" customHeight="1">
      <c r="A45" s="182"/>
      <c r="B45" s="289"/>
      <c r="C45" s="289"/>
      <c r="D45" s="289"/>
      <c r="E45" s="289"/>
      <c r="F45" s="289"/>
      <c r="G45" s="289"/>
      <c r="H45" t="s">
        <v>2</v>
      </c>
    </row>
    <row r="46" spans="1:8">
      <c r="B46" s="288"/>
      <c r="C46" s="288"/>
      <c r="D46" s="288"/>
      <c r="E46" s="288"/>
      <c r="F46" s="288"/>
      <c r="G46" s="288"/>
    </row>
    <row r="47" spans="1:8">
      <c r="B47" s="288"/>
      <c r="C47" s="288"/>
      <c r="D47" s="288"/>
      <c r="E47" s="288"/>
      <c r="F47" s="288"/>
      <c r="G47" s="288"/>
    </row>
    <row r="48" spans="1:8">
      <c r="B48" s="288"/>
      <c r="C48" s="288"/>
      <c r="D48" s="288"/>
      <c r="E48" s="288"/>
      <c r="F48" s="288"/>
      <c r="G48" s="288"/>
    </row>
    <row r="49" spans="2:7">
      <c r="B49" s="288"/>
      <c r="C49" s="288"/>
      <c r="D49" s="288"/>
      <c r="E49" s="288"/>
      <c r="F49" s="288"/>
      <c r="G49" s="288"/>
    </row>
    <row r="50" spans="2:7">
      <c r="B50" s="288"/>
      <c r="C50" s="288"/>
      <c r="D50" s="288"/>
      <c r="E50" s="288"/>
      <c r="F50" s="288"/>
      <c r="G50" s="288"/>
    </row>
    <row r="51" spans="2:7">
      <c r="B51" s="288"/>
      <c r="C51" s="288"/>
      <c r="D51" s="288"/>
      <c r="E51" s="288"/>
      <c r="F51" s="288"/>
      <c r="G51" s="288"/>
    </row>
    <row r="52" spans="2:7">
      <c r="B52" s="288"/>
      <c r="C52" s="288"/>
      <c r="D52" s="288"/>
      <c r="E52" s="288"/>
      <c r="F52" s="288"/>
      <c r="G52" s="288"/>
    </row>
    <row r="53" spans="2:7">
      <c r="B53" s="288"/>
      <c r="C53" s="288"/>
      <c r="D53" s="288"/>
      <c r="E53" s="288"/>
      <c r="F53" s="288"/>
      <c r="G53" s="288"/>
    </row>
    <row r="54" spans="2:7">
      <c r="B54" s="288"/>
      <c r="C54" s="288"/>
      <c r="D54" s="288"/>
      <c r="E54" s="288"/>
      <c r="F54" s="288"/>
      <c r="G54" s="288"/>
    </row>
    <row r="55" spans="2:7">
      <c r="B55" s="288"/>
      <c r="C55" s="288"/>
      <c r="D55" s="288"/>
      <c r="E55" s="288"/>
      <c r="F55" s="288"/>
      <c r="G55" s="28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BE94"/>
  <sheetViews>
    <sheetView workbookViewId="0">
      <selection activeCell="H1" sqref="H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99" t="s">
        <v>3</v>
      </c>
      <c r="B1" s="300"/>
      <c r="C1" s="183"/>
      <c r="D1" s="184"/>
      <c r="E1" s="185"/>
      <c r="F1" s="184"/>
      <c r="G1" s="186" t="s">
        <v>72</v>
      </c>
      <c r="H1" s="187"/>
      <c r="I1" s="188"/>
    </row>
    <row r="2" spans="1:9" ht="13.5" thickBot="1">
      <c r="A2" s="301" t="s">
        <v>73</v>
      </c>
      <c r="B2" s="302"/>
      <c r="C2" s="189"/>
      <c r="D2" s="190"/>
      <c r="E2" s="191"/>
      <c r="F2" s="190"/>
      <c r="G2" s="303" t="s">
        <v>391</v>
      </c>
      <c r="H2" s="304"/>
      <c r="I2" s="305"/>
    </row>
    <row r="3" spans="1:9" ht="13.5" thickTop="1">
      <c r="F3" s="122"/>
    </row>
    <row r="4" spans="1:9" ht="19.5" customHeight="1">
      <c r="A4" s="192" t="s">
        <v>74</v>
      </c>
      <c r="B4" s="193"/>
      <c r="C4" s="193"/>
      <c r="D4" s="193"/>
      <c r="E4" s="194"/>
      <c r="F4" s="193"/>
      <c r="G4" s="193"/>
      <c r="H4" s="193"/>
      <c r="I4" s="193"/>
    </row>
    <row r="5" spans="1:9" ht="13.5" thickBot="1"/>
    <row r="6" spans="1:9" s="122" customFormat="1" ht="13.5" thickBot="1">
      <c r="A6" s="195"/>
      <c r="B6" s="196" t="s">
        <v>75</v>
      </c>
      <c r="C6" s="196"/>
      <c r="D6" s="197"/>
      <c r="E6" s="198" t="s">
        <v>21</v>
      </c>
      <c r="F6" s="199" t="s">
        <v>22</v>
      </c>
      <c r="G6" s="199" t="s">
        <v>23</v>
      </c>
      <c r="H6" s="199" t="s">
        <v>24</v>
      </c>
      <c r="I6" s="200" t="s">
        <v>25</v>
      </c>
    </row>
    <row r="7" spans="1:9" s="122" customFormat="1">
      <c r="A7" s="276" t="str">
        <f>'05 Pol'!B7</f>
        <v>1</v>
      </c>
      <c r="B7" s="62" t="str">
        <f>'05 Pol'!C7</f>
        <v>Zemní práce</v>
      </c>
      <c r="D7" s="201"/>
      <c r="E7" s="277">
        <f>'05 Pol'!BA15</f>
        <v>0</v>
      </c>
      <c r="F7" s="278">
        <f>'05 Pol'!BB15</f>
        <v>0</v>
      </c>
      <c r="G7" s="278">
        <f>'05 Pol'!BC15</f>
        <v>0</v>
      </c>
      <c r="H7" s="278">
        <f>'05 Pol'!BD15</f>
        <v>0</v>
      </c>
      <c r="I7" s="279">
        <f>'05 Pol'!BE15</f>
        <v>0</v>
      </c>
    </row>
    <row r="8" spans="1:9" s="122" customFormat="1">
      <c r="A8" s="276" t="str">
        <f>'05 Pol'!B16</f>
        <v>2</v>
      </c>
      <c r="B8" s="62" t="str">
        <f>'05 Pol'!C16</f>
        <v>Základy a zvláštní zakládání</v>
      </c>
      <c r="D8" s="201"/>
      <c r="E8" s="277">
        <f>'05 Pol'!BA26</f>
        <v>0</v>
      </c>
      <c r="F8" s="278">
        <f>'05 Pol'!BB26</f>
        <v>0</v>
      </c>
      <c r="G8" s="278">
        <f>'05 Pol'!BC26</f>
        <v>0</v>
      </c>
      <c r="H8" s="278">
        <f>'05 Pol'!BD26</f>
        <v>0</v>
      </c>
      <c r="I8" s="279">
        <f>'05 Pol'!BE26</f>
        <v>0</v>
      </c>
    </row>
    <row r="9" spans="1:9" s="122" customFormat="1">
      <c r="A9" s="276" t="str">
        <f>'05 Pol'!B27</f>
        <v>3</v>
      </c>
      <c r="B9" s="62" t="str">
        <f>'05 Pol'!C27</f>
        <v>Svislé a kompletní konstrukce</v>
      </c>
      <c r="D9" s="201"/>
      <c r="E9" s="277">
        <f>'05 Pol'!BA37</f>
        <v>0</v>
      </c>
      <c r="F9" s="278">
        <f>'05 Pol'!BB37</f>
        <v>0</v>
      </c>
      <c r="G9" s="278">
        <f>'05 Pol'!BC37</f>
        <v>0</v>
      </c>
      <c r="H9" s="278">
        <f>'05 Pol'!BD37</f>
        <v>0</v>
      </c>
      <c r="I9" s="279">
        <f>'05 Pol'!BE37</f>
        <v>0</v>
      </c>
    </row>
    <row r="10" spans="1:9" s="122" customFormat="1">
      <c r="A10" s="276" t="str">
        <f>'05 Pol'!B38</f>
        <v>4</v>
      </c>
      <c r="B10" s="62" t="str">
        <f>'05 Pol'!C38</f>
        <v>Vodorovné konstrukce</v>
      </c>
      <c r="D10" s="201"/>
      <c r="E10" s="277">
        <f>'05 Pol'!BA51</f>
        <v>0</v>
      </c>
      <c r="F10" s="278">
        <f>'05 Pol'!BB51</f>
        <v>0</v>
      </c>
      <c r="G10" s="278">
        <f>'05 Pol'!BC51</f>
        <v>0</v>
      </c>
      <c r="H10" s="278">
        <f>'05 Pol'!BD51</f>
        <v>0</v>
      </c>
      <c r="I10" s="279">
        <f>'05 Pol'!BE51</f>
        <v>0</v>
      </c>
    </row>
    <row r="11" spans="1:9" s="122" customFormat="1">
      <c r="A11" s="276" t="str">
        <f>'05 Pol'!B52</f>
        <v>6</v>
      </c>
      <c r="B11" s="62" t="str">
        <f>'05 Pol'!C52</f>
        <v>Úpravy povrchu,podlahy</v>
      </c>
      <c r="D11" s="201"/>
      <c r="E11" s="277">
        <f>'05 Pol'!BA62</f>
        <v>0</v>
      </c>
      <c r="F11" s="278">
        <f>'05 Pol'!BB62</f>
        <v>0</v>
      </c>
      <c r="G11" s="278">
        <f>'05 Pol'!BC62</f>
        <v>0</v>
      </c>
      <c r="H11" s="278">
        <f>'05 Pol'!BD62</f>
        <v>0</v>
      </c>
      <c r="I11" s="279">
        <f>'05 Pol'!BE62</f>
        <v>0</v>
      </c>
    </row>
    <row r="12" spans="1:9" s="122" customFormat="1">
      <c r="A12" s="276" t="str">
        <f>'05 Pol'!B63</f>
        <v>9</v>
      </c>
      <c r="B12" s="62" t="str">
        <f>'05 Pol'!C63</f>
        <v>Ostatní konstrukce, bourání</v>
      </c>
      <c r="D12" s="201"/>
      <c r="E12" s="277">
        <f>'05 Pol'!BA70</f>
        <v>0</v>
      </c>
      <c r="F12" s="278">
        <f>'05 Pol'!BB70</f>
        <v>0</v>
      </c>
      <c r="G12" s="278">
        <f>'05 Pol'!BC70</f>
        <v>0</v>
      </c>
      <c r="H12" s="278">
        <f>'05 Pol'!BD70</f>
        <v>0</v>
      </c>
      <c r="I12" s="279">
        <f>'05 Pol'!BE70</f>
        <v>0</v>
      </c>
    </row>
    <row r="13" spans="1:9" s="122" customFormat="1">
      <c r="A13" s="276" t="str">
        <f>'05 Pol'!B71</f>
        <v>99</v>
      </c>
      <c r="B13" s="62" t="str">
        <f>'05 Pol'!C71</f>
        <v>Staveništní přesun hmot</v>
      </c>
      <c r="D13" s="201"/>
      <c r="E13" s="277">
        <f>'05 Pol'!BA73</f>
        <v>0</v>
      </c>
      <c r="F13" s="278">
        <f>'05 Pol'!BB73</f>
        <v>0</v>
      </c>
      <c r="G13" s="278">
        <f>'05 Pol'!BC73</f>
        <v>0</v>
      </c>
      <c r="H13" s="278">
        <f>'05 Pol'!BD73</f>
        <v>0</v>
      </c>
      <c r="I13" s="279">
        <f>'05 Pol'!BE73</f>
        <v>0</v>
      </c>
    </row>
    <row r="14" spans="1:9" s="122" customFormat="1">
      <c r="A14" s="276" t="str">
        <f>'05 Pol'!B74</f>
        <v>711</v>
      </c>
      <c r="B14" s="62" t="str">
        <f>'05 Pol'!C74</f>
        <v>Izolace proti vodě</v>
      </c>
      <c r="D14" s="201"/>
      <c r="E14" s="277">
        <f>'05 Pol'!BA81</f>
        <v>0</v>
      </c>
      <c r="F14" s="278">
        <f>'05 Pol'!BB81</f>
        <v>0</v>
      </c>
      <c r="G14" s="278">
        <f>'05 Pol'!BC81</f>
        <v>0</v>
      </c>
      <c r="H14" s="278">
        <f>'05 Pol'!BD81</f>
        <v>0</v>
      </c>
      <c r="I14" s="279">
        <f>'05 Pol'!BE81</f>
        <v>0</v>
      </c>
    </row>
    <row r="15" spans="1:9" s="122" customFormat="1">
      <c r="A15" s="276" t="str">
        <f>'05 Pol'!B82</f>
        <v>713</v>
      </c>
      <c r="B15" s="62" t="str">
        <f>'05 Pol'!C82</f>
        <v>Izolace tepelné</v>
      </c>
      <c r="D15" s="201"/>
      <c r="E15" s="277">
        <f>'05 Pol'!BA94</f>
        <v>0</v>
      </c>
      <c r="F15" s="278">
        <f>'05 Pol'!BB94</f>
        <v>0</v>
      </c>
      <c r="G15" s="278">
        <f>'05 Pol'!BC94</f>
        <v>0</v>
      </c>
      <c r="H15" s="278">
        <f>'05 Pol'!BD94</f>
        <v>0</v>
      </c>
      <c r="I15" s="279">
        <f>'05 Pol'!BE94</f>
        <v>0</v>
      </c>
    </row>
    <row r="16" spans="1:9" s="122" customFormat="1">
      <c r="A16" s="276" t="str">
        <f>'05 Pol'!B95</f>
        <v>720</v>
      </c>
      <c r="B16" s="62" t="str">
        <f>'05 Pol'!C95</f>
        <v>Zdravotechnická instalace</v>
      </c>
      <c r="D16" s="201"/>
      <c r="E16" s="277">
        <f>'05 Pol'!BA97</f>
        <v>0</v>
      </c>
      <c r="F16" s="278">
        <f>'05 Pol'!BB97</f>
        <v>0</v>
      </c>
      <c r="G16" s="278">
        <f>'05 Pol'!BC97</f>
        <v>0</v>
      </c>
      <c r="H16" s="278">
        <f>'05 Pol'!BD97</f>
        <v>0</v>
      </c>
      <c r="I16" s="279">
        <f>'05 Pol'!BE97</f>
        <v>0</v>
      </c>
    </row>
    <row r="17" spans="1:57" s="122" customFormat="1">
      <c r="A17" s="276" t="str">
        <f>'05 Pol'!B98</f>
        <v>730</v>
      </c>
      <c r="B17" s="62" t="str">
        <f>'05 Pol'!C98</f>
        <v>Ústřední vytápění</v>
      </c>
      <c r="D17" s="201"/>
      <c r="E17" s="277">
        <f>'05 Pol'!BA100</f>
        <v>0</v>
      </c>
      <c r="F17" s="278">
        <f>'05 Pol'!BB100</f>
        <v>0</v>
      </c>
      <c r="G17" s="278">
        <f>'05 Pol'!BC100</f>
        <v>0</v>
      </c>
      <c r="H17" s="278">
        <f>'05 Pol'!BD100</f>
        <v>0</v>
      </c>
      <c r="I17" s="279">
        <f>'05 Pol'!BE100</f>
        <v>0</v>
      </c>
    </row>
    <row r="18" spans="1:57" s="122" customFormat="1">
      <c r="A18" s="276" t="str">
        <f>'05 Pol'!B101</f>
        <v>762</v>
      </c>
      <c r="B18" s="62" t="str">
        <f>'05 Pol'!C101</f>
        <v>Konstrukce tesařské</v>
      </c>
      <c r="D18" s="201"/>
      <c r="E18" s="277">
        <f>'05 Pol'!BA106</f>
        <v>0</v>
      </c>
      <c r="F18" s="278">
        <f>'05 Pol'!BB106</f>
        <v>0</v>
      </c>
      <c r="G18" s="278">
        <f>'05 Pol'!BC106</f>
        <v>0</v>
      </c>
      <c r="H18" s="278">
        <f>'05 Pol'!BD106</f>
        <v>0</v>
      </c>
      <c r="I18" s="279">
        <f>'05 Pol'!BE106</f>
        <v>0</v>
      </c>
    </row>
    <row r="19" spans="1:57" s="122" customFormat="1">
      <c r="A19" s="276" t="str">
        <f>'05 Pol'!B107</f>
        <v>764</v>
      </c>
      <c r="B19" s="62" t="str">
        <f>'05 Pol'!C107</f>
        <v>Konstrukce klempířské</v>
      </c>
      <c r="D19" s="201"/>
      <c r="E19" s="277">
        <f>'05 Pol'!BA115</f>
        <v>0</v>
      </c>
      <c r="F19" s="278">
        <f>'05 Pol'!BB115</f>
        <v>0</v>
      </c>
      <c r="G19" s="278">
        <f>'05 Pol'!BC115</f>
        <v>0</v>
      </c>
      <c r="H19" s="278">
        <f>'05 Pol'!BD115</f>
        <v>0</v>
      </c>
      <c r="I19" s="279">
        <f>'05 Pol'!BE115</f>
        <v>0</v>
      </c>
    </row>
    <row r="20" spans="1:57" s="122" customFormat="1">
      <c r="A20" s="276" t="str">
        <f>'05 Pol'!B116</f>
        <v>765</v>
      </c>
      <c r="B20" s="62" t="str">
        <f>'05 Pol'!C116</f>
        <v>Krytiny tvrdé</v>
      </c>
      <c r="D20" s="201"/>
      <c r="E20" s="277">
        <f>'05 Pol'!BA119</f>
        <v>0</v>
      </c>
      <c r="F20" s="278">
        <f>'05 Pol'!BB119</f>
        <v>0</v>
      </c>
      <c r="G20" s="278">
        <f>'05 Pol'!BC119</f>
        <v>0</v>
      </c>
      <c r="H20" s="278">
        <f>'05 Pol'!BD119</f>
        <v>0</v>
      </c>
      <c r="I20" s="279">
        <f>'05 Pol'!BE119</f>
        <v>0</v>
      </c>
    </row>
    <row r="21" spans="1:57" s="122" customFormat="1">
      <c r="A21" s="276" t="str">
        <f>'05 Pol'!B120</f>
        <v>766</v>
      </c>
      <c r="B21" s="62" t="str">
        <f>'05 Pol'!C120</f>
        <v>Konstrukce truhlářské</v>
      </c>
      <c r="D21" s="201"/>
      <c r="E21" s="277">
        <f>'05 Pol'!BA124</f>
        <v>0</v>
      </c>
      <c r="F21" s="278">
        <f>'05 Pol'!BB124</f>
        <v>0</v>
      </c>
      <c r="G21" s="278">
        <f>'05 Pol'!BC124</f>
        <v>0</v>
      </c>
      <c r="H21" s="278">
        <f>'05 Pol'!BD124</f>
        <v>0</v>
      </c>
      <c r="I21" s="279">
        <f>'05 Pol'!BE124</f>
        <v>0</v>
      </c>
    </row>
    <row r="22" spans="1:57" s="122" customFormat="1">
      <c r="A22" s="276" t="str">
        <f>'05 Pol'!B125</f>
        <v>767</v>
      </c>
      <c r="B22" s="62" t="str">
        <f>'05 Pol'!C125</f>
        <v>Konstrukce zámečnické</v>
      </c>
      <c r="D22" s="201"/>
      <c r="E22" s="277">
        <f>'05 Pol'!BA127</f>
        <v>0</v>
      </c>
      <c r="F22" s="278">
        <f>'05 Pol'!BB127</f>
        <v>0</v>
      </c>
      <c r="G22" s="278">
        <f>'05 Pol'!BC127</f>
        <v>0</v>
      </c>
      <c r="H22" s="278">
        <f>'05 Pol'!BD127</f>
        <v>0</v>
      </c>
      <c r="I22" s="279">
        <f>'05 Pol'!BE127</f>
        <v>0</v>
      </c>
    </row>
    <row r="23" spans="1:57" s="122" customFormat="1">
      <c r="A23" s="276" t="str">
        <f>'05 Pol'!B128</f>
        <v>769</v>
      </c>
      <c r="B23" s="62" t="str">
        <f>'05 Pol'!C128</f>
        <v>Otvorové prvky z plastu</v>
      </c>
      <c r="D23" s="201"/>
      <c r="E23" s="277">
        <f>'05 Pol'!BA130</f>
        <v>0</v>
      </c>
      <c r="F23" s="278">
        <f>'05 Pol'!BB130</f>
        <v>0</v>
      </c>
      <c r="G23" s="278">
        <f>'05 Pol'!BC130</f>
        <v>0</v>
      </c>
      <c r="H23" s="278">
        <f>'05 Pol'!BD130</f>
        <v>0</v>
      </c>
      <c r="I23" s="279">
        <f>'05 Pol'!BE130</f>
        <v>0</v>
      </c>
    </row>
    <row r="24" spans="1:57" s="122" customFormat="1">
      <c r="A24" s="276" t="str">
        <f>'05 Pol'!B131</f>
        <v>771</v>
      </c>
      <c r="B24" s="62" t="str">
        <f>'05 Pol'!C131</f>
        <v>Podlahy z dlaždic a obklady</v>
      </c>
      <c r="D24" s="201"/>
      <c r="E24" s="277">
        <f>'05 Pol'!BA136</f>
        <v>0</v>
      </c>
      <c r="F24" s="278">
        <f>'05 Pol'!BB136</f>
        <v>0</v>
      </c>
      <c r="G24" s="278">
        <f>'05 Pol'!BC136</f>
        <v>0</v>
      </c>
      <c r="H24" s="278">
        <f>'05 Pol'!BD136</f>
        <v>0</v>
      </c>
      <c r="I24" s="279">
        <f>'05 Pol'!BE136</f>
        <v>0</v>
      </c>
    </row>
    <row r="25" spans="1:57" s="122" customFormat="1">
      <c r="A25" s="276" t="str">
        <f>'05 Pol'!B137</f>
        <v>776</v>
      </c>
      <c r="B25" s="62" t="str">
        <f>'05 Pol'!C137</f>
        <v>Podlahy povlakové</v>
      </c>
      <c r="D25" s="201"/>
      <c r="E25" s="277">
        <f>'05 Pol'!BA139</f>
        <v>0</v>
      </c>
      <c r="F25" s="278">
        <f>'05 Pol'!BB139</f>
        <v>0</v>
      </c>
      <c r="G25" s="278">
        <f>'05 Pol'!BC139</f>
        <v>0</v>
      </c>
      <c r="H25" s="278">
        <f>'05 Pol'!BD139</f>
        <v>0</v>
      </c>
      <c r="I25" s="279">
        <f>'05 Pol'!BE139</f>
        <v>0</v>
      </c>
    </row>
    <row r="26" spans="1:57" s="122" customFormat="1">
      <c r="A26" s="276" t="str">
        <f>'05 Pol'!B140</f>
        <v>781</v>
      </c>
      <c r="B26" s="62" t="str">
        <f>'05 Pol'!C140</f>
        <v>Obklady keramické</v>
      </c>
      <c r="D26" s="201"/>
      <c r="E26" s="277">
        <f>'05 Pol'!BA144</f>
        <v>0</v>
      </c>
      <c r="F26" s="278">
        <f>'05 Pol'!BB144</f>
        <v>0</v>
      </c>
      <c r="G26" s="278">
        <f>'05 Pol'!BC144</f>
        <v>0</v>
      </c>
      <c r="H26" s="278">
        <f>'05 Pol'!BD144</f>
        <v>0</v>
      </c>
      <c r="I26" s="279">
        <f>'05 Pol'!BE144</f>
        <v>0</v>
      </c>
    </row>
    <row r="27" spans="1:57" s="122" customFormat="1">
      <c r="A27" s="276" t="str">
        <f>'05 Pol'!B145</f>
        <v>784</v>
      </c>
      <c r="B27" s="62" t="str">
        <f>'05 Pol'!C145</f>
        <v>Malby</v>
      </c>
      <c r="D27" s="201"/>
      <c r="E27" s="277">
        <f>'05 Pol'!BA149</f>
        <v>0</v>
      </c>
      <c r="F27" s="278">
        <f>'05 Pol'!BB149</f>
        <v>0</v>
      </c>
      <c r="G27" s="278">
        <f>'05 Pol'!BC149</f>
        <v>0</v>
      </c>
      <c r="H27" s="278">
        <f>'05 Pol'!BD149</f>
        <v>0</v>
      </c>
      <c r="I27" s="279">
        <f>'05 Pol'!BE149</f>
        <v>0</v>
      </c>
    </row>
    <row r="28" spans="1:57" s="122" customFormat="1">
      <c r="A28" s="276" t="str">
        <f>'05 Pol'!B150</f>
        <v>M21</v>
      </c>
      <c r="B28" s="62" t="str">
        <f>'05 Pol'!C150</f>
        <v>Elektromontáže</v>
      </c>
      <c r="D28" s="201"/>
      <c r="E28" s="277">
        <f>'05 Pol'!BA152</f>
        <v>0</v>
      </c>
      <c r="F28" s="278">
        <f>'05 Pol'!BB152</f>
        <v>0</v>
      </c>
      <c r="G28" s="278">
        <f>'05 Pol'!BC152</f>
        <v>0</v>
      </c>
      <c r="H28" s="278">
        <f>'05 Pol'!BD152</f>
        <v>0</v>
      </c>
      <c r="I28" s="279">
        <f>'05 Pol'!BE152</f>
        <v>0</v>
      </c>
    </row>
    <row r="29" spans="1:57" s="122" customFormat="1" ht="13.5" thickBot="1">
      <c r="A29" s="276" t="str">
        <f>'05 Pol'!B153</f>
        <v>M24</v>
      </c>
      <c r="B29" s="62" t="str">
        <f>'05 Pol'!C153</f>
        <v>Montáže vzduchotechnických zařízení</v>
      </c>
      <c r="D29" s="201"/>
      <c r="E29" s="277">
        <f>'05 Pol'!BA155</f>
        <v>0</v>
      </c>
      <c r="F29" s="278">
        <f>'05 Pol'!BB155</f>
        <v>0</v>
      </c>
      <c r="G29" s="278">
        <f>'05 Pol'!BC155</f>
        <v>0</v>
      </c>
      <c r="H29" s="278">
        <f>'05 Pol'!BD155</f>
        <v>0</v>
      </c>
      <c r="I29" s="279">
        <f>'05 Pol'!BE155</f>
        <v>0</v>
      </c>
    </row>
    <row r="30" spans="1:57" s="13" customFormat="1" ht="13.5" thickBot="1">
      <c r="A30" s="202"/>
      <c r="B30" s="203" t="s">
        <v>76</v>
      </c>
      <c r="C30" s="203"/>
      <c r="D30" s="204"/>
      <c r="E30" s="205">
        <f>SUM(E7:E29)</f>
        <v>0</v>
      </c>
      <c r="F30" s="206">
        <f>SUM(F7:F29)</f>
        <v>0</v>
      </c>
      <c r="G30" s="206">
        <f>SUM(G7:G29)</f>
        <v>0</v>
      </c>
      <c r="H30" s="206">
        <f>SUM(H7:H29)</f>
        <v>0</v>
      </c>
      <c r="I30" s="207">
        <f>SUM(I7:I29)</f>
        <v>0</v>
      </c>
    </row>
    <row r="31" spans="1:57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57" ht="19.5" customHeight="1">
      <c r="A32" s="193" t="s">
        <v>77</v>
      </c>
      <c r="B32" s="193"/>
      <c r="C32" s="193"/>
      <c r="D32" s="193"/>
      <c r="E32" s="193"/>
      <c r="F32" s="193"/>
      <c r="G32" s="208"/>
      <c r="H32" s="193"/>
      <c r="I32" s="193"/>
      <c r="BA32" s="128"/>
      <c r="BB32" s="128"/>
      <c r="BC32" s="128"/>
      <c r="BD32" s="128"/>
      <c r="BE32" s="128"/>
    </row>
    <row r="33" spans="1:53" ht="13.5" thickBot="1"/>
    <row r="34" spans="1:53">
      <c r="A34" s="159" t="s">
        <v>78</v>
      </c>
      <c r="B34" s="160"/>
      <c r="C34" s="160"/>
      <c r="D34" s="209"/>
      <c r="E34" s="210" t="s">
        <v>79</v>
      </c>
      <c r="F34" s="211" t="s">
        <v>10</v>
      </c>
      <c r="G34" s="212" t="s">
        <v>80</v>
      </c>
      <c r="H34" s="213"/>
      <c r="I34" s="214" t="s">
        <v>79</v>
      </c>
    </row>
    <row r="35" spans="1:53">
      <c r="A35" s="215" t="s">
        <v>380</v>
      </c>
      <c r="B35" s="216"/>
      <c r="C35" s="216"/>
      <c r="D35" s="217"/>
      <c r="E35" s="218">
        <v>0</v>
      </c>
      <c r="F35" s="219">
        <v>0</v>
      </c>
      <c r="G35" s="220">
        <f>E30+F30+H30</f>
        <v>0</v>
      </c>
      <c r="H35" s="221"/>
      <c r="I35" s="222">
        <f t="shared" ref="I35:I42" si="0">E35+F35*G35/100</f>
        <v>0</v>
      </c>
      <c r="BA35">
        <v>0</v>
      </c>
    </row>
    <row r="36" spans="1:53">
      <c r="A36" s="215" t="s">
        <v>381</v>
      </c>
      <c r="B36" s="216"/>
      <c r="C36" s="216"/>
      <c r="D36" s="217"/>
      <c r="E36" s="218">
        <v>0</v>
      </c>
      <c r="F36" s="219">
        <v>0</v>
      </c>
      <c r="G36" s="220">
        <f>G35</f>
        <v>0</v>
      </c>
      <c r="H36" s="221"/>
      <c r="I36" s="222">
        <f t="shared" si="0"/>
        <v>0</v>
      </c>
      <c r="BA36">
        <v>0</v>
      </c>
    </row>
    <row r="37" spans="1:53">
      <c r="A37" s="215" t="s">
        <v>382</v>
      </c>
      <c r="B37" s="216"/>
      <c r="C37" s="216"/>
      <c r="D37" s="217"/>
      <c r="E37" s="218">
        <v>0</v>
      </c>
      <c r="F37" s="219">
        <v>0</v>
      </c>
      <c r="G37" s="220">
        <f>G35</f>
        <v>0</v>
      </c>
      <c r="H37" s="221"/>
      <c r="I37" s="222">
        <f t="shared" si="0"/>
        <v>0</v>
      </c>
      <c r="BA37">
        <v>0</v>
      </c>
    </row>
    <row r="38" spans="1:53">
      <c r="A38" s="215" t="s">
        <v>383</v>
      </c>
      <c r="B38" s="216"/>
      <c r="C38" s="216"/>
      <c r="D38" s="217"/>
      <c r="E38" s="218">
        <v>0</v>
      </c>
      <c r="F38" s="219">
        <v>0</v>
      </c>
      <c r="G38" s="220">
        <f>G35</f>
        <v>0</v>
      </c>
      <c r="H38" s="221"/>
      <c r="I38" s="222">
        <f t="shared" si="0"/>
        <v>0</v>
      </c>
      <c r="BA38">
        <v>0</v>
      </c>
    </row>
    <row r="39" spans="1:53">
      <c r="A39" s="215" t="s">
        <v>384</v>
      </c>
      <c r="B39" s="216"/>
      <c r="C39" s="216"/>
      <c r="D39" s="217"/>
      <c r="E39" s="218">
        <v>0</v>
      </c>
      <c r="F39" s="219">
        <v>0</v>
      </c>
      <c r="G39" s="220">
        <f>G35</f>
        <v>0</v>
      </c>
      <c r="H39" s="221"/>
      <c r="I39" s="222">
        <f t="shared" si="0"/>
        <v>0</v>
      </c>
      <c r="BA39">
        <v>1</v>
      </c>
    </row>
    <row r="40" spans="1:53">
      <c r="A40" s="215" t="s">
        <v>385</v>
      </c>
      <c r="B40" s="216"/>
      <c r="C40" s="216"/>
      <c r="D40" s="217"/>
      <c r="E40" s="218">
        <v>0</v>
      </c>
      <c r="F40" s="219">
        <v>0</v>
      </c>
      <c r="G40" s="220">
        <f>G35</f>
        <v>0</v>
      </c>
      <c r="H40" s="221"/>
      <c r="I40" s="222">
        <f t="shared" si="0"/>
        <v>0</v>
      </c>
      <c r="BA40">
        <v>1</v>
      </c>
    </row>
    <row r="41" spans="1:53">
      <c r="A41" s="215" t="s">
        <v>386</v>
      </c>
      <c r="B41" s="216"/>
      <c r="C41" s="216"/>
      <c r="D41" s="217"/>
      <c r="E41" s="218">
        <v>0</v>
      </c>
      <c r="F41" s="219">
        <v>0</v>
      </c>
      <c r="G41" s="220">
        <f>G35</f>
        <v>0</v>
      </c>
      <c r="H41" s="221"/>
      <c r="I41" s="222">
        <f t="shared" si="0"/>
        <v>0</v>
      </c>
      <c r="BA41">
        <v>2</v>
      </c>
    </row>
    <row r="42" spans="1:53">
      <c r="A42" s="215" t="s">
        <v>387</v>
      </c>
      <c r="B42" s="216"/>
      <c r="C42" s="216"/>
      <c r="D42" s="217"/>
      <c r="E42" s="218">
        <v>0</v>
      </c>
      <c r="F42" s="219">
        <v>0</v>
      </c>
      <c r="G42" s="220">
        <f>G35</f>
        <v>0</v>
      </c>
      <c r="H42" s="221"/>
      <c r="I42" s="222">
        <f t="shared" si="0"/>
        <v>0</v>
      </c>
      <c r="BA42">
        <v>2</v>
      </c>
    </row>
    <row r="43" spans="1:53" ht="13.5" thickBot="1">
      <c r="A43" s="223"/>
      <c r="B43" s="224" t="s">
        <v>81</v>
      </c>
      <c r="C43" s="225"/>
      <c r="D43" s="226"/>
      <c r="E43" s="227"/>
      <c r="F43" s="228"/>
      <c r="G43" s="228"/>
      <c r="H43" s="306">
        <f>SUM(I35:I42)</f>
        <v>0</v>
      </c>
      <c r="I43" s="307"/>
    </row>
    <row r="45" spans="1:53">
      <c r="B45" s="13"/>
      <c r="F45" s="229"/>
      <c r="G45" s="230"/>
      <c r="H45" s="230"/>
      <c r="I45" s="45"/>
    </row>
    <row r="46" spans="1:53">
      <c r="F46" s="229"/>
      <c r="G46" s="230"/>
      <c r="H46" s="230"/>
      <c r="I46" s="45"/>
    </row>
    <row r="47" spans="1:53">
      <c r="F47" s="229"/>
      <c r="G47" s="230"/>
      <c r="H47" s="230"/>
      <c r="I47" s="45"/>
    </row>
    <row r="48" spans="1:53">
      <c r="F48" s="229"/>
      <c r="G48" s="230"/>
      <c r="H48" s="230"/>
      <c r="I48" s="45"/>
    </row>
    <row r="49" spans="6:9">
      <c r="F49" s="229"/>
      <c r="G49" s="230"/>
      <c r="H49" s="230"/>
      <c r="I49" s="45"/>
    </row>
    <row r="50" spans="6:9">
      <c r="F50" s="229"/>
      <c r="G50" s="230"/>
      <c r="H50" s="230"/>
      <c r="I50" s="45"/>
    </row>
    <row r="51" spans="6:9">
      <c r="F51" s="229"/>
      <c r="G51" s="230"/>
      <c r="H51" s="230"/>
      <c r="I51" s="45"/>
    </row>
    <row r="52" spans="6:9">
      <c r="F52" s="229"/>
      <c r="G52" s="230"/>
      <c r="H52" s="230"/>
      <c r="I52" s="45"/>
    </row>
    <row r="53" spans="6:9">
      <c r="F53" s="229"/>
      <c r="G53" s="230"/>
      <c r="H53" s="230"/>
      <c r="I53" s="45"/>
    </row>
    <row r="54" spans="6:9">
      <c r="F54" s="229"/>
      <c r="G54" s="230"/>
      <c r="H54" s="230"/>
      <c r="I54" s="45"/>
    </row>
    <row r="55" spans="6:9">
      <c r="F55" s="229"/>
      <c r="G55" s="230"/>
      <c r="H55" s="230"/>
      <c r="I55" s="45"/>
    </row>
    <row r="56" spans="6:9">
      <c r="F56" s="229"/>
      <c r="G56" s="230"/>
      <c r="H56" s="230"/>
      <c r="I56" s="45"/>
    </row>
    <row r="57" spans="6:9">
      <c r="F57" s="229"/>
      <c r="G57" s="230"/>
      <c r="H57" s="230"/>
      <c r="I57" s="45"/>
    </row>
    <row r="58" spans="6:9">
      <c r="F58" s="229"/>
      <c r="G58" s="230"/>
      <c r="H58" s="230"/>
      <c r="I58" s="45"/>
    </row>
    <row r="59" spans="6:9">
      <c r="F59" s="229"/>
      <c r="G59" s="230"/>
      <c r="H59" s="230"/>
      <c r="I59" s="45"/>
    </row>
    <row r="60" spans="6:9">
      <c r="F60" s="229"/>
      <c r="G60" s="230"/>
      <c r="H60" s="230"/>
      <c r="I60" s="45"/>
    </row>
    <row r="61" spans="6:9">
      <c r="F61" s="229"/>
      <c r="G61" s="230"/>
      <c r="H61" s="230"/>
      <c r="I61" s="45"/>
    </row>
    <row r="62" spans="6:9">
      <c r="F62" s="229"/>
      <c r="G62" s="230"/>
      <c r="H62" s="230"/>
      <c r="I62" s="45"/>
    </row>
    <row r="63" spans="6:9">
      <c r="F63" s="229"/>
      <c r="G63" s="230"/>
      <c r="H63" s="230"/>
      <c r="I63" s="45"/>
    </row>
    <row r="64" spans="6:9">
      <c r="F64" s="229"/>
      <c r="G64" s="230"/>
      <c r="H64" s="230"/>
      <c r="I64" s="45"/>
    </row>
    <row r="65" spans="6:9">
      <c r="F65" s="229"/>
      <c r="G65" s="230"/>
      <c r="H65" s="230"/>
      <c r="I65" s="45"/>
    </row>
    <row r="66" spans="6:9">
      <c r="F66" s="229"/>
      <c r="G66" s="230"/>
      <c r="H66" s="230"/>
      <c r="I66" s="45"/>
    </row>
    <row r="67" spans="6:9">
      <c r="F67" s="229"/>
      <c r="G67" s="230"/>
      <c r="H67" s="230"/>
      <c r="I67" s="45"/>
    </row>
    <row r="68" spans="6:9">
      <c r="F68" s="229"/>
      <c r="G68" s="230"/>
      <c r="H68" s="230"/>
      <c r="I68" s="45"/>
    </row>
    <row r="69" spans="6:9">
      <c r="F69" s="229"/>
      <c r="G69" s="230"/>
      <c r="H69" s="230"/>
      <c r="I69" s="45"/>
    </row>
    <row r="70" spans="6:9">
      <c r="F70" s="229"/>
      <c r="G70" s="230"/>
      <c r="H70" s="230"/>
      <c r="I70" s="45"/>
    </row>
    <row r="71" spans="6:9">
      <c r="F71" s="229"/>
      <c r="G71" s="230"/>
      <c r="H71" s="230"/>
      <c r="I71" s="45"/>
    </row>
    <row r="72" spans="6:9">
      <c r="F72" s="229"/>
      <c r="G72" s="230"/>
      <c r="H72" s="230"/>
      <c r="I72" s="45"/>
    </row>
    <row r="73" spans="6:9">
      <c r="F73" s="229"/>
      <c r="G73" s="230"/>
      <c r="H73" s="230"/>
      <c r="I73" s="45"/>
    </row>
    <row r="74" spans="6:9">
      <c r="F74" s="229"/>
      <c r="G74" s="230"/>
      <c r="H74" s="230"/>
      <c r="I74" s="45"/>
    </row>
    <row r="75" spans="6:9">
      <c r="F75" s="229"/>
      <c r="G75" s="230"/>
      <c r="H75" s="230"/>
      <c r="I75" s="45"/>
    </row>
    <row r="76" spans="6:9">
      <c r="F76" s="229"/>
      <c r="G76" s="230"/>
      <c r="H76" s="230"/>
      <c r="I76" s="45"/>
    </row>
    <row r="77" spans="6:9">
      <c r="F77" s="229"/>
      <c r="G77" s="230"/>
      <c r="H77" s="230"/>
      <c r="I77" s="45"/>
    </row>
    <row r="78" spans="6:9">
      <c r="F78" s="229"/>
      <c r="G78" s="230"/>
      <c r="H78" s="230"/>
      <c r="I78" s="45"/>
    </row>
    <row r="79" spans="6:9">
      <c r="F79" s="229"/>
      <c r="G79" s="230"/>
      <c r="H79" s="230"/>
      <c r="I79" s="45"/>
    </row>
    <row r="80" spans="6:9">
      <c r="F80" s="229"/>
      <c r="G80" s="230"/>
      <c r="H80" s="230"/>
      <c r="I80" s="45"/>
    </row>
    <row r="81" spans="6:9">
      <c r="F81" s="229"/>
      <c r="G81" s="230"/>
      <c r="H81" s="230"/>
      <c r="I81" s="45"/>
    </row>
    <row r="82" spans="6:9">
      <c r="F82" s="229"/>
      <c r="G82" s="230"/>
      <c r="H82" s="230"/>
      <c r="I82" s="45"/>
    </row>
    <row r="83" spans="6:9">
      <c r="F83" s="229"/>
      <c r="G83" s="230"/>
      <c r="H83" s="230"/>
      <c r="I83" s="45"/>
    </row>
    <row r="84" spans="6:9">
      <c r="F84" s="229"/>
      <c r="G84" s="230"/>
      <c r="H84" s="230"/>
      <c r="I84" s="45"/>
    </row>
    <row r="85" spans="6:9">
      <c r="F85" s="229"/>
      <c r="G85" s="230"/>
      <c r="H85" s="230"/>
      <c r="I85" s="45"/>
    </row>
    <row r="86" spans="6:9">
      <c r="F86" s="229"/>
      <c r="G86" s="230"/>
      <c r="H86" s="230"/>
      <c r="I86" s="45"/>
    </row>
    <row r="87" spans="6:9">
      <c r="F87" s="229"/>
      <c r="G87" s="230"/>
      <c r="H87" s="230"/>
      <c r="I87" s="45"/>
    </row>
    <row r="88" spans="6:9">
      <c r="F88" s="229"/>
      <c r="G88" s="230"/>
      <c r="H88" s="230"/>
      <c r="I88" s="45"/>
    </row>
    <row r="89" spans="6:9">
      <c r="F89" s="229"/>
      <c r="G89" s="230"/>
      <c r="H89" s="230"/>
      <c r="I89" s="45"/>
    </row>
    <row r="90" spans="6:9">
      <c r="F90" s="229"/>
      <c r="G90" s="230"/>
      <c r="H90" s="230"/>
      <c r="I90" s="45"/>
    </row>
    <row r="91" spans="6:9">
      <c r="F91" s="229"/>
      <c r="G91" s="230"/>
      <c r="H91" s="230"/>
      <c r="I91" s="45"/>
    </row>
    <row r="92" spans="6:9">
      <c r="F92" s="229"/>
      <c r="G92" s="230"/>
      <c r="H92" s="230"/>
      <c r="I92" s="45"/>
    </row>
    <row r="93" spans="6:9">
      <c r="F93" s="229"/>
      <c r="G93" s="230"/>
      <c r="H93" s="230"/>
      <c r="I93" s="45"/>
    </row>
    <row r="94" spans="6:9">
      <c r="F94" s="229"/>
      <c r="G94" s="230"/>
      <c r="H94" s="230"/>
      <c r="I94" s="45"/>
    </row>
  </sheetData>
  <mergeCells count="4">
    <mergeCell ref="A1:B1"/>
    <mergeCell ref="A2:B2"/>
    <mergeCell ref="G2:I2"/>
    <mergeCell ref="H43:I4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CZ228"/>
  <sheetViews>
    <sheetView showGridLines="0" showZeros="0" workbookViewId="0">
      <selection activeCell="K28" sqref="K28"/>
    </sheetView>
  </sheetViews>
  <sheetFormatPr defaultRowHeight="12.75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40" customWidth="1"/>
    <col min="6" max="6" width="9.85546875" style="231" customWidth="1"/>
    <col min="7" max="7" width="13.85546875" style="231" customWidth="1"/>
    <col min="8" max="11" width="9.140625" style="231"/>
    <col min="12" max="12" width="75.42578125" style="231" customWidth="1"/>
    <col min="13" max="13" width="45.28515625" style="231" customWidth="1"/>
    <col min="14" max="16384" width="9.140625" style="231"/>
  </cols>
  <sheetData>
    <row r="1" spans="1:104" ht="15.75">
      <c r="A1" s="308" t="s">
        <v>82</v>
      </c>
      <c r="B1" s="308"/>
      <c r="C1" s="308"/>
      <c r="D1" s="308"/>
      <c r="E1" s="308"/>
      <c r="F1" s="308"/>
      <c r="G1" s="308"/>
    </row>
    <row r="2" spans="1:104" ht="14.25" customHeight="1" thickBot="1">
      <c r="B2" s="232"/>
      <c r="C2" s="233"/>
      <c r="D2" s="233"/>
      <c r="E2" s="234"/>
      <c r="F2" s="233"/>
      <c r="G2" s="233"/>
    </row>
    <row r="3" spans="1:104" ht="13.5" thickTop="1">
      <c r="A3" s="299" t="s">
        <v>3</v>
      </c>
      <c r="B3" s="300"/>
      <c r="C3" s="183"/>
      <c r="D3" s="184"/>
      <c r="E3" s="235" t="s">
        <v>83</v>
      </c>
      <c r="F3" s="236">
        <f>'05 Rek'!H1</f>
        <v>0</v>
      </c>
      <c r="G3" s="237"/>
    </row>
    <row r="4" spans="1:104" ht="13.5" thickBot="1">
      <c r="A4" s="309" t="s">
        <v>73</v>
      </c>
      <c r="B4" s="302"/>
      <c r="C4" s="189"/>
      <c r="D4" s="190"/>
      <c r="E4" s="310" t="str">
        <f>'05 Rek'!G2</f>
        <v>RD 5 koncový</v>
      </c>
      <c r="F4" s="311"/>
      <c r="G4" s="312"/>
    </row>
    <row r="5" spans="1:104" ht="13.5" thickTop="1">
      <c r="A5" s="238"/>
      <c r="B5" s="239"/>
      <c r="C5" s="239"/>
      <c r="G5" s="241"/>
    </row>
    <row r="6" spans="1:104">
      <c r="A6" s="242" t="s">
        <v>84</v>
      </c>
      <c r="B6" s="243" t="s">
        <v>85</v>
      </c>
      <c r="C6" s="243" t="s">
        <v>86</v>
      </c>
      <c r="D6" s="243" t="s">
        <v>87</v>
      </c>
      <c r="E6" s="244" t="s">
        <v>88</v>
      </c>
      <c r="F6" s="243" t="s">
        <v>89</v>
      </c>
      <c r="G6" s="245" t="s">
        <v>90</v>
      </c>
    </row>
    <row r="7" spans="1:104">
      <c r="A7" s="246" t="s">
        <v>91</v>
      </c>
      <c r="B7" s="247" t="s">
        <v>92</v>
      </c>
      <c r="C7" s="248" t="s">
        <v>93</v>
      </c>
      <c r="D7" s="249"/>
      <c r="E7" s="250"/>
      <c r="F7" s="250"/>
      <c r="G7" s="251"/>
      <c r="H7" s="252"/>
      <c r="I7" s="252"/>
      <c r="O7" s="253">
        <v>1</v>
      </c>
    </row>
    <row r="8" spans="1:104">
      <c r="A8" s="254">
        <v>1</v>
      </c>
      <c r="B8" s="255" t="s">
        <v>101</v>
      </c>
      <c r="C8" s="256" t="s">
        <v>102</v>
      </c>
      <c r="D8" s="257" t="s">
        <v>103</v>
      </c>
      <c r="E8" s="258">
        <v>12.8</v>
      </c>
      <c r="F8" s="258"/>
      <c r="G8" s="259">
        <f t="shared" ref="G8:G14" si="0">E8*F8</f>
        <v>0</v>
      </c>
      <c r="O8" s="253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 t="shared" ref="BA8:BA14" si="1">IF(AZ8=1,G8,0)</f>
        <v>0</v>
      </c>
      <c r="BB8" s="231">
        <f t="shared" ref="BB8:BB14" si="2">IF(AZ8=2,G8,0)</f>
        <v>0</v>
      </c>
      <c r="BC8" s="231">
        <f t="shared" ref="BC8:BC14" si="3">IF(AZ8=3,G8,0)</f>
        <v>0</v>
      </c>
      <c r="BD8" s="231">
        <f t="shared" ref="BD8:BD14" si="4">IF(AZ8=4,G8,0)</f>
        <v>0</v>
      </c>
      <c r="BE8" s="231">
        <f t="shared" ref="BE8:BE14" si="5">IF(AZ8=5,G8,0)</f>
        <v>0</v>
      </c>
      <c r="CA8" s="260">
        <v>1</v>
      </c>
      <c r="CB8" s="260">
        <v>1</v>
      </c>
      <c r="CZ8" s="231">
        <v>0</v>
      </c>
    </row>
    <row r="9" spans="1:104">
      <c r="A9" s="254">
        <v>2</v>
      </c>
      <c r="B9" s="255" t="s">
        <v>104</v>
      </c>
      <c r="C9" s="256" t="s">
        <v>105</v>
      </c>
      <c r="D9" s="257" t="s">
        <v>103</v>
      </c>
      <c r="E9" s="258">
        <v>64</v>
      </c>
      <c r="F9" s="258"/>
      <c r="G9" s="259">
        <f t="shared" si="0"/>
        <v>0</v>
      </c>
      <c r="O9" s="253">
        <v>2</v>
      </c>
      <c r="AA9" s="231">
        <v>1</v>
      </c>
      <c r="AB9" s="231">
        <v>1</v>
      </c>
      <c r="AC9" s="231">
        <v>1</v>
      </c>
      <c r="AZ9" s="231">
        <v>1</v>
      </c>
      <c r="BA9" s="231">
        <f t="shared" si="1"/>
        <v>0</v>
      </c>
      <c r="BB9" s="231">
        <f t="shared" si="2"/>
        <v>0</v>
      </c>
      <c r="BC9" s="231">
        <f t="shared" si="3"/>
        <v>0</v>
      </c>
      <c r="BD9" s="231">
        <f t="shared" si="4"/>
        <v>0</v>
      </c>
      <c r="BE9" s="231">
        <f t="shared" si="5"/>
        <v>0</v>
      </c>
      <c r="CA9" s="260">
        <v>1</v>
      </c>
      <c r="CB9" s="260">
        <v>1</v>
      </c>
      <c r="CZ9" s="231">
        <v>0</v>
      </c>
    </row>
    <row r="10" spans="1:104">
      <c r="A10" s="254">
        <v>3</v>
      </c>
      <c r="B10" s="255" t="s">
        <v>106</v>
      </c>
      <c r="C10" s="256" t="s">
        <v>107</v>
      </c>
      <c r="D10" s="257" t="s">
        <v>103</v>
      </c>
      <c r="E10" s="258">
        <v>11.918699999999999</v>
      </c>
      <c r="F10" s="258"/>
      <c r="G10" s="259">
        <f t="shared" si="0"/>
        <v>0</v>
      </c>
      <c r="O10" s="253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 t="shared" si="1"/>
        <v>0</v>
      </c>
      <c r="BB10" s="231">
        <f t="shared" si="2"/>
        <v>0</v>
      </c>
      <c r="BC10" s="231">
        <f t="shared" si="3"/>
        <v>0</v>
      </c>
      <c r="BD10" s="231">
        <f t="shared" si="4"/>
        <v>0</v>
      </c>
      <c r="BE10" s="231">
        <f t="shared" si="5"/>
        <v>0</v>
      </c>
      <c r="CA10" s="260">
        <v>1</v>
      </c>
      <c r="CB10" s="260">
        <v>1</v>
      </c>
      <c r="CZ10" s="231">
        <v>0</v>
      </c>
    </row>
    <row r="11" spans="1:104">
      <c r="A11" s="254">
        <v>4</v>
      </c>
      <c r="B11" s="255" t="s">
        <v>108</v>
      </c>
      <c r="C11" s="256" t="s">
        <v>109</v>
      </c>
      <c r="D11" s="257" t="s">
        <v>103</v>
      </c>
      <c r="E11" s="258">
        <v>73.003100000000003</v>
      </c>
      <c r="F11" s="258"/>
      <c r="G11" s="259">
        <f t="shared" si="0"/>
        <v>0</v>
      </c>
      <c r="O11" s="253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 t="shared" si="1"/>
        <v>0</v>
      </c>
      <c r="BB11" s="231">
        <f t="shared" si="2"/>
        <v>0</v>
      </c>
      <c r="BC11" s="231">
        <f t="shared" si="3"/>
        <v>0</v>
      </c>
      <c r="BD11" s="231">
        <f t="shared" si="4"/>
        <v>0</v>
      </c>
      <c r="BE11" s="231">
        <f t="shared" si="5"/>
        <v>0</v>
      </c>
      <c r="CA11" s="260">
        <v>1</v>
      </c>
      <c r="CB11" s="260">
        <v>1</v>
      </c>
      <c r="CZ11" s="231">
        <v>0</v>
      </c>
    </row>
    <row r="12" spans="1:104">
      <c r="A12" s="254">
        <v>5</v>
      </c>
      <c r="B12" s="255" t="s">
        <v>110</v>
      </c>
      <c r="C12" s="256" t="s">
        <v>111</v>
      </c>
      <c r="D12" s="257" t="s">
        <v>103</v>
      </c>
      <c r="E12" s="258">
        <v>73.003100000000003</v>
      </c>
      <c r="F12" s="258"/>
      <c r="G12" s="259">
        <f t="shared" si="0"/>
        <v>0</v>
      </c>
      <c r="O12" s="253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 t="shared" si="1"/>
        <v>0</v>
      </c>
      <c r="BB12" s="231">
        <f t="shared" si="2"/>
        <v>0</v>
      </c>
      <c r="BC12" s="231">
        <f t="shared" si="3"/>
        <v>0</v>
      </c>
      <c r="BD12" s="231">
        <f t="shared" si="4"/>
        <v>0</v>
      </c>
      <c r="BE12" s="231">
        <f t="shared" si="5"/>
        <v>0</v>
      </c>
      <c r="CA12" s="260">
        <v>1</v>
      </c>
      <c r="CB12" s="260">
        <v>1</v>
      </c>
      <c r="CZ12" s="231">
        <v>0</v>
      </c>
    </row>
    <row r="13" spans="1:104">
      <c r="A13" s="254">
        <v>6</v>
      </c>
      <c r="B13" s="255" t="s">
        <v>112</v>
      </c>
      <c r="C13" s="256" t="s">
        <v>113</v>
      </c>
      <c r="D13" s="257" t="s">
        <v>103</v>
      </c>
      <c r="E13" s="258">
        <v>2.9156</v>
      </c>
      <c r="F13" s="258"/>
      <c r="G13" s="259">
        <f t="shared" si="0"/>
        <v>0</v>
      </c>
      <c r="O13" s="253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 t="shared" si="1"/>
        <v>0</v>
      </c>
      <c r="BB13" s="231">
        <f t="shared" si="2"/>
        <v>0</v>
      </c>
      <c r="BC13" s="231">
        <f t="shared" si="3"/>
        <v>0</v>
      </c>
      <c r="BD13" s="231">
        <f t="shared" si="4"/>
        <v>0</v>
      </c>
      <c r="BE13" s="231">
        <f t="shared" si="5"/>
        <v>0</v>
      </c>
      <c r="CA13" s="260">
        <v>1</v>
      </c>
      <c r="CB13" s="260">
        <v>1</v>
      </c>
      <c r="CZ13" s="231">
        <v>0</v>
      </c>
    </row>
    <row r="14" spans="1:104">
      <c r="A14" s="254">
        <v>7</v>
      </c>
      <c r="B14" s="255" t="s">
        <v>114</v>
      </c>
      <c r="C14" s="256" t="s">
        <v>115</v>
      </c>
      <c r="D14" s="257" t="s">
        <v>103</v>
      </c>
      <c r="E14" s="258">
        <v>73.003100000000003</v>
      </c>
      <c r="F14" s="258"/>
      <c r="G14" s="259">
        <f t="shared" si="0"/>
        <v>0</v>
      </c>
      <c r="O14" s="253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 t="shared" si="1"/>
        <v>0</v>
      </c>
      <c r="BB14" s="231">
        <f t="shared" si="2"/>
        <v>0</v>
      </c>
      <c r="BC14" s="231">
        <f t="shared" si="3"/>
        <v>0</v>
      </c>
      <c r="BD14" s="231">
        <f t="shared" si="4"/>
        <v>0</v>
      </c>
      <c r="BE14" s="231">
        <f t="shared" si="5"/>
        <v>0</v>
      </c>
      <c r="CA14" s="260">
        <v>1</v>
      </c>
      <c r="CB14" s="260">
        <v>1</v>
      </c>
      <c r="CZ14" s="231">
        <v>0</v>
      </c>
    </row>
    <row r="15" spans="1:104">
      <c r="A15" s="261"/>
      <c r="B15" s="262" t="s">
        <v>95</v>
      </c>
      <c r="C15" s="263" t="s">
        <v>100</v>
      </c>
      <c r="D15" s="264"/>
      <c r="E15" s="265"/>
      <c r="F15" s="266"/>
      <c r="G15" s="267">
        <f>SUM(G7:G14)</f>
        <v>0</v>
      </c>
      <c r="O15" s="253">
        <v>4</v>
      </c>
      <c r="BA15" s="268">
        <f>SUM(BA7:BA14)</f>
        <v>0</v>
      </c>
      <c r="BB15" s="268">
        <f>SUM(BB7:BB14)</f>
        <v>0</v>
      </c>
      <c r="BC15" s="268">
        <f>SUM(BC7:BC14)</f>
        <v>0</v>
      </c>
      <c r="BD15" s="268">
        <f>SUM(BD7:BD14)</f>
        <v>0</v>
      </c>
      <c r="BE15" s="268">
        <f>SUM(BE7:BE14)</f>
        <v>0</v>
      </c>
    </row>
    <row r="16" spans="1:104">
      <c r="A16" s="246" t="s">
        <v>91</v>
      </c>
      <c r="B16" s="247" t="s">
        <v>116</v>
      </c>
      <c r="C16" s="248" t="s">
        <v>117</v>
      </c>
      <c r="D16" s="249"/>
      <c r="E16" s="250"/>
      <c r="F16" s="250"/>
      <c r="G16" s="251"/>
      <c r="H16" s="252"/>
      <c r="I16" s="252"/>
      <c r="O16" s="253">
        <v>1</v>
      </c>
    </row>
    <row r="17" spans="1:104">
      <c r="A17" s="254">
        <v>8</v>
      </c>
      <c r="B17" s="255" t="s">
        <v>119</v>
      </c>
      <c r="C17" s="256" t="s">
        <v>120</v>
      </c>
      <c r="D17" s="257" t="s">
        <v>103</v>
      </c>
      <c r="E17" s="258">
        <v>3.4209999999999998</v>
      </c>
      <c r="F17" s="258"/>
      <c r="G17" s="259">
        <f t="shared" ref="G17:G25" si="6">E17*F17</f>
        <v>0</v>
      </c>
      <c r="O17" s="253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 t="shared" ref="BA17:BA25" si="7">IF(AZ17=1,G17,0)</f>
        <v>0</v>
      </c>
      <c r="BB17" s="231">
        <f t="shared" ref="BB17:BB25" si="8">IF(AZ17=2,G17,0)</f>
        <v>0</v>
      </c>
      <c r="BC17" s="231">
        <f t="shared" ref="BC17:BC25" si="9">IF(AZ17=3,G17,0)</f>
        <v>0</v>
      </c>
      <c r="BD17" s="231">
        <f t="shared" ref="BD17:BD25" si="10">IF(AZ17=4,G17,0)</f>
        <v>0</v>
      </c>
      <c r="BE17" s="231">
        <f t="shared" ref="BE17:BE25" si="11">IF(AZ17=5,G17,0)</f>
        <v>0</v>
      </c>
      <c r="CA17" s="260">
        <v>1</v>
      </c>
      <c r="CB17" s="260">
        <v>1</v>
      </c>
      <c r="CZ17" s="231">
        <v>2.5250000000014601</v>
      </c>
    </row>
    <row r="18" spans="1:104">
      <c r="A18" s="254">
        <v>9</v>
      </c>
      <c r="B18" s="255" t="s">
        <v>121</v>
      </c>
      <c r="C18" s="256" t="s">
        <v>122</v>
      </c>
      <c r="D18" s="257" t="s">
        <v>123</v>
      </c>
      <c r="E18" s="258">
        <v>3.6524999999999999</v>
      </c>
      <c r="F18" s="258"/>
      <c r="G18" s="259">
        <f t="shared" si="6"/>
        <v>0</v>
      </c>
      <c r="O18" s="253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 t="shared" si="7"/>
        <v>0</v>
      </c>
      <c r="BB18" s="231">
        <f t="shared" si="8"/>
        <v>0</v>
      </c>
      <c r="BC18" s="231">
        <f t="shared" si="9"/>
        <v>0</v>
      </c>
      <c r="BD18" s="231">
        <f t="shared" si="10"/>
        <v>0</v>
      </c>
      <c r="BE18" s="231">
        <f t="shared" si="11"/>
        <v>0</v>
      </c>
      <c r="CA18" s="260">
        <v>1</v>
      </c>
      <c r="CB18" s="260">
        <v>1</v>
      </c>
      <c r="CZ18" s="231">
        <v>3.9199999999993899E-2</v>
      </c>
    </row>
    <row r="19" spans="1:104">
      <c r="A19" s="254">
        <v>10</v>
      </c>
      <c r="B19" s="255" t="s">
        <v>124</v>
      </c>
      <c r="C19" s="256" t="s">
        <v>125</v>
      </c>
      <c r="D19" s="257" t="s">
        <v>123</v>
      </c>
      <c r="E19" s="258">
        <v>3.6524999999999999</v>
      </c>
      <c r="F19" s="258"/>
      <c r="G19" s="259">
        <f t="shared" si="6"/>
        <v>0</v>
      </c>
      <c r="O19" s="253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 t="shared" si="7"/>
        <v>0</v>
      </c>
      <c r="BB19" s="231">
        <f t="shared" si="8"/>
        <v>0</v>
      </c>
      <c r="BC19" s="231">
        <f t="shared" si="9"/>
        <v>0</v>
      </c>
      <c r="BD19" s="231">
        <f t="shared" si="10"/>
        <v>0</v>
      </c>
      <c r="BE19" s="231">
        <f t="shared" si="11"/>
        <v>0</v>
      </c>
      <c r="CA19" s="260">
        <v>1</v>
      </c>
      <c r="CB19" s="260">
        <v>1</v>
      </c>
      <c r="CZ19" s="231">
        <v>0</v>
      </c>
    </row>
    <row r="20" spans="1:104">
      <c r="A20" s="254">
        <v>11</v>
      </c>
      <c r="B20" s="255" t="s">
        <v>126</v>
      </c>
      <c r="C20" s="256" t="s">
        <v>127</v>
      </c>
      <c r="D20" s="257" t="s">
        <v>128</v>
      </c>
      <c r="E20" s="258">
        <v>0.1244</v>
      </c>
      <c r="F20" s="258"/>
      <c r="G20" s="259">
        <f t="shared" si="6"/>
        <v>0</v>
      </c>
      <c r="O20" s="253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 t="shared" si="7"/>
        <v>0</v>
      </c>
      <c r="BB20" s="231">
        <f t="shared" si="8"/>
        <v>0</v>
      </c>
      <c r="BC20" s="231">
        <f t="shared" si="9"/>
        <v>0</v>
      </c>
      <c r="BD20" s="231">
        <f t="shared" si="10"/>
        <v>0</v>
      </c>
      <c r="BE20" s="231">
        <f t="shared" si="11"/>
        <v>0</v>
      </c>
      <c r="CA20" s="260">
        <v>1</v>
      </c>
      <c r="CB20" s="260">
        <v>1</v>
      </c>
      <c r="CZ20" s="231">
        <v>1.05299999999988</v>
      </c>
    </row>
    <row r="21" spans="1:104">
      <c r="A21" s="254">
        <v>12</v>
      </c>
      <c r="B21" s="255" t="s">
        <v>129</v>
      </c>
      <c r="C21" s="256" t="s">
        <v>130</v>
      </c>
      <c r="D21" s="257" t="s">
        <v>103</v>
      </c>
      <c r="E21" s="258">
        <v>7.4813000000000001</v>
      </c>
      <c r="F21" s="258"/>
      <c r="G21" s="259">
        <f t="shared" si="6"/>
        <v>0</v>
      </c>
      <c r="O21" s="253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 t="shared" si="7"/>
        <v>0</v>
      </c>
      <c r="BB21" s="231">
        <f t="shared" si="8"/>
        <v>0</v>
      </c>
      <c r="BC21" s="231">
        <f t="shared" si="9"/>
        <v>0</v>
      </c>
      <c r="BD21" s="231">
        <f t="shared" si="10"/>
        <v>0</v>
      </c>
      <c r="BE21" s="231">
        <f t="shared" si="11"/>
        <v>0</v>
      </c>
      <c r="CA21" s="260">
        <v>1</v>
      </c>
      <c r="CB21" s="260">
        <v>1</v>
      </c>
      <c r="CZ21" s="231">
        <v>2.5250000000014601</v>
      </c>
    </row>
    <row r="22" spans="1:104">
      <c r="A22" s="254">
        <v>13</v>
      </c>
      <c r="B22" s="255" t="s">
        <v>131</v>
      </c>
      <c r="C22" s="256" t="s">
        <v>132</v>
      </c>
      <c r="D22" s="257" t="s">
        <v>123</v>
      </c>
      <c r="E22" s="258">
        <v>19.4375</v>
      </c>
      <c r="F22" s="258"/>
      <c r="G22" s="259">
        <f t="shared" si="6"/>
        <v>0</v>
      </c>
      <c r="O22" s="253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 t="shared" si="7"/>
        <v>0</v>
      </c>
      <c r="BB22" s="231">
        <f t="shared" si="8"/>
        <v>0</v>
      </c>
      <c r="BC22" s="231">
        <f t="shared" si="9"/>
        <v>0</v>
      </c>
      <c r="BD22" s="231">
        <f t="shared" si="10"/>
        <v>0</v>
      </c>
      <c r="BE22" s="231">
        <f t="shared" si="11"/>
        <v>0</v>
      </c>
      <c r="CA22" s="260">
        <v>1</v>
      </c>
      <c r="CB22" s="260">
        <v>1</v>
      </c>
      <c r="CZ22" s="231">
        <v>3.9210000000025502E-2</v>
      </c>
    </row>
    <row r="23" spans="1:104">
      <c r="A23" s="254">
        <v>14</v>
      </c>
      <c r="B23" s="255" t="s">
        <v>133</v>
      </c>
      <c r="C23" s="256" t="s">
        <v>134</v>
      </c>
      <c r="D23" s="257" t="s">
        <v>123</v>
      </c>
      <c r="E23" s="258">
        <v>19.4375</v>
      </c>
      <c r="F23" s="258"/>
      <c r="G23" s="259">
        <f t="shared" si="6"/>
        <v>0</v>
      </c>
      <c r="O23" s="253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 t="shared" si="7"/>
        <v>0</v>
      </c>
      <c r="BB23" s="231">
        <f t="shared" si="8"/>
        <v>0</v>
      </c>
      <c r="BC23" s="231">
        <f t="shared" si="9"/>
        <v>0</v>
      </c>
      <c r="BD23" s="231">
        <f t="shared" si="10"/>
        <v>0</v>
      </c>
      <c r="BE23" s="231">
        <f t="shared" si="11"/>
        <v>0</v>
      </c>
      <c r="CA23" s="260">
        <v>1</v>
      </c>
      <c r="CB23" s="260">
        <v>1</v>
      </c>
      <c r="CZ23" s="231">
        <v>0</v>
      </c>
    </row>
    <row r="24" spans="1:104">
      <c r="A24" s="254">
        <v>15</v>
      </c>
      <c r="B24" s="255" t="s">
        <v>135</v>
      </c>
      <c r="C24" s="256" t="s">
        <v>136</v>
      </c>
      <c r="D24" s="257" t="s">
        <v>103</v>
      </c>
      <c r="E24" s="258">
        <v>5.1315</v>
      </c>
      <c r="F24" s="258"/>
      <c r="G24" s="259">
        <f t="shared" si="6"/>
        <v>0</v>
      </c>
      <c r="O24" s="253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 t="shared" si="7"/>
        <v>0</v>
      </c>
      <c r="BB24" s="231">
        <f t="shared" si="8"/>
        <v>0</v>
      </c>
      <c r="BC24" s="231">
        <f t="shared" si="9"/>
        <v>0</v>
      </c>
      <c r="BD24" s="231">
        <f t="shared" si="10"/>
        <v>0</v>
      </c>
      <c r="BE24" s="231">
        <f t="shared" si="11"/>
        <v>0</v>
      </c>
      <c r="CA24" s="260">
        <v>1</v>
      </c>
      <c r="CB24" s="260">
        <v>1</v>
      </c>
      <c r="CZ24" s="231">
        <v>1.8369999999995299</v>
      </c>
    </row>
    <row r="25" spans="1:104" ht="22.5">
      <c r="A25" s="254">
        <v>16</v>
      </c>
      <c r="B25" s="255" t="s">
        <v>137</v>
      </c>
      <c r="C25" s="256" t="s">
        <v>138</v>
      </c>
      <c r="D25" s="257" t="s">
        <v>139</v>
      </c>
      <c r="E25" s="258">
        <v>1</v>
      </c>
      <c r="F25" s="258"/>
      <c r="G25" s="259">
        <f t="shared" si="6"/>
        <v>0</v>
      </c>
      <c r="O25" s="253">
        <v>2</v>
      </c>
      <c r="AA25" s="231">
        <v>12</v>
      </c>
      <c r="AB25" s="231">
        <v>0</v>
      </c>
      <c r="AC25" s="231">
        <v>1</v>
      </c>
      <c r="AZ25" s="231">
        <v>1</v>
      </c>
      <c r="BA25" s="231">
        <f t="shared" si="7"/>
        <v>0</v>
      </c>
      <c r="BB25" s="231">
        <f t="shared" si="8"/>
        <v>0</v>
      </c>
      <c r="BC25" s="231">
        <f t="shared" si="9"/>
        <v>0</v>
      </c>
      <c r="BD25" s="231">
        <f t="shared" si="10"/>
        <v>0</v>
      </c>
      <c r="BE25" s="231">
        <f t="shared" si="11"/>
        <v>0</v>
      </c>
      <c r="CA25" s="260">
        <v>12</v>
      </c>
      <c r="CB25" s="260">
        <v>0</v>
      </c>
      <c r="CZ25" s="231">
        <v>0</v>
      </c>
    </row>
    <row r="26" spans="1:104">
      <c r="A26" s="261"/>
      <c r="B26" s="262" t="s">
        <v>95</v>
      </c>
      <c r="C26" s="263" t="s">
        <v>118</v>
      </c>
      <c r="D26" s="264"/>
      <c r="E26" s="265"/>
      <c r="F26" s="266"/>
      <c r="G26" s="267">
        <f>SUM(G16:G25)</f>
        <v>0</v>
      </c>
      <c r="O26" s="253">
        <v>4</v>
      </c>
      <c r="BA26" s="268">
        <f>SUM(BA16:BA25)</f>
        <v>0</v>
      </c>
      <c r="BB26" s="268">
        <f>SUM(BB16:BB25)</f>
        <v>0</v>
      </c>
      <c r="BC26" s="268">
        <f>SUM(BC16:BC25)</f>
        <v>0</v>
      </c>
      <c r="BD26" s="268">
        <f>SUM(BD16:BD25)</f>
        <v>0</v>
      </c>
      <c r="BE26" s="268">
        <f>SUM(BE16:BE25)</f>
        <v>0</v>
      </c>
    </row>
    <row r="27" spans="1:104">
      <c r="A27" s="246" t="s">
        <v>91</v>
      </c>
      <c r="B27" s="247" t="s">
        <v>140</v>
      </c>
      <c r="C27" s="248" t="s">
        <v>141</v>
      </c>
      <c r="D27" s="249"/>
      <c r="E27" s="250"/>
      <c r="F27" s="250"/>
      <c r="G27" s="251"/>
      <c r="H27" s="252"/>
      <c r="I27" s="252"/>
      <c r="O27" s="253">
        <v>1</v>
      </c>
    </row>
    <row r="28" spans="1:104">
      <c r="A28" s="254">
        <v>17</v>
      </c>
      <c r="B28" s="255" t="s">
        <v>143</v>
      </c>
      <c r="C28" s="256" t="s">
        <v>144</v>
      </c>
      <c r="D28" s="257" t="s">
        <v>123</v>
      </c>
      <c r="E28" s="258">
        <v>24.4</v>
      </c>
      <c r="F28" s="258"/>
      <c r="G28" s="259">
        <f t="shared" ref="G28:G36" si="12">E28*F28</f>
        <v>0</v>
      </c>
      <c r="O28" s="253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 t="shared" ref="BA28:BA36" si="13">IF(AZ28=1,G28,0)</f>
        <v>0</v>
      </c>
      <c r="BB28" s="231">
        <f t="shared" ref="BB28:BB36" si="14">IF(AZ28=2,G28,0)</f>
        <v>0</v>
      </c>
      <c r="BC28" s="231">
        <f t="shared" ref="BC28:BC36" si="15">IF(AZ28=3,G28,0)</f>
        <v>0</v>
      </c>
      <c r="BD28" s="231">
        <f t="shared" ref="BD28:BD36" si="16">IF(AZ28=4,G28,0)</f>
        <v>0</v>
      </c>
      <c r="BE28" s="231">
        <f t="shared" ref="BE28:BE36" si="17">IF(AZ28=5,G28,0)</f>
        <v>0</v>
      </c>
      <c r="CA28" s="260">
        <v>1</v>
      </c>
      <c r="CB28" s="260">
        <v>1</v>
      </c>
      <c r="CZ28" s="231">
        <v>0.15337999999997001</v>
      </c>
    </row>
    <row r="29" spans="1:104">
      <c r="A29" s="254">
        <v>18</v>
      </c>
      <c r="B29" s="255" t="s">
        <v>145</v>
      </c>
      <c r="C29" s="256" t="s">
        <v>146</v>
      </c>
      <c r="D29" s="257" t="s">
        <v>123</v>
      </c>
      <c r="E29" s="258">
        <v>18.899999999999999</v>
      </c>
      <c r="F29" s="258"/>
      <c r="G29" s="259">
        <f t="shared" si="12"/>
        <v>0</v>
      </c>
      <c r="O29" s="253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 t="shared" si="13"/>
        <v>0</v>
      </c>
      <c r="BB29" s="231">
        <f t="shared" si="14"/>
        <v>0</v>
      </c>
      <c r="BC29" s="231">
        <f t="shared" si="15"/>
        <v>0</v>
      </c>
      <c r="BD29" s="231">
        <f t="shared" si="16"/>
        <v>0</v>
      </c>
      <c r="BE29" s="231">
        <f t="shared" si="17"/>
        <v>0</v>
      </c>
      <c r="CA29" s="260">
        <v>1</v>
      </c>
      <c r="CB29" s="260">
        <v>1</v>
      </c>
      <c r="CZ29" s="231">
        <v>0.17436999999995401</v>
      </c>
    </row>
    <row r="30" spans="1:104" ht="22.5">
      <c r="A30" s="254">
        <v>19</v>
      </c>
      <c r="B30" s="255" t="s">
        <v>147</v>
      </c>
      <c r="C30" s="256" t="s">
        <v>148</v>
      </c>
      <c r="D30" s="257" t="s">
        <v>123</v>
      </c>
      <c r="E30" s="258">
        <v>128.04499999999999</v>
      </c>
      <c r="F30" s="258"/>
      <c r="G30" s="259">
        <f t="shared" si="12"/>
        <v>0</v>
      </c>
      <c r="O30" s="253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 t="shared" si="13"/>
        <v>0</v>
      </c>
      <c r="BB30" s="231">
        <f t="shared" si="14"/>
        <v>0</v>
      </c>
      <c r="BC30" s="231">
        <f t="shared" si="15"/>
        <v>0</v>
      </c>
      <c r="BD30" s="231">
        <f t="shared" si="16"/>
        <v>0</v>
      </c>
      <c r="BE30" s="231">
        <f t="shared" si="17"/>
        <v>0</v>
      </c>
      <c r="CA30" s="260">
        <v>1</v>
      </c>
      <c r="CB30" s="260">
        <v>1</v>
      </c>
      <c r="CZ30" s="231">
        <v>0.26369000000022402</v>
      </c>
    </row>
    <row r="31" spans="1:104">
      <c r="A31" s="254">
        <v>20</v>
      </c>
      <c r="B31" s="255" t="s">
        <v>149</v>
      </c>
      <c r="C31" s="256" t="s">
        <v>150</v>
      </c>
      <c r="D31" s="257" t="s">
        <v>151</v>
      </c>
      <c r="E31" s="258">
        <v>3</v>
      </c>
      <c r="F31" s="258"/>
      <c r="G31" s="259">
        <f t="shared" si="12"/>
        <v>0</v>
      </c>
      <c r="O31" s="253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 t="shared" si="13"/>
        <v>0</v>
      </c>
      <c r="BB31" s="231">
        <f t="shared" si="14"/>
        <v>0</v>
      </c>
      <c r="BC31" s="231">
        <f t="shared" si="15"/>
        <v>0</v>
      </c>
      <c r="BD31" s="231">
        <f t="shared" si="16"/>
        <v>0</v>
      </c>
      <c r="BE31" s="231">
        <f t="shared" si="17"/>
        <v>0</v>
      </c>
      <c r="CA31" s="260">
        <v>1</v>
      </c>
      <c r="CB31" s="260">
        <v>1</v>
      </c>
      <c r="CZ31" s="231">
        <v>2.9629999999997401E-2</v>
      </c>
    </row>
    <row r="32" spans="1:104">
      <c r="A32" s="254">
        <v>21</v>
      </c>
      <c r="B32" s="255" t="s">
        <v>152</v>
      </c>
      <c r="C32" s="256" t="s">
        <v>153</v>
      </c>
      <c r="D32" s="257" t="s">
        <v>151</v>
      </c>
      <c r="E32" s="258">
        <v>2</v>
      </c>
      <c r="F32" s="258"/>
      <c r="G32" s="259">
        <f t="shared" si="12"/>
        <v>0</v>
      </c>
      <c r="O32" s="253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 t="shared" si="13"/>
        <v>0</v>
      </c>
      <c r="BB32" s="231">
        <f t="shared" si="14"/>
        <v>0</v>
      </c>
      <c r="BC32" s="231">
        <f t="shared" si="15"/>
        <v>0</v>
      </c>
      <c r="BD32" s="231">
        <f t="shared" si="16"/>
        <v>0</v>
      </c>
      <c r="BE32" s="231">
        <f t="shared" si="17"/>
        <v>0</v>
      </c>
      <c r="CA32" s="260">
        <v>1</v>
      </c>
      <c r="CB32" s="260">
        <v>1</v>
      </c>
      <c r="CZ32" s="231">
        <v>4.5680000000004398E-2</v>
      </c>
    </row>
    <row r="33" spans="1:104">
      <c r="A33" s="254">
        <v>22</v>
      </c>
      <c r="B33" s="255" t="s">
        <v>154</v>
      </c>
      <c r="C33" s="256" t="s">
        <v>155</v>
      </c>
      <c r="D33" s="257" t="s">
        <v>123</v>
      </c>
      <c r="E33" s="258">
        <v>6.72</v>
      </c>
      <c r="F33" s="258"/>
      <c r="G33" s="259">
        <f t="shared" si="12"/>
        <v>0</v>
      </c>
      <c r="O33" s="253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 t="shared" si="13"/>
        <v>0</v>
      </c>
      <c r="BB33" s="231">
        <f t="shared" si="14"/>
        <v>0</v>
      </c>
      <c r="BC33" s="231">
        <f t="shared" si="15"/>
        <v>0</v>
      </c>
      <c r="BD33" s="231">
        <f t="shared" si="16"/>
        <v>0</v>
      </c>
      <c r="BE33" s="231">
        <f t="shared" si="17"/>
        <v>0</v>
      </c>
      <c r="CA33" s="260">
        <v>1</v>
      </c>
      <c r="CB33" s="260">
        <v>1</v>
      </c>
      <c r="CZ33" s="231">
        <v>6.4449999999965299E-2</v>
      </c>
    </row>
    <row r="34" spans="1:104">
      <c r="A34" s="254">
        <v>23</v>
      </c>
      <c r="B34" s="255" t="s">
        <v>156</v>
      </c>
      <c r="C34" s="256" t="s">
        <v>157</v>
      </c>
      <c r="D34" s="257" t="s">
        <v>123</v>
      </c>
      <c r="E34" s="258">
        <v>20.62</v>
      </c>
      <c r="F34" s="258"/>
      <c r="G34" s="259">
        <f t="shared" si="12"/>
        <v>0</v>
      </c>
      <c r="O34" s="253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 t="shared" si="13"/>
        <v>0</v>
      </c>
      <c r="BB34" s="231">
        <f t="shared" si="14"/>
        <v>0</v>
      </c>
      <c r="BC34" s="231">
        <f t="shared" si="15"/>
        <v>0</v>
      </c>
      <c r="BD34" s="231">
        <f t="shared" si="16"/>
        <v>0</v>
      </c>
      <c r="BE34" s="231">
        <f t="shared" si="17"/>
        <v>0</v>
      </c>
      <c r="CA34" s="260">
        <v>1</v>
      </c>
      <c r="CB34" s="260">
        <v>1</v>
      </c>
      <c r="CZ34" s="231">
        <v>0.10793000000001</v>
      </c>
    </row>
    <row r="35" spans="1:104" ht="22.5">
      <c r="A35" s="254">
        <v>24</v>
      </c>
      <c r="B35" s="255" t="s">
        <v>158</v>
      </c>
      <c r="C35" s="256" t="s">
        <v>159</v>
      </c>
      <c r="D35" s="257" t="s">
        <v>123</v>
      </c>
      <c r="E35" s="258">
        <v>51</v>
      </c>
      <c r="F35" s="258"/>
      <c r="G35" s="259">
        <f t="shared" si="12"/>
        <v>0</v>
      </c>
      <c r="O35" s="253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 t="shared" si="13"/>
        <v>0</v>
      </c>
      <c r="BB35" s="231">
        <f t="shared" si="14"/>
        <v>0</v>
      </c>
      <c r="BC35" s="231">
        <f t="shared" si="15"/>
        <v>0</v>
      </c>
      <c r="BD35" s="231">
        <f t="shared" si="16"/>
        <v>0</v>
      </c>
      <c r="BE35" s="231">
        <f t="shared" si="17"/>
        <v>0</v>
      </c>
      <c r="CA35" s="260">
        <v>1</v>
      </c>
      <c r="CB35" s="260">
        <v>1</v>
      </c>
      <c r="CZ35" s="231">
        <v>1.9730000000009799E-2</v>
      </c>
    </row>
    <row r="36" spans="1:104">
      <c r="A36" s="254">
        <v>25</v>
      </c>
      <c r="B36" s="255" t="s">
        <v>160</v>
      </c>
      <c r="C36" s="256" t="s">
        <v>161</v>
      </c>
      <c r="D36" s="257" t="s">
        <v>162</v>
      </c>
      <c r="E36" s="258">
        <v>16.5</v>
      </c>
      <c r="F36" s="258"/>
      <c r="G36" s="259">
        <f t="shared" si="12"/>
        <v>0</v>
      </c>
      <c r="O36" s="253">
        <v>2</v>
      </c>
      <c r="AA36" s="231">
        <v>12</v>
      </c>
      <c r="AB36" s="231">
        <v>0</v>
      </c>
      <c r="AC36" s="231">
        <v>2</v>
      </c>
      <c r="AZ36" s="231">
        <v>1</v>
      </c>
      <c r="BA36" s="231">
        <f t="shared" si="13"/>
        <v>0</v>
      </c>
      <c r="BB36" s="231">
        <f t="shared" si="14"/>
        <v>0</v>
      </c>
      <c r="BC36" s="231">
        <f t="shared" si="15"/>
        <v>0</v>
      </c>
      <c r="BD36" s="231">
        <f t="shared" si="16"/>
        <v>0</v>
      </c>
      <c r="BE36" s="231">
        <f t="shared" si="17"/>
        <v>0</v>
      </c>
      <c r="CA36" s="260">
        <v>12</v>
      </c>
      <c r="CB36" s="260">
        <v>0</v>
      </c>
      <c r="CZ36" s="231">
        <v>0</v>
      </c>
    </row>
    <row r="37" spans="1:104">
      <c r="A37" s="261"/>
      <c r="B37" s="262" t="s">
        <v>95</v>
      </c>
      <c r="C37" s="263" t="s">
        <v>142</v>
      </c>
      <c r="D37" s="264"/>
      <c r="E37" s="265"/>
      <c r="F37" s="266"/>
      <c r="G37" s="267">
        <f>SUM(G27:G36)</f>
        <v>0</v>
      </c>
      <c r="O37" s="253">
        <v>4</v>
      </c>
      <c r="BA37" s="268">
        <f>SUM(BA27:BA36)</f>
        <v>0</v>
      </c>
      <c r="BB37" s="268">
        <f>SUM(BB27:BB36)</f>
        <v>0</v>
      </c>
      <c r="BC37" s="268">
        <f>SUM(BC27:BC36)</f>
        <v>0</v>
      </c>
      <c r="BD37" s="268">
        <f>SUM(BD27:BD36)</f>
        <v>0</v>
      </c>
      <c r="BE37" s="268">
        <f>SUM(BE27:BE36)</f>
        <v>0</v>
      </c>
    </row>
    <row r="38" spans="1:104">
      <c r="A38" s="246" t="s">
        <v>91</v>
      </c>
      <c r="B38" s="247" t="s">
        <v>163</v>
      </c>
      <c r="C38" s="248" t="s">
        <v>164</v>
      </c>
      <c r="D38" s="249"/>
      <c r="E38" s="250"/>
      <c r="F38" s="250"/>
      <c r="G38" s="251"/>
      <c r="H38" s="252"/>
      <c r="I38" s="252"/>
      <c r="O38" s="253">
        <v>1</v>
      </c>
    </row>
    <row r="39" spans="1:104">
      <c r="A39" s="254">
        <v>26</v>
      </c>
      <c r="B39" s="255" t="s">
        <v>166</v>
      </c>
      <c r="C39" s="256" t="s">
        <v>167</v>
      </c>
      <c r="D39" s="257" t="s">
        <v>103</v>
      </c>
      <c r="E39" s="258">
        <v>16.4619</v>
      </c>
      <c r="F39" s="258"/>
      <c r="G39" s="259">
        <f t="shared" ref="G39:G50" si="18">E39*F39</f>
        <v>0</v>
      </c>
      <c r="O39" s="253">
        <v>2</v>
      </c>
      <c r="AA39" s="231">
        <v>1</v>
      </c>
      <c r="AB39" s="231">
        <v>1</v>
      </c>
      <c r="AC39" s="231">
        <v>1</v>
      </c>
      <c r="AZ39" s="231">
        <v>1</v>
      </c>
      <c r="BA39" s="231">
        <f t="shared" ref="BA39:BA50" si="19">IF(AZ39=1,G39,0)</f>
        <v>0</v>
      </c>
      <c r="BB39" s="231">
        <f t="shared" ref="BB39:BB50" si="20">IF(AZ39=2,G39,0)</f>
        <v>0</v>
      </c>
      <c r="BC39" s="231">
        <f t="shared" ref="BC39:BC50" si="21">IF(AZ39=3,G39,0)</f>
        <v>0</v>
      </c>
      <c r="BD39" s="231">
        <f t="shared" ref="BD39:BD50" si="22">IF(AZ39=4,G39,0)</f>
        <v>0</v>
      </c>
      <c r="BE39" s="231">
        <f t="shared" ref="BE39:BE50" si="23">IF(AZ39=5,G39,0)</f>
        <v>0</v>
      </c>
      <c r="CA39" s="260">
        <v>1</v>
      </c>
      <c r="CB39" s="260">
        <v>1</v>
      </c>
      <c r="CZ39" s="231">
        <v>2.52514000000156</v>
      </c>
    </row>
    <row r="40" spans="1:104">
      <c r="A40" s="254">
        <v>27</v>
      </c>
      <c r="B40" s="255" t="s">
        <v>168</v>
      </c>
      <c r="C40" s="256" t="s">
        <v>169</v>
      </c>
      <c r="D40" s="257" t="s">
        <v>123</v>
      </c>
      <c r="E40" s="258">
        <v>109.746</v>
      </c>
      <c r="F40" s="258"/>
      <c r="G40" s="259">
        <f t="shared" si="18"/>
        <v>0</v>
      </c>
      <c r="O40" s="253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 t="shared" si="19"/>
        <v>0</v>
      </c>
      <c r="BB40" s="231">
        <f t="shared" si="20"/>
        <v>0</v>
      </c>
      <c r="BC40" s="231">
        <f t="shared" si="21"/>
        <v>0</v>
      </c>
      <c r="BD40" s="231">
        <f t="shared" si="22"/>
        <v>0</v>
      </c>
      <c r="BE40" s="231">
        <f t="shared" si="23"/>
        <v>0</v>
      </c>
      <c r="CA40" s="260">
        <v>1</v>
      </c>
      <c r="CB40" s="260">
        <v>1</v>
      </c>
      <c r="CZ40" s="231">
        <v>0.194189999999935</v>
      </c>
    </row>
    <row r="41" spans="1:104">
      <c r="A41" s="254">
        <v>28</v>
      </c>
      <c r="B41" s="255" t="s">
        <v>170</v>
      </c>
      <c r="C41" s="256" t="s">
        <v>171</v>
      </c>
      <c r="D41" s="257" t="s">
        <v>123</v>
      </c>
      <c r="E41" s="258">
        <v>109.746</v>
      </c>
      <c r="F41" s="258"/>
      <c r="G41" s="259">
        <f t="shared" si="18"/>
        <v>0</v>
      </c>
      <c r="O41" s="253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 t="shared" si="19"/>
        <v>0</v>
      </c>
      <c r="BB41" s="231">
        <f t="shared" si="20"/>
        <v>0</v>
      </c>
      <c r="BC41" s="231">
        <f t="shared" si="21"/>
        <v>0</v>
      </c>
      <c r="BD41" s="231">
        <f t="shared" si="22"/>
        <v>0</v>
      </c>
      <c r="BE41" s="231">
        <f t="shared" si="23"/>
        <v>0</v>
      </c>
      <c r="CA41" s="260">
        <v>1</v>
      </c>
      <c r="CB41" s="260">
        <v>1</v>
      </c>
      <c r="CZ41" s="231">
        <v>0</v>
      </c>
    </row>
    <row r="42" spans="1:104">
      <c r="A42" s="254">
        <v>29</v>
      </c>
      <c r="B42" s="255" t="s">
        <v>172</v>
      </c>
      <c r="C42" s="256" t="s">
        <v>173</v>
      </c>
      <c r="D42" s="257" t="s">
        <v>123</v>
      </c>
      <c r="E42" s="258">
        <v>109.746</v>
      </c>
      <c r="F42" s="258"/>
      <c r="G42" s="259">
        <f t="shared" si="18"/>
        <v>0</v>
      </c>
      <c r="O42" s="253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 t="shared" si="19"/>
        <v>0</v>
      </c>
      <c r="BB42" s="231">
        <f t="shared" si="20"/>
        <v>0</v>
      </c>
      <c r="BC42" s="231">
        <f t="shared" si="21"/>
        <v>0</v>
      </c>
      <c r="BD42" s="231">
        <f t="shared" si="22"/>
        <v>0</v>
      </c>
      <c r="BE42" s="231">
        <f t="shared" si="23"/>
        <v>0</v>
      </c>
      <c r="CA42" s="260">
        <v>1</v>
      </c>
      <c r="CB42" s="260">
        <v>1</v>
      </c>
      <c r="CZ42" s="231">
        <v>1.9999999999988898E-3</v>
      </c>
    </row>
    <row r="43" spans="1:104">
      <c r="A43" s="254">
        <v>30</v>
      </c>
      <c r="B43" s="255" t="s">
        <v>174</v>
      </c>
      <c r="C43" s="256" t="s">
        <v>175</v>
      </c>
      <c r="D43" s="257" t="s">
        <v>123</v>
      </c>
      <c r="E43" s="258">
        <v>109.746</v>
      </c>
      <c r="F43" s="258"/>
      <c r="G43" s="259">
        <f t="shared" si="18"/>
        <v>0</v>
      </c>
      <c r="O43" s="253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 t="shared" si="19"/>
        <v>0</v>
      </c>
      <c r="BB43" s="231">
        <f t="shared" si="20"/>
        <v>0</v>
      </c>
      <c r="BC43" s="231">
        <f t="shared" si="21"/>
        <v>0</v>
      </c>
      <c r="BD43" s="231">
        <f t="shared" si="22"/>
        <v>0</v>
      </c>
      <c r="BE43" s="231">
        <f t="shared" si="23"/>
        <v>0</v>
      </c>
      <c r="CA43" s="260">
        <v>1</v>
      </c>
      <c r="CB43" s="260">
        <v>1</v>
      </c>
      <c r="CZ43" s="231">
        <v>0</v>
      </c>
    </row>
    <row r="44" spans="1:104">
      <c r="A44" s="254">
        <v>31</v>
      </c>
      <c r="B44" s="255" t="s">
        <v>176</v>
      </c>
      <c r="C44" s="256" t="s">
        <v>177</v>
      </c>
      <c r="D44" s="257" t="s">
        <v>128</v>
      </c>
      <c r="E44" s="258">
        <v>1.6462000000000001</v>
      </c>
      <c r="F44" s="258"/>
      <c r="G44" s="259">
        <f t="shared" si="18"/>
        <v>0</v>
      </c>
      <c r="O44" s="253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 t="shared" si="19"/>
        <v>0</v>
      </c>
      <c r="BB44" s="231">
        <f t="shared" si="20"/>
        <v>0</v>
      </c>
      <c r="BC44" s="231">
        <f t="shared" si="21"/>
        <v>0</v>
      </c>
      <c r="BD44" s="231">
        <f t="shared" si="22"/>
        <v>0</v>
      </c>
      <c r="BE44" s="231">
        <f t="shared" si="23"/>
        <v>0</v>
      </c>
      <c r="CA44" s="260">
        <v>1</v>
      </c>
      <c r="CB44" s="260">
        <v>1</v>
      </c>
      <c r="CZ44" s="231">
        <v>1.0068900000005701</v>
      </c>
    </row>
    <row r="45" spans="1:104">
      <c r="A45" s="254">
        <v>32</v>
      </c>
      <c r="B45" s="255" t="s">
        <v>178</v>
      </c>
      <c r="C45" s="256" t="s">
        <v>179</v>
      </c>
      <c r="D45" s="257" t="s">
        <v>103</v>
      </c>
      <c r="E45" s="258">
        <v>6.1950000000000003</v>
      </c>
      <c r="F45" s="258"/>
      <c r="G45" s="259">
        <f t="shared" si="18"/>
        <v>0</v>
      </c>
      <c r="O45" s="253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 t="shared" si="19"/>
        <v>0</v>
      </c>
      <c r="BB45" s="231">
        <f t="shared" si="20"/>
        <v>0</v>
      </c>
      <c r="BC45" s="231">
        <f t="shared" si="21"/>
        <v>0</v>
      </c>
      <c r="BD45" s="231">
        <f t="shared" si="22"/>
        <v>0</v>
      </c>
      <c r="BE45" s="231">
        <f t="shared" si="23"/>
        <v>0</v>
      </c>
      <c r="CA45" s="260">
        <v>1</v>
      </c>
      <c r="CB45" s="260">
        <v>1</v>
      </c>
      <c r="CZ45" s="231">
        <v>2.5251099999986799</v>
      </c>
    </row>
    <row r="46" spans="1:104">
      <c r="A46" s="254">
        <v>33</v>
      </c>
      <c r="B46" s="255" t="s">
        <v>180</v>
      </c>
      <c r="C46" s="256" t="s">
        <v>181</v>
      </c>
      <c r="D46" s="257" t="s">
        <v>123</v>
      </c>
      <c r="E46" s="258">
        <v>45.5</v>
      </c>
      <c r="F46" s="258"/>
      <c r="G46" s="259">
        <f t="shared" si="18"/>
        <v>0</v>
      </c>
      <c r="O46" s="253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 t="shared" si="19"/>
        <v>0</v>
      </c>
      <c r="BB46" s="231">
        <f t="shared" si="20"/>
        <v>0</v>
      </c>
      <c r="BC46" s="231">
        <f t="shared" si="21"/>
        <v>0</v>
      </c>
      <c r="BD46" s="231">
        <f t="shared" si="22"/>
        <v>0</v>
      </c>
      <c r="BE46" s="231">
        <f t="shared" si="23"/>
        <v>0</v>
      </c>
      <c r="CA46" s="260">
        <v>1</v>
      </c>
      <c r="CB46" s="260">
        <v>1</v>
      </c>
      <c r="CZ46" s="231">
        <v>3.4099999999987998E-3</v>
      </c>
    </row>
    <row r="47" spans="1:104">
      <c r="A47" s="254">
        <v>34</v>
      </c>
      <c r="B47" s="255" t="s">
        <v>182</v>
      </c>
      <c r="C47" s="256" t="s">
        <v>183</v>
      </c>
      <c r="D47" s="257" t="s">
        <v>123</v>
      </c>
      <c r="E47" s="258">
        <v>45.5</v>
      </c>
      <c r="F47" s="258"/>
      <c r="G47" s="259">
        <f t="shared" si="18"/>
        <v>0</v>
      </c>
      <c r="O47" s="253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 t="shared" si="19"/>
        <v>0</v>
      </c>
      <c r="BB47" s="231">
        <f t="shared" si="20"/>
        <v>0</v>
      </c>
      <c r="BC47" s="231">
        <f t="shared" si="21"/>
        <v>0</v>
      </c>
      <c r="BD47" s="231">
        <f t="shared" si="22"/>
        <v>0</v>
      </c>
      <c r="BE47" s="231">
        <f t="shared" si="23"/>
        <v>0</v>
      </c>
      <c r="CA47" s="260">
        <v>1</v>
      </c>
      <c r="CB47" s="260">
        <v>1</v>
      </c>
      <c r="CZ47" s="231">
        <v>0</v>
      </c>
    </row>
    <row r="48" spans="1:104">
      <c r="A48" s="254">
        <v>35</v>
      </c>
      <c r="B48" s="255" t="s">
        <v>184</v>
      </c>
      <c r="C48" s="256" t="s">
        <v>185</v>
      </c>
      <c r="D48" s="257" t="s">
        <v>128</v>
      </c>
      <c r="E48" s="258">
        <v>0.92930000000000001</v>
      </c>
      <c r="F48" s="258"/>
      <c r="G48" s="259">
        <f t="shared" si="18"/>
        <v>0</v>
      </c>
      <c r="O48" s="253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 t="shared" si="19"/>
        <v>0</v>
      </c>
      <c r="BB48" s="231">
        <f t="shared" si="20"/>
        <v>0</v>
      </c>
      <c r="BC48" s="231">
        <f t="shared" si="21"/>
        <v>0</v>
      </c>
      <c r="BD48" s="231">
        <f t="shared" si="22"/>
        <v>0</v>
      </c>
      <c r="BE48" s="231">
        <f t="shared" si="23"/>
        <v>0</v>
      </c>
      <c r="CA48" s="260">
        <v>1</v>
      </c>
      <c r="CB48" s="260">
        <v>1</v>
      </c>
      <c r="CZ48" s="231">
        <v>1.01664999999957</v>
      </c>
    </row>
    <row r="49" spans="1:104">
      <c r="A49" s="254">
        <v>36</v>
      </c>
      <c r="B49" s="255" t="s">
        <v>186</v>
      </c>
      <c r="C49" s="256" t="s">
        <v>187</v>
      </c>
      <c r="D49" s="257" t="s">
        <v>123</v>
      </c>
      <c r="E49" s="258">
        <v>28.927499999999998</v>
      </c>
      <c r="F49" s="258"/>
      <c r="G49" s="259">
        <f t="shared" si="18"/>
        <v>0</v>
      </c>
      <c r="O49" s="253">
        <v>2</v>
      </c>
      <c r="AA49" s="231">
        <v>1</v>
      </c>
      <c r="AB49" s="231">
        <v>1</v>
      </c>
      <c r="AC49" s="231">
        <v>1</v>
      </c>
      <c r="AZ49" s="231">
        <v>1</v>
      </c>
      <c r="BA49" s="231">
        <f t="shared" si="19"/>
        <v>0</v>
      </c>
      <c r="BB49" s="231">
        <f t="shared" si="20"/>
        <v>0</v>
      </c>
      <c r="BC49" s="231">
        <f t="shared" si="21"/>
        <v>0</v>
      </c>
      <c r="BD49" s="231">
        <f t="shared" si="22"/>
        <v>0</v>
      </c>
      <c r="BE49" s="231">
        <f t="shared" si="23"/>
        <v>0</v>
      </c>
      <c r="CA49" s="260">
        <v>1</v>
      </c>
      <c r="CB49" s="260">
        <v>1</v>
      </c>
      <c r="CZ49" s="231">
        <v>1.9700000000000299E-3</v>
      </c>
    </row>
    <row r="50" spans="1:104">
      <c r="A50" s="254">
        <v>37</v>
      </c>
      <c r="B50" s="255" t="s">
        <v>188</v>
      </c>
      <c r="C50" s="256" t="s">
        <v>189</v>
      </c>
      <c r="D50" s="257" t="s">
        <v>103</v>
      </c>
      <c r="E50" s="258">
        <v>2.2999999999999998</v>
      </c>
      <c r="F50" s="258"/>
      <c r="G50" s="259">
        <f t="shared" si="18"/>
        <v>0</v>
      </c>
      <c r="O50" s="253">
        <v>2</v>
      </c>
      <c r="AA50" s="231">
        <v>2</v>
      </c>
      <c r="AB50" s="231">
        <v>1</v>
      </c>
      <c r="AC50" s="231">
        <v>1</v>
      </c>
      <c r="AZ50" s="231">
        <v>1</v>
      </c>
      <c r="BA50" s="231">
        <f t="shared" si="19"/>
        <v>0</v>
      </c>
      <c r="BB50" s="231">
        <f t="shared" si="20"/>
        <v>0</v>
      </c>
      <c r="BC50" s="231">
        <f t="shared" si="21"/>
        <v>0</v>
      </c>
      <c r="BD50" s="231">
        <f t="shared" si="22"/>
        <v>0</v>
      </c>
      <c r="BE50" s="231">
        <f t="shared" si="23"/>
        <v>0</v>
      </c>
      <c r="CA50" s="260">
        <v>2</v>
      </c>
      <c r="CB50" s="260">
        <v>1</v>
      </c>
      <c r="CZ50" s="231">
        <v>3.0194999999985201</v>
      </c>
    </row>
    <row r="51" spans="1:104">
      <c r="A51" s="261"/>
      <c r="B51" s="262" t="s">
        <v>95</v>
      </c>
      <c r="C51" s="263" t="s">
        <v>165</v>
      </c>
      <c r="D51" s="264"/>
      <c r="E51" s="265"/>
      <c r="F51" s="266"/>
      <c r="G51" s="267">
        <f>SUM(G38:G50)</f>
        <v>0</v>
      </c>
      <c r="O51" s="253">
        <v>4</v>
      </c>
      <c r="BA51" s="268">
        <f>SUM(BA38:BA50)</f>
        <v>0</v>
      </c>
      <c r="BB51" s="268">
        <f>SUM(BB38:BB50)</f>
        <v>0</v>
      </c>
      <c r="BC51" s="268">
        <f>SUM(BC38:BC50)</f>
        <v>0</v>
      </c>
      <c r="BD51" s="268">
        <f>SUM(BD38:BD50)</f>
        <v>0</v>
      </c>
      <c r="BE51" s="268">
        <f>SUM(BE38:BE50)</f>
        <v>0</v>
      </c>
    </row>
    <row r="52" spans="1:104">
      <c r="A52" s="246" t="s">
        <v>91</v>
      </c>
      <c r="B52" s="247" t="s">
        <v>190</v>
      </c>
      <c r="C52" s="248" t="s">
        <v>191</v>
      </c>
      <c r="D52" s="249"/>
      <c r="E52" s="250"/>
      <c r="F52" s="250"/>
      <c r="G52" s="251"/>
      <c r="H52" s="252"/>
      <c r="I52" s="252"/>
      <c r="O52" s="253">
        <v>1</v>
      </c>
    </row>
    <row r="53" spans="1:104">
      <c r="A53" s="254">
        <v>38</v>
      </c>
      <c r="B53" s="255" t="s">
        <v>193</v>
      </c>
      <c r="C53" s="256" t="s">
        <v>194</v>
      </c>
      <c r="D53" s="257" t="s">
        <v>123</v>
      </c>
      <c r="E53" s="258">
        <v>73.5</v>
      </c>
      <c r="F53" s="258"/>
      <c r="G53" s="259">
        <f t="shared" ref="G53:G61" si="24">E53*F53</f>
        <v>0</v>
      </c>
      <c r="O53" s="253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 t="shared" ref="BA53:BA61" si="25">IF(AZ53=1,G53,0)</f>
        <v>0</v>
      </c>
      <c r="BB53" s="231">
        <f t="shared" ref="BB53:BB61" si="26">IF(AZ53=2,G53,0)</f>
        <v>0</v>
      </c>
      <c r="BC53" s="231">
        <f t="shared" ref="BC53:BC61" si="27">IF(AZ53=3,G53,0)</f>
        <v>0</v>
      </c>
      <c r="BD53" s="231">
        <f t="shared" ref="BD53:BD61" si="28">IF(AZ53=4,G53,0)</f>
        <v>0</v>
      </c>
      <c r="BE53" s="231">
        <f t="shared" ref="BE53:BE61" si="29">IF(AZ53=5,G53,0)</f>
        <v>0</v>
      </c>
      <c r="CA53" s="260">
        <v>1</v>
      </c>
      <c r="CB53" s="260">
        <v>1</v>
      </c>
      <c r="CZ53" s="231">
        <v>2.54600000000096E-2</v>
      </c>
    </row>
    <row r="54" spans="1:104" ht="22.5">
      <c r="A54" s="254">
        <v>39</v>
      </c>
      <c r="B54" s="255" t="s">
        <v>195</v>
      </c>
      <c r="C54" s="256" t="s">
        <v>196</v>
      </c>
      <c r="D54" s="257" t="s">
        <v>123</v>
      </c>
      <c r="E54" s="258">
        <v>21.5</v>
      </c>
      <c r="F54" s="258"/>
      <c r="G54" s="259">
        <f t="shared" si="24"/>
        <v>0</v>
      </c>
      <c r="O54" s="253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 t="shared" si="25"/>
        <v>0</v>
      </c>
      <c r="BB54" s="231">
        <f t="shared" si="26"/>
        <v>0</v>
      </c>
      <c r="BC54" s="231">
        <f t="shared" si="27"/>
        <v>0</v>
      </c>
      <c r="BD54" s="231">
        <f t="shared" si="28"/>
        <v>0</v>
      </c>
      <c r="BE54" s="231">
        <f t="shared" si="29"/>
        <v>0</v>
      </c>
      <c r="CA54" s="260">
        <v>1</v>
      </c>
      <c r="CB54" s="260">
        <v>1</v>
      </c>
      <c r="CZ54" s="231">
        <v>3.3709999999985002E-2</v>
      </c>
    </row>
    <row r="55" spans="1:104">
      <c r="A55" s="254">
        <v>40</v>
      </c>
      <c r="B55" s="255" t="s">
        <v>197</v>
      </c>
      <c r="C55" s="256" t="s">
        <v>198</v>
      </c>
      <c r="D55" s="257" t="s">
        <v>123</v>
      </c>
      <c r="E55" s="258">
        <v>25.2</v>
      </c>
      <c r="F55" s="258"/>
      <c r="G55" s="259">
        <f t="shared" si="24"/>
        <v>0</v>
      </c>
      <c r="O55" s="253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 t="shared" si="25"/>
        <v>0</v>
      </c>
      <c r="BB55" s="231">
        <f t="shared" si="26"/>
        <v>0</v>
      </c>
      <c r="BC55" s="231">
        <f t="shared" si="27"/>
        <v>0</v>
      </c>
      <c r="BD55" s="231">
        <f t="shared" si="28"/>
        <v>0</v>
      </c>
      <c r="BE55" s="231">
        <f t="shared" si="29"/>
        <v>0</v>
      </c>
      <c r="CA55" s="260">
        <v>1</v>
      </c>
      <c r="CB55" s="260">
        <v>1</v>
      </c>
      <c r="CZ55" s="231">
        <v>2.07499999999925E-2</v>
      </c>
    </row>
    <row r="56" spans="1:104">
      <c r="A56" s="254">
        <v>41</v>
      </c>
      <c r="B56" s="255" t="s">
        <v>199</v>
      </c>
      <c r="C56" s="256" t="s">
        <v>200</v>
      </c>
      <c r="D56" s="257" t="s">
        <v>123</v>
      </c>
      <c r="E56" s="258">
        <v>267.83499999999998</v>
      </c>
      <c r="F56" s="258"/>
      <c r="G56" s="259">
        <f t="shared" si="24"/>
        <v>0</v>
      </c>
      <c r="O56" s="253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 t="shared" si="25"/>
        <v>0</v>
      </c>
      <c r="BB56" s="231">
        <f t="shared" si="26"/>
        <v>0</v>
      </c>
      <c r="BC56" s="231">
        <f t="shared" si="27"/>
        <v>0</v>
      </c>
      <c r="BD56" s="231">
        <f t="shared" si="28"/>
        <v>0</v>
      </c>
      <c r="BE56" s="231">
        <f t="shared" si="29"/>
        <v>0</v>
      </c>
      <c r="CA56" s="260">
        <v>1</v>
      </c>
      <c r="CB56" s="260">
        <v>1</v>
      </c>
      <c r="CZ56" s="231">
        <v>2.7980000000013699E-2</v>
      </c>
    </row>
    <row r="57" spans="1:104">
      <c r="A57" s="254">
        <v>42</v>
      </c>
      <c r="B57" s="255" t="s">
        <v>201</v>
      </c>
      <c r="C57" s="256" t="s">
        <v>202</v>
      </c>
      <c r="D57" s="257" t="s">
        <v>162</v>
      </c>
      <c r="E57" s="258">
        <v>74</v>
      </c>
      <c r="F57" s="258"/>
      <c r="G57" s="259">
        <f t="shared" si="24"/>
        <v>0</v>
      </c>
      <c r="O57" s="253">
        <v>2</v>
      </c>
      <c r="AA57" s="231">
        <v>1</v>
      </c>
      <c r="AB57" s="231">
        <v>1</v>
      </c>
      <c r="AC57" s="231">
        <v>1</v>
      </c>
      <c r="AZ57" s="231">
        <v>1</v>
      </c>
      <c r="BA57" s="231">
        <f t="shared" si="25"/>
        <v>0</v>
      </c>
      <c r="BB57" s="231">
        <f t="shared" si="26"/>
        <v>0</v>
      </c>
      <c r="BC57" s="231">
        <f t="shared" si="27"/>
        <v>0</v>
      </c>
      <c r="BD57" s="231">
        <f t="shared" si="28"/>
        <v>0</v>
      </c>
      <c r="BE57" s="231">
        <f t="shared" si="29"/>
        <v>0</v>
      </c>
      <c r="CA57" s="260">
        <v>1</v>
      </c>
      <c r="CB57" s="260">
        <v>1</v>
      </c>
      <c r="CZ57" s="231">
        <v>4.5999999999990498E-4</v>
      </c>
    </row>
    <row r="58" spans="1:104" ht="22.5">
      <c r="A58" s="254">
        <v>43</v>
      </c>
      <c r="B58" s="255" t="s">
        <v>203</v>
      </c>
      <c r="C58" s="256" t="s">
        <v>204</v>
      </c>
      <c r="D58" s="257" t="s">
        <v>123</v>
      </c>
      <c r="E58" s="258">
        <v>184.39</v>
      </c>
      <c r="F58" s="258"/>
      <c r="G58" s="259">
        <f t="shared" si="24"/>
        <v>0</v>
      </c>
      <c r="O58" s="253">
        <v>2</v>
      </c>
      <c r="AA58" s="231">
        <v>1</v>
      </c>
      <c r="AB58" s="231">
        <v>1</v>
      </c>
      <c r="AC58" s="231">
        <v>1</v>
      </c>
      <c r="AZ58" s="231">
        <v>1</v>
      </c>
      <c r="BA58" s="231">
        <f t="shared" si="25"/>
        <v>0</v>
      </c>
      <c r="BB58" s="231">
        <f t="shared" si="26"/>
        <v>0</v>
      </c>
      <c r="BC58" s="231">
        <f t="shared" si="27"/>
        <v>0</v>
      </c>
      <c r="BD58" s="231">
        <f t="shared" si="28"/>
        <v>0</v>
      </c>
      <c r="BE58" s="231">
        <f t="shared" si="29"/>
        <v>0</v>
      </c>
      <c r="CA58" s="260">
        <v>1</v>
      </c>
      <c r="CB58" s="260">
        <v>1</v>
      </c>
      <c r="CZ58" s="231">
        <v>5.2579999999977603E-2</v>
      </c>
    </row>
    <row r="59" spans="1:104">
      <c r="A59" s="254">
        <v>44</v>
      </c>
      <c r="B59" s="255" t="s">
        <v>205</v>
      </c>
      <c r="C59" s="256" t="s">
        <v>206</v>
      </c>
      <c r="D59" s="257" t="s">
        <v>123</v>
      </c>
      <c r="E59" s="258">
        <v>90.9</v>
      </c>
      <c r="F59" s="258"/>
      <c r="G59" s="259">
        <f t="shared" si="24"/>
        <v>0</v>
      </c>
      <c r="O59" s="253">
        <v>2</v>
      </c>
      <c r="AA59" s="231">
        <v>1</v>
      </c>
      <c r="AB59" s="231">
        <v>0</v>
      </c>
      <c r="AC59" s="231">
        <v>0</v>
      </c>
      <c r="AZ59" s="231">
        <v>1</v>
      </c>
      <c r="BA59" s="231">
        <f t="shared" si="25"/>
        <v>0</v>
      </c>
      <c r="BB59" s="231">
        <f t="shared" si="26"/>
        <v>0</v>
      </c>
      <c r="BC59" s="231">
        <f t="shared" si="27"/>
        <v>0</v>
      </c>
      <c r="BD59" s="231">
        <f t="shared" si="28"/>
        <v>0</v>
      </c>
      <c r="BE59" s="231">
        <f t="shared" si="29"/>
        <v>0</v>
      </c>
      <c r="CA59" s="260">
        <v>1</v>
      </c>
      <c r="CB59" s="260">
        <v>0</v>
      </c>
      <c r="CZ59" s="231">
        <v>0.100000000000023</v>
      </c>
    </row>
    <row r="60" spans="1:104">
      <c r="A60" s="254">
        <v>45</v>
      </c>
      <c r="B60" s="255" t="s">
        <v>207</v>
      </c>
      <c r="C60" s="256" t="s">
        <v>208</v>
      </c>
      <c r="D60" s="257" t="s">
        <v>123</v>
      </c>
      <c r="E60" s="258">
        <v>2.5</v>
      </c>
      <c r="F60" s="258"/>
      <c r="G60" s="259">
        <f t="shared" si="24"/>
        <v>0</v>
      </c>
      <c r="O60" s="253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 t="shared" si="25"/>
        <v>0</v>
      </c>
      <c r="BB60" s="231">
        <f t="shared" si="26"/>
        <v>0</v>
      </c>
      <c r="BC60" s="231">
        <f t="shared" si="27"/>
        <v>0</v>
      </c>
      <c r="BD60" s="231">
        <f t="shared" si="28"/>
        <v>0</v>
      </c>
      <c r="BE60" s="231">
        <f t="shared" si="29"/>
        <v>0</v>
      </c>
      <c r="CA60" s="260">
        <v>1</v>
      </c>
      <c r="CB60" s="260">
        <v>1</v>
      </c>
      <c r="CZ60" s="231">
        <v>0.24000000000000901</v>
      </c>
    </row>
    <row r="61" spans="1:104" ht="22.5">
      <c r="A61" s="254">
        <v>46</v>
      </c>
      <c r="B61" s="255" t="s">
        <v>209</v>
      </c>
      <c r="C61" s="256" t="s">
        <v>210</v>
      </c>
      <c r="D61" s="257" t="s">
        <v>162</v>
      </c>
      <c r="E61" s="258">
        <v>8</v>
      </c>
      <c r="F61" s="258"/>
      <c r="G61" s="259">
        <f t="shared" si="24"/>
        <v>0</v>
      </c>
      <c r="O61" s="253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 t="shared" si="25"/>
        <v>0</v>
      </c>
      <c r="BB61" s="231">
        <f t="shared" si="26"/>
        <v>0</v>
      </c>
      <c r="BC61" s="231">
        <f t="shared" si="27"/>
        <v>0</v>
      </c>
      <c r="BD61" s="231">
        <f t="shared" si="28"/>
        <v>0</v>
      </c>
      <c r="BE61" s="231">
        <f t="shared" si="29"/>
        <v>0</v>
      </c>
      <c r="CA61" s="260">
        <v>1</v>
      </c>
      <c r="CB61" s="260">
        <v>1</v>
      </c>
      <c r="CZ61" s="231">
        <v>0.162209999999959</v>
      </c>
    </row>
    <row r="62" spans="1:104">
      <c r="A62" s="261"/>
      <c r="B62" s="262" t="s">
        <v>95</v>
      </c>
      <c r="C62" s="263" t="s">
        <v>192</v>
      </c>
      <c r="D62" s="264"/>
      <c r="E62" s="265"/>
      <c r="F62" s="266"/>
      <c r="G62" s="267">
        <f>SUM(G52:G61)</f>
        <v>0</v>
      </c>
      <c r="O62" s="253">
        <v>4</v>
      </c>
      <c r="BA62" s="268">
        <f>SUM(BA52:BA61)</f>
        <v>0</v>
      </c>
      <c r="BB62" s="268">
        <f>SUM(BB52:BB61)</f>
        <v>0</v>
      </c>
      <c r="BC62" s="268">
        <f>SUM(BC52:BC61)</f>
        <v>0</v>
      </c>
      <c r="BD62" s="268">
        <f>SUM(BD52:BD61)</f>
        <v>0</v>
      </c>
      <c r="BE62" s="268">
        <f>SUM(BE52:BE61)</f>
        <v>0</v>
      </c>
    </row>
    <row r="63" spans="1:104">
      <c r="A63" s="246" t="s">
        <v>91</v>
      </c>
      <c r="B63" s="247" t="s">
        <v>211</v>
      </c>
      <c r="C63" s="248" t="s">
        <v>212</v>
      </c>
      <c r="D63" s="249"/>
      <c r="E63" s="250"/>
      <c r="F63" s="250"/>
      <c r="G63" s="251"/>
      <c r="H63" s="252"/>
      <c r="I63" s="252"/>
      <c r="O63" s="253">
        <v>1</v>
      </c>
    </row>
    <row r="64" spans="1:104">
      <c r="A64" s="254">
        <v>47</v>
      </c>
      <c r="B64" s="255" t="s">
        <v>214</v>
      </c>
      <c r="C64" s="256" t="s">
        <v>215</v>
      </c>
      <c r="D64" s="257" t="s">
        <v>123</v>
      </c>
      <c r="E64" s="258">
        <v>200</v>
      </c>
      <c r="F64" s="258"/>
      <c r="G64" s="259">
        <f t="shared" ref="G64:G69" si="30">E64*F64</f>
        <v>0</v>
      </c>
      <c r="O64" s="253">
        <v>2</v>
      </c>
      <c r="AA64" s="231">
        <v>1</v>
      </c>
      <c r="AB64" s="231">
        <v>1</v>
      </c>
      <c r="AC64" s="231">
        <v>1</v>
      </c>
      <c r="AZ64" s="231">
        <v>1</v>
      </c>
      <c r="BA64" s="231">
        <f t="shared" ref="BA64:BA69" si="31">IF(AZ64=1,G64,0)</f>
        <v>0</v>
      </c>
      <c r="BB64" s="231">
        <f t="shared" ref="BB64:BB69" si="32">IF(AZ64=2,G64,0)</f>
        <v>0</v>
      </c>
      <c r="BC64" s="231">
        <f t="shared" ref="BC64:BC69" si="33">IF(AZ64=3,G64,0)</f>
        <v>0</v>
      </c>
      <c r="BD64" s="231">
        <f t="shared" ref="BD64:BD69" si="34">IF(AZ64=4,G64,0)</f>
        <v>0</v>
      </c>
      <c r="BE64" s="231">
        <f t="shared" ref="BE64:BE69" si="35">IF(AZ64=5,G64,0)</f>
        <v>0</v>
      </c>
      <c r="CA64" s="260">
        <v>1</v>
      </c>
      <c r="CB64" s="260">
        <v>1</v>
      </c>
      <c r="CZ64" s="231">
        <v>4.4060000000001799E-2</v>
      </c>
    </row>
    <row r="65" spans="1:104">
      <c r="A65" s="254">
        <v>48</v>
      </c>
      <c r="B65" s="255" t="s">
        <v>216</v>
      </c>
      <c r="C65" s="256" t="s">
        <v>217</v>
      </c>
      <c r="D65" s="257" t="s">
        <v>123</v>
      </c>
      <c r="E65" s="258">
        <v>300</v>
      </c>
      <c r="F65" s="258"/>
      <c r="G65" s="259">
        <f t="shared" si="30"/>
        <v>0</v>
      </c>
      <c r="O65" s="253">
        <v>2</v>
      </c>
      <c r="AA65" s="231">
        <v>1</v>
      </c>
      <c r="AB65" s="231">
        <v>1</v>
      </c>
      <c r="AC65" s="231">
        <v>1</v>
      </c>
      <c r="AZ65" s="231">
        <v>1</v>
      </c>
      <c r="BA65" s="231">
        <f t="shared" si="31"/>
        <v>0</v>
      </c>
      <c r="BB65" s="231">
        <f t="shared" si="32"/>
        <v>0</v>
      </c>
      <c r="BC65" s="231">
        <f t="shared" si="33"/>
        <v>0</v>
      </c>
      <c r="BD65" s="231">
        <f t="shared" si="34"/>
        <v>0</v>
      </c>
      <c r="BE65" s="231">
        <f t="shared" si="35"/>
        <v>0</v>
      </c>
      <c r="CA65" s="260">
        <v>1</v>
      </c>
      <c r="CB65" s="260">
        <v>1</v>
      </c>
      <c r="CZ65" s="231">
        <v>0</v>
      </c>
    </row>
    <row r="66" spans="1:104">
      <c r="A66" s="254">
        <v>49</v>
      </c>
      <c r="B66" s="255" t="s">
        <v>218</v>
      </c>
      <c r="C66" s="256" t="s">
        <v>219</v>
      </c>
      <c r="D66" s="257" t="s">
        <v>123</v>
      </c>
      <c r="E66" s="258">
        <v>200</v>
      </c>
      <c r="F66" s="258"/>
      <c r="G66" s="259">
        <f t="shared" si="30"/>
        <v>0</v>
      </c>
      <c r="O66" s="253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 t="shared" si="31"/>
        <v>0</v>
      </c>
      <c r="BB66" s="231">
        <f t="shared" si="32"/>
        <v>0</v>
      </c>
      <c r="BC66" s="231">
        <f t="shared" si="33"/>
        <v>0</v>
      </c>
      <c r="BD66" s="231">
        <f t="shared" si="34"/>
        <v>0</v>
      </c>
      <c r="BE66" s="231">
        <f t="shared" si="35"/>
        <v>0</v>
      </c>
      <c r="CA66" s="260">
        <v>1</v>
      </c>
      <c r="CB66" s="260">
        <v>1</v>
      </c>
      <c r="CZ66" s="231">
        <v>0</v>
      </c>
    </row>
    <row r="67" spans="1:104">
      <c r="A67" s="254">
        <v>50</v>
      </c>
      <c r="B67" s="255" t="s">
        <v>220</v>
      </c>
      <c r="C67" s="256" t="s">
        <v>221</v>
      </c>
      <c r="D67" s="257" t="s">
        <v>222</v>
      </c>
      <c r="E67" s="258">
        <v>6.5000000000000002E-2</v>
      </c>
      <c r="F67" s="258"/>
      <c r="G67" s="259">
        <f t="shared" si="30"/>
        <v>0</v>
      </c>
      <c r="O67" s="253">
        <v>2</v>
      </c>
      <c r="AA67" s="231">
        <v>2</v>
      </c>
      <c r="AB67" s="231">
        <v>1</v>
      </c>
      <c r="AC67" s="231">
        <v>1</v>
      </c>
      <c r="AZ67" s="231">
        <v>1</v>
      </c>
      <c r="BA67" s="231">
        <f t="shared" si="31"/>
        <v>0</v>
      </c>
      <c r="BB67" s="231">
        <f t="shared" si="32"/>
        <v>0</v>
      </c>
      <c r="BC67" s="231">
        <f t="shared" si="33"/>
        <v>0</v>
      </c>
      <c r="BD67" s="231">
        <f t="shared" si="34"/>
        <v>0</v>
      </c>
      <c r="BE67" s="231">
        <f t="shared" si="35"/>
        <v>0</v>
      </c>
      <c r="CA67" s="260">
        <v>2</v>
      </c>
      <c r="CB67" s="260">
        <v>1</v>
      </c>
      <c r="CZ67" s="231">
        <v>5.2595599999985998</v>
      </c>
    </row>
    <row r="68" spans="1:104">
      <c r="A68" s="254">
        <v>51</v>
      </c>
      <c r="B68" s="255" t="s">
        <v>223</v>
      </c>
      <c r="C68" s="256" t="s">
        <v>224</v>
      </c>
      <c r="D68" s="257" t="s">
        <v>139</v>
      </c>
      <c r="E68" s="258">
        <v>1</v>
      </c>
      <c r="F68" s="258"/>
      <c r="G68" s="259">
        <f t="shared" si="30"/>
        <v>0</v>
      </c>
      <c r="O68" s="253">
        <v>2</v>
      </c>
      <c r="AA68" s="231">
        <v>12</v>
      </c>
      <c r="AB68" s="231">
        <v>0</v>
      </c>
      <c r="AC68" s="231">
        <v>7</v>
      </c>
      <c r="AZ68" s="231">
        <v>1</v>
      </c>
      <c r="BA68" s="231">
        <f t="shared" si="31"/>
        <v>0</v>
      </c>
      <c r="BB68" s="231">
        <f t="shared" si="32"/>
        <v>0</v>
      </c>
      <c r="BC68" s="231">
        <f t="shared" si="33"/>
        <v>0</v>
      </c>
      <c r="BD68" s="231">
        <f t="shared" si="34"/>
        <v>0</v>
      </c>
      <c r="BE68" s="231">
        <f t="shared" si="35"/>
        <v>0</v>
      </c>
      <c r="CA68" s="260">
        <v>12</v>
      </c>
      <c r="CB68" s="260">
        <v>0</v>
      </c>
      <c r="CZ68" s="231">
        <v>0</v>
      </c>
    </row>
    <row r="69" spans="1:104">
      <c r="A69" s="254">
        <v>52</v>
      </c>
      <c r="B69" s="255" t="s">
        <v>225</v>
      </c>
      <c r="C69" s="256" t="s">
        <v>226</v>
      </c>
      <c r="D69" s="257" t="s">
        <v>123</v>
      </c>
      <c r="E69" s="258">
        <v>7.1159999999999997</v>
      </c>
      <c r="F69" s="258"/>
      <c r="G69" s="259">
        <f t="shared" si="30"/>
        <v>0</v>
      </c>
      <c r="O69" s="253">
        <v>2</v>
      </c>
      <c r="AA69" s="231">
        <v>12</v>
      </c>
      <c r="AB69" s="231">
        <v>0</v>
      </c>
      <c r="AC69" s="231">
        <v>163</v>
      </c>
      <c r="AZ69" s="231">
        <v>1</v>
      </c>
      <c r="BA69" s="231">
        <f t="shared" si="31"/>
        <v>0</v>
      </c>
      <c r="BB69" s="231">
        <f t="shared" si="32"/>
        <v>0</v>
      </c>
      <c r="BC69" s="231">
        <f t="shared" si="33"/>
        <v>0</v>
      </c>
      <c r="BD69" s="231">
        <f t="shared" si="34"/>
        <v>0</v>
      </c>
      <c r="BE69" s="231">
        <f t="shared" si="35"/>
        <v>0</v>
      </c>
      <c r="CA69" s="260">
        <v>12</v>
      </c>
      <c r="CB69" s="260">
        <v>0</v>
      </c>
      <c r="CZ69" s="231">
        <v>0</v>
      </c>
    </row>
    <row r="70" spans="1:104">
      <c r="A70" s="261"/>
      <c r="B70" s="262" t="s">
        <v>95</v>
      </c>
      <c r="C70" s="263" t="s">
        <v>213</v>
      </c>
      <c r="D70" s="264"/>
      <c r="E70" s="265"/>
      <c r="F70" s="266"/>
      <c r="G70" s="267">
        <f>SUM(G63:G69)</f>
        <v>0</v>
      </c>
      <c r="O70" s="253">
        <v>4</v>
      </c>
      <c r="BA70" s="268">
        <f>SUM(BA63:BA69)</f>
        <v>0</v>
      </c>
      <c r="BB70" s="268">
        <f>SUM(BB63:BB69)</f>
        <v>0</v>
      </c>
      <c r="BC70" s="268">
        <f>SUM(BC63:BC69)</f>
        <v>0</v>
      </c>
      <c r="BD70" s="268">
        <f>SUM(BD63:BD69)</f>
        <v>0</v>
      </c>
      <c r="BE70" s="268">
        <f>SUM(BE63:BE69)</f>
        <v>0</v>
      </c>
    </row>
    <row r="71" spans="1:104">
      <c r="A71" s="246" t="s">
        <v>91</v>
      </c>
      <c r="B71" s="247" t="s">
        <v>227</v>
      </c>
      <c r="C71" s="248" t="s">
        <v>228</v>
      </c>
      <c r="D71" s="249"/>
      <c r="E71" s="250"/>
      <c r="F71" s="250"/>
      <c r="G71" s="251"/>
      <c r="H71" s="252"/>
      <c r="I71" s="252"/>
      <c r="O71" s="253">
        <v>1</v>
      </c>
    </row>
    <row r="72" spans="1:104">
      <c r="A72" s="254">
        <v>53</v>
      </c>
      <c r="B72" s="255" t="s">
        <v>230</v>
      </c>
      <c r="C72" s="256" t="s">
        <v>231</v>
      </c>
      <c r="D72" s="257" t="s">
        <v>128</v>
      </c>
      <c r="E72" s="258">
        <v>204.33766841905401</v>
      </c>
      <c r="F72" s="258"/>
      <c r="G72" s="259">
        <f>E72*F72</f>
        <v>0</v>
      </c>
      <c r="O72" s="253">
        <v>2</v>
      </c>
      <c r="AA72" s="231">
        <v>7</v>
      </c>
      <c r="AB72" s="231">
        <v>1</v>
      </c>
      <c r="AC72" s="231">
        <v>2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60">
        <v>7</v>
      </c>
      <c r="CB72" s="260">
        <v>1</v>
      </c>
      <c r="CZ72" s="231">
        <v>0</v>
      </c>
    </row>
    <row r="73" spans="1:104">
      <c r="A73" s="261"/>
      <c r="B73" s="262" t="s">
        <v>95</v>
      </c>
      <c r="C73" s="263" t="s">
        <v>229</v>
      </c>
      <c r="D73" s="264"/>
      <c r="E73" s="265"/>
      <c r="F73" s="266"/>
      <c r="G73" s="267">
        <f>SUM(G71:G72)</f>
        <v>0</v>
      </c>
      <c r="O73" s="253">
        <v>4</v>
      </c>
      <c r="BA73" s="268">
        <f>SUM(BA71:BA72)</f>
        <v>0</v>
      </c>
      <c r="BB73" s="268">
        <f>SUM(BB71:BB72)</f>
        <v>0</v>
      </c>
      <c r="BC73" s="268">
        <f>SUM(BC71:BC72)</f>
        <v>0</v>
      </c>
      <c r="BD73" s="268">
        <f>SUM(BD71:BD72)</f>
        <v>0</v>
      </c>
      <c r="BE73" s="268">
        <f>SUM(BE71:BE72)</f>
        <v>0</v>
      </c>
    </row>
    <row r="74" spans="1:104">
      <c r="A74" s="246" t="s">
        <v>91</v>
      </c>
      <c r="B74" s="247" t="s">
        <v>232</v>
      </c>
      <c r="C74" s="248" t="s">
        <v>233</v>
      </c>
      <c r="D74" s="249"/>
      <c r="E74" s="250"/>
      <c r="F74" s="250"/>
      <c r="G74" s="251"/>
      <c r="H74" s="252"/>
      <c r="I74" s="252"/>
      <c r="O74" s="253">
        <v>1</v>
      </c>
    </row>
    <row r="75" spans="1:104">
      <c r="A75" s="254">
        <v>54</v>
      </c>
      <c r="B75" s="255" t="s">
        <v>235</v>
      </c>
      <c r="C75" s="256" t="s">
        <v>236</v>
      </c>
      <c r="D75" s="257" t="s">
        <v>123</v>
      </c>
      <c r="E75" s="258">
        <v>12.175000000000001</v>
      </c>
      <c r="F75" s="258"/>
      <c r="G75" s="259">
        <f t="shared" ref="G75:G80" si="36">E75*F75</f>
        <v>0</v>
      </c>
      <c r="O75" s="253">
        <v>2</v>
      </c>
      <c r="AA75" s="231">
        <v>1</v>
      </c>
      <c r="AB75" s="231">
        <v>7</v>
      </c>
      <c r="AC75" s="231">
        <v>7</v>
      </c>
      <c r="AZ75" s="231">
        <v>2</v>
      </c>
      <c r="BA75" s="231">
        <f t="shared" ref="BA75:BA80" si="37">IF(AZ75=1,G75,0)</f>
        <v>0</v>
      </c>
      <c r="BB75" s="231">
        <f t="shared" ref="BB75:BB80" si="38">IF(AZ75=2,G75,0)</f>
        <v>0</v>
      </c>
      <c r="BC75" s="231">
        <f t="shared" ref="BC75:BC80" si="39">IF(AZ75=3,G75,0)</f>
        <v>0</v>
      </c>
      <c r="BD75" s="231">
        <f t="shared" ref="BD75:BD80" si="40">IF(AZ75=4,G75,0)</f>
        <v>0</v>
      </c>
      <c r="BE75" s="231">
        <f t="shared" ref="BE75:BE80" si="41">IF(AZ75=5,G75,0)</f>
        <v>0</v>
      </c>
      <c r="CA75" s="260">
        <v>1</v>
      </c>
      <c r="CB75" s="260">
        <v>7</v>
      </c>
      <c r="CZ75" s="231">
        <v>7.9999999999968998E-5</v>
      </c>
    </row>
    <row r="76" spans="1:104">
      <c r="A76" s="254">
        <v>55</v>
      </c>
      <c r="B76" s="255" t="s">
        <v>237</v>
      </c>
      <c r="C76" s="256" t="s">
        <v>238</v>
      </c>
      <c r="D76" s="257" t="s">
        <v>123</v>
      </c>
      <c r="E76" s="258">
        <v>34.21</v>
      </c>
      <c r="F76" s="258"/>
      <c r="G76" s="259">
        <f t="shared" si="36"/>
        <v>0</v>
      </c>
      <c r="O76" s="253">
        <v>2</v>
      </c>
      <c r="AA76" s="231">
        <v>2</v>
      </c>
      <c r="AB76" s="231">
        <v>7</v>
      </c>
      <c r="AC76" s="231">
        <v>7</v>
      </c>
      <c r="AZ76" s="231">
        <v>2</v>
      </c>
      <c r="BA76" s="231">
        <f t="shared" si="37"/>
        <v>0</v>
      </c>
      <c r="BB76" s="231">
        <f t="shared" si="38"/>
        <v>0</v>
      </c>
      <c r="BC76" s="231">
        <f t="shared" si="39"/>
        <v>0</v>
      </c>
      <c r="BD76" s="231">
        <f t="shared" si="40"/>
        <v>0</v>
      </c>
      <c r="BE76" s="231">
        <f t="shared" si="41"/>
        <v>0</v>
      </c>
      <c r="CA76" s="260">
        <v>2</v>
      </c>
      <c r="CB76" s="260">
        <v>7</v>
      </c>
      <c r="CZ76" s="231">
        <v>1.4750000000006499E-2</v>
      </c>
    </row>
    <row r="77" spans="1:104">
      <c r="A77" s="254">
        <v>56</v>
      </c>
      <c r="B77" s="255" t="s">
        <v>239</v>
      </c>
      <c r="C77" s="256" t="s">
        <v>240</v>
      </c>
      <c r="D77" s="257" t="s">
        <v>123</v>
      </c>
      <c r="E77" s="258">
        <v>12.175000000000001</v>
      </c>
      <c r="F77" s="258"/>
      <c r="G77" s="259">
        <f t="shared" si="36"/>
        <v>0</v>
      </c>
      <c r="O77" s="253">
        <v>2</v>
      </c>
      <c r="AA77" s="231">
        <v>2</v>
      </c>
      <c r="AB77" s="231">
        <v>7</v>
      </c>
      <c r="AC77" s="231">
        <v>7</v>
      </c>
      <c r="AZ77" s="231">
        <v>2</v>
      </c>
      <c r="BA77" s="231">
        <f t="shared" si="37"/>
        <v>0</v>
      </c>
      <c r="BB77" s="231">
        <f t="shared" si="38"/>
        <v>0</v>
      </c>
      <c r="BC77" s="231">
        <f t="shared" si="39"/>
        <v>0</v>
      </c>
      <c r="BD77" s="231">
        <f t="shared" si="40"/>
        <v>0</v>
      </c>
      <c r="BE77" s="231">
        <f t="shared" si="41"/>
        <v>0</v>
      </c>
      <c r="CA77" s="260">
        <v>2</v>
      </c>
      <c r="CB77" s="260">
        <v>7</v>
      </c>
      <c r="CZ77" s="231">
        <v>1.6199999999997799E-2</v>
      </c>
    </row>
    <row r="78" spans="1:104">
      <c r="A78" s="254">
        <v>57</v>
      </c>
      <c r="B78" s="255" t="s">
        <v>241</v>
      </c>
      <c r="C78" s="256" t="s">
        <v>242</v>
      </c>
      <c r="D78" s="257" t="s">
        <v>123</v>
      </c>
      <c r="E78" s="258">
        <v>23.52</v>
      </c>
      <c r="F78" s="258"/>
      <c r="G78" s="259">
        <f t="shared" si="36"/>
        <v>0</v>
      </c>
      <c r="O78" s="253">
        <v>2</v>
      </c>
      <c r="AA78" s="231">
        <v>2</v>
      </c>
      <c r="AB78" s="231">
        <v>7</v>
      </c>
      <c r="AC78" s="231">
        <v>7</v>
      </c>
      <c r="AZ78" s="231">
        <v>2</v>
      </c>
      <c r="BA78" s="231">
        <f t="shared" si="37"/>
        <v>0</v>
      </c>
      <c r="BB78" s="231">
        <f t="shared" si="38"/>
        <v>0</v>
      </c>
      <c r="BC78" s="231">
        <f t="shared" si="39"/>
        <v>0</v>
      </c>
      <c r="BD78" s="231">
        <f t="shared" si="40"/>
        <v>0</v>
      </c>
      <c r="BE78" s="231">
        <f t="shared" si="41"/>
        <v>0</v>
      </c>
      <c r="CA78" s="260">
        <v>2</v>
      </c>
      <c r="CB78" s="260">
        <v>7</v>
      </c>
      <c r="CZ78" s="231">
        <v>3.9999999999977796E-3</v>
      </c>
    </row>
    <row r="79" spans="1:104">
      <c r="A79" s="254">
        <v>58</v>
      </c>
      <c r="B79" s="255" t="s">
        <v>243</v>
      </c>
      <c r="C79" s="256" t="s">
        <v>244</v>
      </c>
      <c r="D79" s="257" t="s">
        <v>123</v>
      </c>
      <c r="E79" s="258">
        <v>13.3925</v>
      </c>
      <c r="F79" s="258"/>
      <c r="G79" s="259">
        <f t="shared" si="36"/>
        <v>0</v>
      </c>
      <c r="O79" s="253">
        <v>2</v>
      </c>
      <c r="AA79" s="231">
        <v>3</v>
      </c>
      <c r="AB79" s="231">
        <v>7</v>
      </c>
      <c r="AC79" s="231">
        <v>28323110</v>
      </c>
      <c r="AZ79" s="231">
        <v>2</v>
      </c>
      <c r="BA79" s="231">
        <f t="shared" si="37"/>
        <v>0</v>
      </c>
      <c r="BB79" s="231">
        <f t="shared" si="38"/>
        <v>0</v>
      </c>
      <c r="BC79" s="231">
        <f t="shared" si="39"/>
        <v>0</v>
      </c>
      <c r="BD79" s="231">
        <f t="shared" si="40"/>
        <v>0</v>
      </c>
      <c r="BE79" s="231">
        <f t="shared" si="41"/>
        <v>0</v>
      </c>
      <c r="CA79" s="260">
        <v>3</v>
      </c>
      <c r="CB79" s="260">
        <v>7</v>
      </c>
      <c r="CZ79" s="231">
        <v>1.99999999999978E-4</v>
      </c>
    </row>
    <row r="80" spans="1:104">
      <c r="A80" s="254">
        <v>59</v>
      </c>
      <c r="B80" s="255" t="s">
        <v>245</v>
      </c>
      <c r="C80" s="256" t="s">
        <v>246</v>
      </c>
      <c r="D80" s="257" t="s">
        <v>128</v>
      </c>
      <c r="E80" s="258">
        <v>3.6524999999993299E-3</v>
      </c>
      <c r="F80" s="258"/>
      <c r="G80" s="259">
        <f t="shared" si="36"/>
        <v>0</v>
      </c>
      <c r="O80" s="253">
        <v>2</v>
      </c>
      <c r="AA80" s="231">
        <v>7</v>
      </c>
      <c r="AB80" s="231">
        <v>1001</v>
      </c>
      <c r="AC80" s="231">
        <v>5</v>
      </c>
      <c r="AZ80" s="231">
        <v>2</v>
      </c>
      <c r="BA80" s="231">
        <f t="shared" si="37"/>
        <v>0</v>
      </c>
      <c r="BB80" s="231">
        <f t="shared" si="38"/>
        <v>0</v>
      </c>
      <c r="BC80" s="231">
        <f t="shared" si="39"/>
        <v>0</v>
      </c>
      <c r="BD80" s="231">
        <f t="shared" si="40"/>
        <v>0</v>
      </c>
      <c r="BE80" s="231">
        <f t="shared" si="41"/>
        <v>0</v>
      </c>
      <c r="CA80" s="260">
        <v>7</v>
      </c>
      <c r="CB80" s="260">
        <v>1001</v>
      </c>
      <c r="CZ80" s="231">
        <v>0</v>
      </c>
    </row>
    <row r="81" spans="1:104">
      <c r="A81" s="261"/>
      <c r="B81" s="262" t="s">
        <v>95</v>
      </c>
      <c r="C81" s="263" t="s">
        <v>234</v>
      </c>
      <c r="D81" s="264"/>
      <c r="E81" s="265"/>
      <c r="F81" s="266"/>
      <c r="G81" s="267">
        <f>SUM(G74:G80)</f>
        <v>0</v>
      </c>
      <c r="O81" s="253">
        <v>4</v>
      </c>
      <c r="BA81" s="268">
        <f>SUM(BA74:BA80)</f>
        <v>0</v>
      </c>
      <c r="BB81" s="268">
        <f>SUM(BB74:BB80)</f>
        <v>0</v>
      </c>
      <c r="BC81" s="268">
        <f>SUM(BC74:BC80)</f>
        <v>0</v>
      </c>
      <c r="BD81" s="268">
        <f>SUM(BD74:BD80)</f>
        <v>0</v>
      </c>
      <c r="BE81" s="268">
        <f>SUM(BE74:BE80)</f>
        <v>0</v>
      </c>
    </row>
    <row r="82" spans="1:104">
      <c r="A82" s="246" t="s">
        <v>91</v>
      </c>
      <c r="B82" s="247" t="s">
        <v>247</v>
      </c>
      <c r="C82" s="248" t="s">
        <v>248</v>
      </c>
      <c r="D82" s="249"/>
      <c r="E82" s="250"/>
      <c r="F82" s="250"/>
      <c r="G82" s="251"/>
      <c r="H82" s="252"/>
      <c r="I82" s="252"/>
      <c r="O82" s="253">
        <v>1</v>
      </c>
    </row>
    <row r="83" spans="1:104" ht="22.5">
      <c r="A83" s="254">
        <v>60</v>
      </c>
      <c r="B83" s="255" t="s">
        <v>250</v>
      </c>
      <c r="C83" s="256" t="s">
        <v>251</v>
      </c>
      <c r="D83" s="257" t="s">
        <v>123</v>
      </c>
      <c r="E83" s="258">
        <v>51</v>
      </c>
      <c r="F83" s="258"/>
      <c r="G83" s="259">
        <f t="shared" ref="G83:G93" si="42">E83*F83</f>
        <v>0</v>
      </c>
      <c r="O83" s="253">
        <v>2</v>
      </c>
      <c r="AA83" s="231">
        <v>1</v>
      </c>
      <c r="AB83" s="231">
        <v>0</v>
      </c>
      <c r="AC83" s="231">
        <v>0</v>
      </c>
      <c r="AZ83" s="231">
        <v>2</v>
      </c>
      <c r="BA83" s="231">
        <f t="shared" ref="BA83:BA93" si="43">IF(AZ83=1,G83,0)</f>
        <v>0</v>
      </c>
      <c r="BB83" s="231">
        <f t="shared" ref="BB83:BB93" si="44">IF(AZ83=2,G83,0)</f>
        <v>0</v>
      </c>
      <c r="BC83" s="231">
        <f t="shared" ref="BC83:BC93" si="45">IF(AZ83=3,G83,0)</f>
        <v>0</v>
      </c>
      <c r="BD83" s="231">
        <f t="shared" ref="BD83:BD93" si="46">IF(AZ83=4,G83,0)</f>
        <v>0</v>
      </c>
      <c r="BE83" s="231">
        <f t="shared" ref="BE83:BE93" si="47">IF(AZ83=5,G83,0)</f>
        <v>0</v>
      </c>
      <c r="CA83" s="260">
        <v>1</v>
      </c>
      <c r="CB83" s="260">
        <v>0</v>
      </c>
      <c r="CZ83" s="231">
        <v>5.3000000000036395E-4</v>
      </c>
    </row>
    <row r="84" spans="1:104" ht="22.5">
      <c r="A84" s="254">
        <v>61</v>
      </c>
      <c r="B84" s="255" t="s">
        <v>252</v>
      </c>
      <c r="C84" s="256" t="s">
        <v>253</v>
      </c>
      <c r="D84" s="257" t="s">
        <v>123</v>
      </c>
      <c r="E84" s="258">
        <v>51</v>
      </c>
      <c r="F84" s="258"/>
      <c r="G84" s="259">
        <f t="shared" si="42"/>
        <v>0</v>
      </c>
      <c r="O84" s="253">
        <v>2</v>
      </c>
      <c r="AA84" s="231">
        <v>1</v>
      </c>
      <c r="AB84" s="231">
        <v>7</v>
      </c>
      <c r="AC84" s="231">
        <v>7</v>
      </c>
      <c r="AZ84" s="231">
        <v>2</v>
      </c>
      <c r="BA84" s="231">
        <f t="shared" si="43"/>
        <v>0</v>
      </c>
      <c r="BB84" s="231">
        <f t="shared" si="44"/>
        <v>0</v>
      </c>
      <c r="BC84" s="231">
        <f t="shared" si="45"/>
        <v>0</v>
      </c>
      <c r="BD84" s="231">
        <f t="shared" si="46"/>
        <v>0</v>
      </c>
      <c r="BE84" s="231">
        <f t="shared" si="47"/>
        <v>0</v>
      </c>
      <c r="CA84" s="260">
        <v>1</v>
      </c>
      <c r="CB84" s="260">
        <v>7</v>
      </c>
      <c r="CZ84" s="231">
        <v>1.99999999999978E-4</v>
      </c>
    </row>
    <row r="85" spans="1:104">
      <c r="A85" s="254">
        <v>62</v>
      </c>
      <c r="B85" s="255" t="s">
        <v>254</v>
      </c>
      <c r="C85" s="256" t="s">
        <v>255</v>
      </c>
      <c r="D85" s="257" t="s">
        <v>123</v>
      </c>
      <c r="E85" s="258">
        <v>90.9</v>
      </c>
      <c r="F85" s="258"/>
      <c r="G85" s="259">
        <f t="shared" si="42"/>
        <v>0</v>
      </c>
      <c r="O85" s="253">
        <v>2</v>
      </c>
      <c r="AA85" s="231">
        <v>1</v>
      </c>
      <c r="AB85" s="231">
        <v>7</v>
      </c>
      <c r="AC85" s="231">
        <v>7</v>
      </c>
      <c r="AZ85" s="231">
        <v>2</v>
      </c>
      <c r="BA85" s="231">
        <f t="shared" si="43"/>
        <v>0</v>
      </c>
      <c r="BB85" s="231">
        <f t="shared" si="44"/>
        <v>0</v>
      </c>
      <c r="BC85" s="231">
        <f t="shared" si="45"/>
        <v>0</v>
      </c>
      <c r="BD85" s="231">
        <f t="shared" si="46"/>
        <v>0</v>
      </c>
      <c r="BE85" s="231">
        <f t="shared" si="47"/>
        <v>0</v>
      </c>
      <c r="CA85" s="260">
        <v>1</v>
      </c>
      <c r="CB85" s="260">
        <v>7</v>
      </c>
      <c r="CZ85" s="231">
        <v>0</v>
      </c>
    </row>
    <row r="86" spans="1:104">
      <c r="A86" s="254">
        <v>63</v>
      </c>
      <c r="B86" s="255" t="s">
        <v>256</v>
      </c>
      <c r="C86" s="256" t="s">
        <v>257</v>
      </c>
      <c r="D86" s="257" t="s">
        <v>123</v>
      </c>
      <c r="E86" s="258">
        <v>12.175000000000001</v>
      </c>
      <c r="F86" s="258"/>
      <c r="G86" s="259">
        <f t="shared" si="42"/>
        <v>0</v>
      </c>
      <c r="O86" s="253">
        <v>2</v>
      </c>
      <c r="AA86" s="231">
        <v>1</v>
      </c>
      <c r="AB86" s="231">
        <v>7</v>
      </c>
      <c r="AC86" s="231">
        <v>7</v>
      </c>
      <c r="AZ86" s="231">
        <v>2</v>
      </c>
      <c r="BA86" s="231">
        <f t="shared" si="43"/>
        <v>0</v>
      </c>
      <c r="BB86" s="231">
        <f t="shared" si="44"/>
        <v>0</v>
      </c>
      <c r="BC86" s="231">
        <f t="shared" si="45"/>
        <v>0</v>
      </c>
      <c r="BD86" s="231">
        <f t="shared" si="46"/>
        <v>0</v>
      </c>
      <c r="BE86" s="231">
        <f t="shared" si="47"/>
        <v>0</v>
      </c>
      <c r="CA86" s="260">
        <v>1</v>
      </c>
      <c r="CB86" s="260">
        <v>7</v>
      </c>
      <c r="CZ86" s="231">
        <v>0</v>
      </c>
    </row>
    <row r="87" spans="1:104">
      <c r="A87" s="254">
        <v>64</v>
      </c>
      <c r="B87" s="255" t="s">
        <v>258</v>
      </c>
      <c r="C87" s="256" t="s">
        <v>259</v>
      </c>
      <c r="D87" s="257" t="s">
        <v>123</v>
      </c>
      <c r="E87" s="258">
        <v>90.9</v>
      </c>
      <c r="F87" s="258"/>
      <c r="G87" s="259">
        <f t="shared" si="42"/>
        <v>0</v>
      </c>
      <c r="O87" s="253">
        <v>2</v>
      </c>
      <c r="AA87" s="231">
        <v>1</v>
      </c>
      <c r="AB87" s="231">
        <v>7</v>
      </c>
      <c r="AC87" s="231">
        <v>7</v>
      </c>
      <c r="AZ87" s="231">
        <v>2</v>
      </c>
      <c r="BA87" s="231">
        <f t="shared" si="43"/>
        <v>0</v>
      </c>
      <c r="BB87" s="231">
        <f t="shared" si="44"/>
        <v>0</v>
      </c>
      <c r="BC87" s="231">
        <f t="shared" si="45"/>
        <v>0</v>
      </c>
      <c r="BD87" s="231">
        <f t="shared" si="46"/>
        <v>0</v>
      </c>
      <c r="BE87" s="231">
        <f t="shared" si="47"/>
        <v>0</v>
      </c>
      <c r="CA87" s="260">
        <v>1</v>
      </c>
      <c r="CB87" s="260">
        <v>7</v>
      </c>
      <c r="CZ87" s="231">
        <v>9.9999999999961197E-6</v>
      </c>
    </row>
    <row r="88" spans="1:104">
      <c r="A88" s="254">
        <v>65</v>
      </c>
      <c r="B88" s="255" t="s">
        <v>260</v>
      </c>
      <c r="C88" s="256" t="s">
        <v>261</v>
      </c>
      <c r="D88" s="257" t="s">
        <v>103</v>
      </c>
      <c r="E88" s="258">
        <v>1.0713999999999999</v>
      </c>
      <c r="F88" s="258"/>
      <c r="G88" s="259">
        <f t="shared" si="42"/>
        <v>0</v>
      </c>
      <c r="O88" s="253">
        <v>2</v>
      </c>
      <c r="AA88" s="231">
        <v>3</v>
      </c>
      <c r="AB88" s="231">
        <v>7</v>
      </c>
      <c r="AC88" s="231">
        <v>283754601</v>
      </c>
      <c r="AZ88" s="231">
        <v>2</v>
      </c>
      <c r="BA88" s="231">
        <f t="shared" si="43"/>
        <v>0</v>
      </c>
      <c r="BB88" s="231">
        <f t="shared" si="44"/>
        <v>0</v>
      </c>
      <c r="BC88" s="231">
        <f t="shared" si="45"/>
        <v>0</v>
      </c>
      <c r="BD88" s="231">
        <f t="shared" si="46"/>
        <v>0</v>
      </c>
      <c r="BE88" s="231">
        <f t="shared" si="47"/>
        <v>0</v>
      </c>
      <c r="CA88" s="260">
        <v>3</v>
      </c>
      <c r="CB88" s="260">
        <v>7</v>
      </c>
      <c r="CZ88" s="231">
        <v>3.5000000000024997E-2</v>
      </c>
    </row>
    <row r="89" spans="1:104">
      <c r="A89" s="254">
        <v>66</v>
      </c>
      <c r="B89" s="255" t="s">
        <v>262</v>
      </c>
      <c r="C89" s="256" t="s">
        <v>263</v>
      </c>
      <c r="D89" s="257" t="s">
        <v>103</v>
      </c>
      <c r="E89" s="258">
        <v>2.794</v>
      </c>
      <c r="F89" s="258"/>
      <c r="G89" s="259">
        <f t="shared" si="42"/>
        <v>0</v>
      </c>
      <c r="O89" s="253">
        <v>2</v>
      </c>
      <c r="AA89" s="231">
        <v>3</v>
      </c>
      <c r="AB89" s="231">
        <v>7</v>
      </c>
      <c r="AC89" s="231" t="s">
        <v>262</v>
      </c>
      <c r="AZ89" s="231">
        <v>2</v>
      </c>
      <c r="BA89" s="231">
        <f t="shared" si="43"/>
        <v>0</v>
      </c>
      <c r="BB89" s="231">
        <f t="shared" si="44"/>
        <v>0</v>
      </c>
      <c r="BC89" s="231">
        <f t="shared" si="45"/>
        <v>0</v>
      </c>
      <c r="BD89" s="231">
        <f t="shared" si="46"/>
        <v>0</v>
      </c>
      <c r="BE89" s="231">
        <f t="shared" si="47"/>
        <v>0</v>
      </c>
      <c r="CA89" s="260">
        <v>3</v>
      </c>
      <c r="CB89" s="260">
        <v>7</v>
      </c>
      <c r="CZ89" s="231">
        <v>2.5000000000005702E-2</v>
      </c>
    </row>
    <row r="90" spans="1:104">
      <c r="A90" s="254">
        <v>67</v>
      </c>
      <c r="B90" s="255" t="s">
        <v>264</v>
      </c>
      <c r="C90" s="256" t="s">
        <v>265</v>
      </c>
      <c r="D90" s="257" t="s">
        <v>123</v>
      </c>
      <c r="E90" s="258">
        <v>56.1</v>
      </c>
      <c r="F90" s="258"/>
      <c r="G90" s="259">
        <f t="shared" si="42"/>
        <v>0</v>
      </c>
      <c r="O90" s="253">
        <v>2</v>
      </c>
      <c r="AA90" s="231">
        <v>3</v>
      </c>
      <c r="AB90" s="231">
        <v>7</v>
      </c>
      <c r="AC90" s="231" t="s">
        <v>264</v>
      </c>
      <c r="AZ90" s="231">
        <v>2</v>
      </c>
      <c r="BA90" s="231">
        <f t="shared" si="43"/>
        <v>0</v>
      </c>
      <c r="BB90" s="231">
        <f t="shared" si="44"/>
        <v>0</v>
      </c>
      <c r="BC90" s="231">
        <f t="shared" si="45"/>
        <v>0</v>
      </c>
      <c r="BD90" s="231">
        <f t="shared" si="46"/>
        <v>0</v>
      </c>
      <c r="BE90" s="231">
        <f t="shared" si="47"/>
        <v>0</v>
      </c>
      <c r="CA90" s="260">
        <v>3</v>
      </c>
      <c r="CB90" s="260">
        <v>7</v>
      </c>
      <c r="CZ90" s="231">
        <v>1.7999999999993601E-3</v>
      </c>
    </row>
    <row r="91" spans="1:104">
      <c r="A91" s="254">
        <v>68</v>
      </c>
      <c r="B91" s="255" t="s">
        <v>266</v>
      </c>
      <c r="C91" s="256" t="s">
        <v>267</v>
      </c>
      <c r="D91" s="257" t="s">
        <v>123</v>
      </c>
      <c r="E91" s="258">
        <v>56.1</v>
      </c>
      <c r="F91" s="258"/>
      <c r="G91" s="259">
        <f t="shared" si="42"/>
        <v>0</v>
      </c>
      <c r="O91" s="253">
        <v>2</v>
      </c>
      <c r="AA91" s="231">
        <v>3</v>
      </c>
      <c r="AB91" s="231">
        <v>7</v>
      </c>
      <c r="AC91" s="231" t="s">
        <v>266</v>
      </c>
      <c r="AZ91" s="231">
        <v>2</v>
      </c>
      <c r="BA91" s="231">
        <f t="shared" si="43"/>
        <v>0</v>
      </c>
      <c r="BB91" s="231">
        <f t="shared" si="44"/>
        <v>0</v>
      </c>
      <c r="BC91" s="231">
        <f t="shared" si="45"/>
        <v>0</v>
      </c>
      <c r="BD91" s="231">
        <f t="shared" si="46"/>
        <v>0</v>
      </c>
      <c r="BE91" s="231">
        <f t="shared" si="47"/>
        <v>0</v>
      </c>
      <c r="CA91" s="260">
        <v>3</v>
      </c>
      <c r="CB91" s="260">
        <v>7</v>
      </c>
      <c r="CZ91" s="231">
        <v>6.00000000000023E-3</v>
      </c>
    </row>
    <row r="92" spans="1:104">
      <c r="A92" s="254">
        <v>69</v>
      </c>
      <c r="B92" s="255" t="s">
        <v>268</v>
      </c>
      <c r="C92" s="256" t="s">
        <v>269</v>
      </c>
      <c r="D92" s="257" t="s">
        <v>123</v>
      </c>
      <c r="E92" s="258">
        <v>72.05</v>
      </c>
      <c r="F92" s="258"/>
      <c r="G92" s="259">
        <f t="shared" si="42"/>
        <v>0</v>
      </c>
      <c r="O92" s="253">
        <v>2</v>
      </c>
      <c r="AA92" s="231">
        <v>3</v>
      </c>
      <c r="AB92" s="231">
        <v>7</v>
      </c>
      <c r="AC92" s="231">
        <v>63151436</v>
      </c>
      <c r="AZ92" s="231">
        <v>2</v>
      </c>
      <c r="BA92" s="231">
        <f t="shared" si="43"/>
        <v>0</v>
      </c>
      <c r="BB92" s="231">
        <f t="shared" si="44"/>
        <v>0</v>
      </c>
      <c r="BC92" s="231">
        <f t="shared" si="45"/>
        <v>0</v>
      </c>
      <c r="BD92" s="231">
        <f t="shared" si="46"/>
        <v>0</v>
      </c>
      <c r="BE92" s="231">
        <f t="shared" si="47"/>
        <v>0</v>
      </c>
      <c r="CA92" s="260">
        <v>3</v>
      </c>
      <c r="CB92" s="260">
        <v>7</v>
      </c>
      <c r="CZ92" s="231">
        <v>3.9999999999977796E-3</v>
      </c>
    </row>
    <row r="93" spans="1:104">
      <c r="A93" s="254">
        <v>70</v>
      </c>
      <c r="B93" s="255" t="s">
        <v>270</v>
      </c>
      <c r="C93" s="256" t="s">
        <v>271</v>
      </c>
      <c r="D93" s="257" t="s">
        <v>128</v>
      </c>
      <c r="E93" s="258">
        <v>0.87126799999987703</v>
      </c>
      <c r="F93" s="258"/>
      <c r="G93" s="259">
        <f t="shared" si="42"/>
        <v>0</v>
      </c>
      <c r="O93" s="253">
        <v>2</v>
      </c>
      <c r="AA93" s="231">
        <v>7</v>
      </c>
      <c r="AB93" s="231">
        <v>1001</v>
      </c>
      <c r="AC93" s="231">
        <v>5</v>
      </c>
      <c r="AZ93" s="231">
        <v>2</v>
      </c>
      <c r="BA93" s="231">
        <f t="shared" si="43"/>
        <v>0</v>
      </c>
      <c r="BB93" s="231">
        <f t="shared" si="44"/>
        <v>0</v>
      </c>
      <c r="BC93" s="231">
        <f t="shared" si="45"/>
        <v>0</v>
      </c>
      <c r="BD93" s="231">
        <f t="shared" si="46"/>
        <v>0</v>
      </c>
      <c r="BE93" s="231">
        <f t="shared" si="47"/>
        <v>0</v>
      </c>
      <c r="CA93" s="260">
        <v>7</v>
      </c>
      <c r="CB93" s="260">
        <v>1001</v>
      </c>
      <c r="CZ93" s="231">
        <v>0</v>
      </c>
    </row>
    <row r="94" spans="1:104">
      <c r="A94" s="261"/>
      <c r="B94" s="262" t="s">
        <v>95</v>
      </c>
      <c r="C94" s="263" t="s">
        <v>249</v>
      </c>
      <c r="D94" s="264"/>
      <c r="E94" s="265"/>
      <c r="F94" s="266"/>
      <c r="G94" s="267">
        <f>SUM(G82:G93)</f>
        <v>0</v>
      </c>
      <c r="O94" s="253">
        <v>4</v>
      </c>
      <c r="BA94" s="268">
        <f>SUM(BA82:BA93)</f>
        <v>0</v>
      </c>
      <c r="BB94" s="268">
        <f>SUM(BB82:BB93)</f>
        <v>0</v>
      </c>
      <c r="BC94" s="268">
        <f>SUM(BC82:BC93)</f>
        <v>0</v>
      </c>
      <c r="BD94" s="268">
        <f>SUM(BD82:BD93)</f>
        <v>0</v>
      </c>
      <c r="BE94" s="268">
        <f>SUM(BE82:BE93)</f>
        <v>0</v>
      </c>
    </row>
    <row r="95" spans="1:104">
      <c r="A95" s="246" t="s">
        <v>91</v>
      </c>
      <c r="B95" s="247" t="s">
        <v>272</v>
      </c>
      <c r="C95" s="248" t="s">
        <v>273</v>
      </c>
      <c r="D95" s="249"/>
      <c r="E95" s="250"/>
      <c r="F95" s="250"/>
      <c r="G95" s="251"/>
      <c r="H95" s="252"/>
      <c r="I95" s="252"/>
      <c r="O95" s="253">
        <v>1</v>
      </c>
    </row>
    <row r="96" spans="1:104">
      <c r="A96" s="254">
        <v>71</v>
      </c>
      <c r="B96" s="255" t="s">
        <v>275</v>
      </c>
      <c r="C96" s="256" t="s">
        <v>276</v>
      </c>
      <c r="D96" s="257" t="s">
        <v>277</v>
      </c>
      <c r="E96" s="258">
        <v>1</v>
      </c>
      <c r="F96" s="258"/>
      <c r="G96" s="259">
        <f>E96*F96</f>
        <v>0</v>
      </c>
      <c r="O96" s="253">
        <v>2</v>
      </c>
      <c r="AA96" s="231">
        <v>12</v>
      </c>
      <c r="AB96" s="231">
        <v>0</v>
      </c>
      <c r="AC96" s="231">
        <v>9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60">
        <v>12</v>
      </c>
      <c r="CB96" s="260">
        <v>0</v>
      </c>
      <c r="CZ96" s="231">
        <v>0</v>
      </c>
    </row>
    <row r="97" spans="1:104">
      <c r="A97" s="261"/>
      <c r="B97" s="262" t="s">
        <v>95</v>
      </c>
      <c r="C97" s="263" t="s">
        <v>274</v>
      </c>
      <c r="D97" s="264"/>
      <c r="E97" s="265"/>
      <c r="F97" s="266"/>
      <c r="G97" s="267">
        <f>SUM(G95:G96)</f>
        <v>0</v>
      </c>
      <c r="O97" s="253">
        <v>4</v>
      </c>
      <c r="BA97" s="268">
        <f>SUM(BA95:BA96)</f>
        <v>0</v>
      </c>
      <c r="BB97" s="268">
        <f>SUM(BB95:BB96)</f>
        <v>0</v>
      </c>
      <c r="BC97" s="268">
        <f>SUM(BC95:BC96)</f>
        <v>0</v>
      </c>
      <c r="BD97" s="268">
        <f>SUM(BD95:BD96)</f>
        <v>0</v>
      </c>
      <c r="BE97" s="268">
        <f>SUM(BE95:BE96)</f>
        <v>0</v>
      </c>
    </row>
    <row r="98" spans="1:104">
      <c r="A98" s="246" t="s">
        <v>91</v>
      </c>
      <c r="B98" s="247" t="s">
        <v>278</v>
      </c>
      <c r="C98" s="248" t="s">
        <v>279</v>
      </c>
      <c r="D98" s="249"/>
      <c r="E98" s="250"/>
      <c r="F98" s="250"/>
      <c r="G98" s="251"/>
      <c r="H98" s="252"/>
      <c r="I98" s="252"/>
      <c r="O98" s="253">
        <v>1</v>
      </c>
    </row>
    <row r="99" spans="1:104">
      <c r="A99" s="254">
        <v>72</v>
      </c>
      <c r="B99" s="255" t="s">
        <v>281</v>
      </c>
      <c r="C99" s="256" t="s">
        <v>282</v>
      </c>
      <c r="D99" s="257" t="s">
        <v>277</v>
      </c>
      <c r="E99" s="258">
        <v>1</v>
      </c>
      <c r="F99" s="258"/>
      <c r="G99" s="259">
        <f>E99*F99</f>
        <v>0</v>
      </c>
      <c r="O99" s="253">
        <v>2</v>
      </c>
      <c r="AA99" s="231">
        <v>12</v>
      </c>
      <c r="AB99" s="231">
        <v>0</v>
      </c>
      <c r="AC99" s="231">
        <v>10</v>
      </c>
      <c r="AZ99" s="231">
        <v>2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60">
        <v>12</v>
      </c>
      <c r="CB99" s="260">
        <v>0</v>
      </c>
      <c r="CZ99" s="231">
        <v>0</v>
      </c>
    </row>
    <row r="100" spans="1:104">
      <c r="A100" s="261"/>
      <c r="B100" s="262" t="s">
        <v>95</v>
      </c>
      <c r="C100" s="263" t="s">
        <v>280</v>
      </c>
      <c r="D100" s="264"/>
      <c r="E100" s="265"/>
      <c r="F100" s="266"/>
      <c r="G100" s="267">
        <f>SUM(G98:G99)</f>
        <v>0</v>
      </c>
      <c r="O100" s="253">
        <v>4</v>
      </c>
      <c r="BA100" s="268">
        <f>SUM(BA98:BA99)</f>
        <v>0</v>
      </c>
      <c r="BB100" s="268">
        <f>SUM(BB98:BB99)</f>
        <v>0</v>
      </c>
      <c r="BC100" s="268">
        <f>SUM(BC98:BC99)</f>
        <v>0</v>
      </c>
      <c r="BD100" s="268">
        <f>SUM(BD98:BD99)</f>
        <v>0</v>
      </c>
      <c r="BE100" s="268">
        <f>SUM(BE98:BE99)</f>
        <v>0</v>
      </c>
    </row>
    <row r="101" spans="1:104">
      <c r="A101" s="246" t="s">
        <v>91</v>
      </c>
      <c r="B101" s="247" t="s">
        <v>283</v>
      </c>
      <c r="C101" s="248" t="s">
        <v>284</v>
      </c>
      <c r="D101" s="249"/>
      <c r="E101" s="250"/>
      <c r="F101" s="250"/>
      <c r="G101" s="251"/>
      <c r="H101" s="252"/>
      <c r="I101" s="252"/>
      <c r="O101" s="253">
        <v>1</v>
      </c>
    </row>
    <row r="102" spans="1:104" ht="22.5">
      <c r="A102" s="254">
        <v>73</v>
      </c>
      <c r="B102" s="255" t="s">
        <v>286</v>
      </c>
      <c r="C102" s="256" t="s">
        <v>287</v>
      </c>
      <c r="D102" s="257" t="s">
        <v>123</v>
      </c>
      <c r="E102" s="258">
        <v>51</v>
      </c>
      <c r="F102" s="258"/>
      <c r="G102" s="259">
        <f>E102*F102</f>
        <v>0</v>
      </c>
      <c r="O102" s="253">
        <v>2</v>
      </c>
      <c r="AA102" s="231">
        <v>1</v>
      </c>
      <c r="AB102" s="231">
        <v>7</v>
      </c>
      <c r="AC102" s="231">
        <v>7</v>
      </c>
      <c r="AZ102" s="231">
        <v>2</v>
      </c>
      <c r="BA102" s="231">
        <f>IF(AZ102=1,G102,0)</f>
        <v>0</v>
      </c>
      <c r="BB102" s="231">
        <f>IF(AZ102=2,G102,0)</f>
        <v>0</v>
      </c>
      <c r="BC102" s="231">
        <f>IF(AZ102=3,G102,0)</f>
        <v>0</v>
      </c>
      <c r="BD102" s="231">
        <f>IF(AZ102=4,G102,0)</f>
        <v>0</v>
      </c>
      <c r="BE102" s="231">
        <f>IF(AZ102=5,G102,0)</f>
        <v>0</v>
      </c>
      <c r="CA102" s="260">
        <v>1</v>
      </c>
      <c r="CB102" s="260">
        <v>7</v>
      </c>
      <c r="CZ102" s="231">
        <v>1.45200000000045E-2</v>
      </c>
    </row>
    <row r="103" spans="1:104" ht="22.5">
      <c r="A103" s="254">
        <v>74</v>
      </c>
      <c r="B103" s="255" t="s">
        <v>288</v>
      </c>
      <c r="C103" s="256" t="s">
        <v>289</v>
      </c>
      <c r="D103" s="257" t="s">
        <v>123</v>
      </c>
      <c r="E103" s="258">
        <v>51</v>
      </c>
      <c r="F103" s="258"/>
      <c r="G103" s="259">
        <f>E103*F103</f>
        <v>0</v>
      </c>
      <c r="O103" s="253">
        <v>2</v>
      </c>
      <c r="AA103" s="231">
        <v>1</v>
      </c>
      <c r="AB103" s="231">
        <v>7</v>
      </c>
      <c r="AC103" s="231">
        <v>7</v>
      </c>
      <c r="AZ103" s="231">
        <v>2</v>
      </c>
      <c r="BA103" s="231">
        <f>IF(AZ103=1,G103,0)</f>
        <v>0</v>
      </c>
      <c r="BB103" s="231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60">
        <v>1</v>
      </c>
      <c r="CB103" s="260">
        <v>7</v>
      </c>
      <c r="CZ103" s="231">
        <v>1.4500000000001699E-3</v>
      </c>
    </row>
    <row r="104" spans="1:104" ht="22.5">
      <c r="A104" s="254">
        <v>75</v>
      </c>
      <c r="B104" s="255" t="s">
        <v>290</v>
      </c>
      <c r="C104" s="256" t="s">
        <v>291</v>
      </c>
      <c r="D104" s="257" t="s">
        <v>123</v>
      </c>
      <c r="E104" s="258">
        <v>34.21</v>
      </c>
      <c r="F104" s="258"/>
      <c r="G104" s="259">
        <f>E104*F104</f>
        <v>0</v>
      </c>
      <c r="O104" s="253">
        <v>2</v>
      </c>
      <c r="AA104" s="231">
        <v>2</v>
      </c>
      <c r="AB104" s="231">
        <v>7</v>
      </c>
      <c r="AC104" s="231">
        <v>7</v>
      </c>
      <c r="AZ104" s="231">
        <v>2</v>
      </c>
      <c r="BA104" s="231">
        <f>IF(AZ104=1,G104,0)</f>
        <v>0</v>
      </c>
      <c r="BB104" s="231">
        <f>IF(AZ104=2,G104,0)</f>
        <v>0</v>
      </c>
      <c r="BC104" s="231">
        <f>IF(AZ104=3,G104,0)</f>
        <v>0</v>
      </c>
      <c r="BD104" s="231">
        <f>IF(AZ104=4,G104,0)</f>
        <v>0</v>
      </c>
      <c r="BE104" s="231">
        <f>IF(AZ104=5,G104,0)</f>
        <v>0</v>
      </c>
      <c r="CA104" s="260">
        <v>2</v>
      </c>
      <c r="CB104" s="260">
        <v>7</v>
      </c>
      <c r="CZ104" s="231">
        <v>2.9799999999994501E-2</v>
      </c>
    </row>
    <row r="105" spans="1:104">
      <c r="A105" s="254">
        <v>76</v>
      </c>
      <c r="B105" s="255" t="s">
        <v>292</v>
      </c>
      <c r="C105" s="256" t="s">
        <v>293</v>
      </c>
      <c r="D105" s="257" t="s">
        <v>128</v>
      </c>
      <c r="E105" s="258">
        <v>0.81447000000023795</v>
      </c>
      <c r="F105" s="258"/>
      <c r="G105" s="259">
        <f>E105*F105</f>
        <v>0</v>
      </c>
      <c r="O105" s="253">
        <v>2</v>
      </c>
      <c r="AA105" s="231">
        <v>7</v>
      </c>
      <c r="AB105" s="231">
        <v>1001</v>
      </c>
      <c r="AC105" s="231">
        <v>5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60">
        <v>7</v>
      </c>
      <c r="CB105" s="260">
        <v>1001</v>
      </c>
      <c r="CZ105" s="231">
        <v>0</v>
      </c>
    </row>
    <row r="106" spans="1:104">
      <c r="A106" s="261"/>
      <c r="B106" s="262" t="s">
        <v>95</v>
      </c>
      <c r="C106" s="263" t="s">
        <v>285</v>
      </c>
      <c r="D106" s="264"/>
      <c r="E106" s="265"/>
      <c r="F106" s="266"/>
      <c r="G106" s="267">
        <f>SUM(G101:G105)</f>
        <v>0</v>
      </c>
      <c r="O106" s="253">
        <v>4</v>
      </c>
      <c r="BA106" s="268">
        <f>SUM(BA101:BA105)</f>
        <v>0</v>
      </c>
      <c r="BB106" s="268">
        <f>SUM(BB101:BB105)</f>
        <v>0</v>
      </c>
      <c r="BC106" s="268">
        <f>SUM(BC101:BC105)</f>
        <v>0</v>
      </c>
      <c r="BD106" s="268">
        <f>SUM(BD101:BD105)</f>
        <v>0</v>
      </c>
      <c r="BE106" s="268">
        <f>SUM(BE101:BE105)</f>
        <v>0</v>
      </c>
    </row>
    <row r="107" spans="1:104">
      <c r="A107" s="246" t="s">
        <v>91</v>
      </c>
      <c r="B107" s="247" t="s">
        <v>294</v>
      </c>
      <c r="C107" s="248" t="s">
        <v>295</v>
      </c>
      <c r="D107" s="249"/>
      <c r="E107" s="250"/>
      <c r="F107" s="250"/>
      <c r="G107" s="251"/>
      <c r="H107" s="252"/>
      <c r="I107" s="252"/>
      <c r="O107" s="253">
        <v>1</v>
      </c>
    </row>
    <row r="108" spans="1:104">
      <c r="A108" s="254">
        <v>77</v>
      </c>
      <c r="B108" s="255" t="s">
        <v>297</v>
      </c>
      <c r="C108" s="256" t="s">
        <v>298</v>
      </c>
      <c r="D108" s="257" t="s">
        <v>162</v>
      </c>
      <c r="E108" s="258">
        <v>16</v>
      </c>
      <c r="F108" s="258"/>
      <c r="G108" s="259">
        <f t="shared" ref="G108:G114" si="48">E108*F108</f>
        <v>0</v>
      </c>
      <c r="O108" s="253">
        <v>2</v>
      </c>
      <c r="AA108" s="231">
        <v>1</v>
      </c>
      <c r="AB108" s="231">
        <v>7</v>
      </c>
      <c r="AC108" s="231">
        <v>7</v>
      </c>
      <c r="AZ108" s="231">
        <v>2</v>
      </c>
      <c r="BA108" s="231">
        <f t="shared" ref="BA108:BA114" si="49">IF(AZ108=1,G108,0)</f>
        <v>0</v>
      </c>
      <c r="BB108" s="231">
        <f t="shared" ref="BB108:BB114" si="50">IF(AZ108=2,G108,0)</f>
        <v>0</v>
      </c>
      <c r="BC108" s="231">
        <f t="shared" ref="BC108:BC114" si="51">IF(AZ108=3,G108,0)</f>
        <v>0</v>
      </c>
      <c r="BD108" s="231">
        <f t="shared" ref="BD108:BD114" si="52">IF(AZ108=4,G108,0)</f>
        <v>0</v>
      </c>
      <c r="BE108" s="231">
        <f t="shared" ref="BE108:BE114" si="53">IF(AZ108=5,G108,0)</f>
        <v>0</v>
      </c>
      <c r="CA108" s="260">
        <v>1</v>
      </c>
      <c r="CB108" s="260">
        <v>7</v>
      </c>
      <c r="CZ108" s="231">
        <v>3.5300000000013701E-3</v>
      </c>
    </row>
    <row r="109" spans="1:104">
      <c r="A109" s="254">
        <v>78</v>
      </c>
      <c r="B109" s="255" t="s">
        <v>299</v>
      </c>
      <c r="C109" s="256" t="s">
        <v>300</v>
      </c>
      <c r="D109" s="257" t="s">
        <v>123</v>
      </c>
      <c r="E109" s="258">
        <v>1.5</v>
      </c>
      <c r="F109" s="258"/>
      <c r="G109" s="259">
        <f t="shared" si="48"/>
        <v>0</v>
      </c>
      <c r="O109" s="253">
        <v>2</v>
      </c>
      <c r="AA109" s="231">
        <v>1</v>
      </c>
      <c r="AB109" s="231">
        <v>7</v>
      </c>
      <c r="AC109" s="231">
        <v>7</v>
      </c>
      <c r="AZ109" s="231">
        <v>2</v>
      </c>
      <c r="BA109" s="231">
        <f t="shared" si="49"/>
        <v>0</v>
      </c>
      <c r="BB109" s="231">
        <f t="shared" si="50"/>
        <v>0</v>
      </c>
      <c r="BC109" s="231">
        <f t="shared" si="51"/>
        <v>0</v>
      </c>
      <c r="BD109" s="231">
        <f t="shared" si="52"/>
        <v>0</v>
      </c>
      <c r="BE109" s="231">
        <f t="shared" si="53"/>
        <v>0</v>
      </c>
      <c r="CA109" s="260">
        <v>1</v>
      </c>
      <c r="CB109" s="260">
        <v>7</v>
      </c>
      <c r="CZ109" s="231">
        <v>9.0200000000066893E-3</v>
      </c>
    </row>
    <row r="110" spans="1:104">
      <c r="A110" s="254">
        <v>79</v>
      </c>
      <c r="B110" s="255" t="s">
        <v>301</v>
      </c>
      <c r="C110" s="256" t="s">
        <v>302</v>
      </c>
      <c r="D110" s="257" t="s">
        <v>162</v>
      </c>
      <c r="E110" s="258">
        <v>16</v>
      </c>
      <c r="F110" s="258"/>
      <c r="G110" s="259">
        <f t="shared" si="48"/>
        <v>0</v>
      </c>
      <c r="O110" s="253">
        <v>2</v>
      </c>
      <c r="AA110" s="231">
        <v>1</v>
      </c>
      <c r="AB110" s="231">
        <v>7</v>
      </c>
      <c r="AC110" s="231">
        <v>7</v>
      </c>
      <c r="AZ110" s="231">
        <v>2</v>
      </c>
      <c r="BA110" s="231">
        <f t="shared" si="49"/>
        <v>0</v>
      </c>
      <c r="BB110" s="231">
        <f t="shared" si="50"/>
        <v>0</v>
      </c>
      <c r="BC110" s="231">
        <f t="shared" si="51"/>
        <v>0</v>
      </c>
      <c r="BD110" s="231">
        <f t="shared" si="52"/>
        <v>0</v>
      </c>
      <c r="BE110" s="231">
        <f t="shared" si="53"/>
        <v>0</v>
      </c>
      <c r="CA110" s="260">
        <v>1</v>
      </c>
      <c r="CB110" s="260">
        <v>7</v>
      </c>
      <c r="CZ110" s="231">
        <v>3.0000000000001098E-3</v>
      </c>
    </row>
    <row r="111" spans="1:104">
      <c r="A111" s="254">
        <v>80</v>
      </c>
      <c r="B111" s="255" t="s">
        <v>303</v>
      </c>
      <c r="C111" s="256" t="s">
        <v>304</v>
      </c>
      <c r="D111" s="257" t="s">
        <v>123</v>
      </c>
      <c r="E111" s="258">
        <v>51</v>
      </c>
      <c r="F111" s="258"/>
      <c r="G111" s="259">
        <f t="shared" si="48"/>
        <v>0</v>
      </c>
      <c r="O111" s="253">
        <v>2</v>
      </c>
      <c r="AA111" s="231">
        <v>1</v>
      </c>
      <c r="AB111" s="231">
        <v>7</v>
      </c>
      <c r="AC111" s="231">
        <v>7</v>
      </c>
      <c r="AZ111" s="231">
        <v>2</v>
      </c>
      <c r="BA111" s="231">
        <f t="shared" si="49"/>
        <v>0</v>
      </c>
      <c r="BB111" s="231">
        <f t="shared" si="50"/>
        <v>0</v>
      </c>
      <c r="BC111" s="231">
        <f t="shared" si="51"/>
        <v>0</v>
      </c>
      <c r="BD111" s="231">
        <f t="shared" si="52"/>
        <v>0</v>
      </c>
      <c r="BE111" s="231">
        <f t="shared" si="53"/>
        <v>0</v>
      </c>
      <c r="CA111" s="260">
        <v>1</v>
      </c>
      <c r="CB111" s="260">
        <v>7</v>
      </c>
      <c r="CZ111" s="231">
        <v>1.55900000000031E-2</v>
      </c>
    </row>
    <row r="112" spans="1:104">
      <c r="A112" s="254">
        <v>81</v>
      </c>
      <c r="B112" s="255" t="s">
        <v>305</v>
      </c>
      <c r="C112" s="256" t="s">
        <v>306</v>
      </c>
      <c r="D112" s="257" t="s">
        <v>162</v>
      </c>
      <c r="E112" s="258">
        <v>16</v>
      </c>
      <c r="F112" s="258"/>
      <c r="G112" s="259">
        <f t="shared" si="48"/>
        <v>0</v>
      </c>
      <c r="O112" s="253">
        <v>2</v>
      </c>
      <c r="AA112" s="231">
        <v>1</v>
      </c>
      <c r="AB112" s="231">
        <v>0</v>
      </c>
      <c r="AC112" s="231">
        <v>0</v>
      </c>
      <c r="AZ112" s="231">
        <v>2</v>
      </c>
      <c r="BA112" s="231">
        <f t="shared" si="49"/>
        <v>0</v>
      </c>
      <c r="BB112" s="231">
        <f t="shared" si="50"/>
        <v>0</v>
      </c>
      <c r="BC112" s="231">
        <f t="shared" si="51"/>
        <v>0</v>
      </c>
      <c r="BD112" s="231">
        <f t="shared" si="52"/>
        <v>0</v>
      </c>
      <c r="BE112" s="231">
        <f t="shared" si="53"/>
        <v>0</v>
      </c>
      <c r="CA112" s="260">
        <v>1</v>
      </c>
      <c r="CB112" s="260">
        <v>0</v>
      </c>
      <c r="CZ112" s="231">
        <v>3.4099999999987998E-3</v>
      </c>
    </row>
    <row r="113" spans="1:104">
      <c r="A113" s="254">
        <v>82</v>
      </c>
      <c r="B113" s="255" t="s">
        <v>307</v>
      </c>
      <c r="C113" s="256" t="s">
        <v>308</v>
      </c>
      <c r="D113" s="257" t="s">
        <v>162</v>
      </c>
      <c r="E113" s="258">
        <v>16</v>
      </c>
      <c r="F113" s="258"/>
      <c r="G113" s="259">
        <f t="shared" si="48"/>
        <v>0</v>
      </c>
      <c r="O113" s="253">
        <v>2</v>
      </c>
      <c r="AA113" s="231">
        <v>1</v>
      </c>
      <c r="AB113" s="231">
        <v>7</v>
      </c>
      <c r="AC113" s="231">
        <v>7</v>
      </c>
      <c r="AZ113" s="231">
        <v>2</v>
      </c>
      <c r="BA113" s="231">
        <f t="shared" si="49"/>
        <v>0</v>
      </c>
      <c r="BB113" s="231">
        <f t="shared" si="50"/>
        <v>0</v>
      </c>
      <c r="BC113" s="231">
        <f t="shared" si="51"/>
        <v>0</v>
      </c>
      <c r="BD113" s="231">
        <f t="shared" si="52"/>
        <v>0</v>
      </c>
      <c r="BE113" s="231">
        <f t="shared" si="53"/>
        <v>0</v>
      </c>
      <c r="CA113" s="260">
        <v>1</v>
      </c>
      <c r="CB113" s="260">
        <v>7</v>
      </c>
      <c r="CZ113" s="231">
        <v>2.6200000000002901E-3</v>
      </c>
    </row>
    <row r="114" spans="1:104">
      <c r="A114" s="254">
        <v>83</v>
      </c>
      <c r="B114" s="255" t="s">
        <v>309</v>
      </c>
      <c r="C114" s="256" t="s">
        <v>310</v>
      </c>
      <c r="D114" s="257" t="s">
        <v>128</v>
      </c>
      <c r="E114" s="258">
        <v>1.00958000000018</v>
      </c>
      <c r="F114" s="258"/>
      <c r="G114" s="259">
        <f t="shared" si="48"/>
        <v>0</v>
      </c>
      <c r="O114" s="253">
        <v>2</v>
      </c>
      <c r="AA114" s="231">
        <v>7</v>
      </c>
      <c r="AB114" s="231">
        <v>1001</v>
      </c>
      <c r="AC114" s="231">
        <v>5</v>
      </c>
      <c r="AZ114" s="231">
        <v>2</v>
      </c>
      <c r="BA114" s="231">
        <f t="shared" si="49"/>
        <v>0</v>
      </c>
      <c r="BB114" s="231">
        <f t="shared" si="50"/>
        <v>0</v>
      </c>
      <c r="BC114" s="231">
        <f t="shared" si="51"/>
        <v>0</v>
      </c>
      <c r="BD114" s="231">
        <f t="shared" si="52"/>
        <v>0</v>
      </c>
      <c r="BE114" s="231">
        <f t="shared" si="53"/>
        <v>0</v>
      </c>
      <c r="CA114" s="260">
        <v>7</v>
      </c>
      <c r="CB114" s="260">
        <v>1001</v>
      </c>
      <c r="CZ114" s="231">
        <v>0</v>
      </c>
    </row>
    <row r="115" spans="1:104">
      <c r="A115" s="261"/>
      <c r="B115" s="262" t="s">
        <v>95</v>
      </c>
      <c r="C115" s="263" t="s">
        <v>296</v>
      </c>
      <c r="D115" s="264"/>
      <c r="E115" s="265"/>
      <c r="F115" s="266"/>
      <c r="G115" s="267">
        <f>SUM(G107:G114)</f>
        <v>0</v>
      </c>
      <c r="O115" s="253">
        <v>4</v>
      </c>
      <c r="BA115" s="268">
        <f>SUM(BA107:BA114)</f>
        <v>0</v>
      </c>
      <c r="BB115" s="268">
        <f>SUM(BB107:BB114)</f>
        <v>0</v>
      </c>
      <c r="BC115" s="268">
        <f>SUM(BC107:BC114)</f>
        <v>0</v>
      </c>
      <c r="BD115" s="268">
        <f>SUM(BD107:BD114)</f>
        <v>0</v>
      </c>
      <c r="BE115" s="268">
        <f>SUM(BE107:BE114)</f>
        <v>0</v>
      </c>
    </row>
    <row r="116" spans="1:104">
      <c r="A116" s="246" t="s">
        <v>91</v>
      </c>
      <c r="B116" s="247" t="s">
        <v>311</v>
      </c>
      <c r="C116" s="248" t="s">
        <v>312</v>
      </c>
      <c r="D116" s="249"/>
      <c r="E116" s="250"/>
      <c r="F116" s="250"/>
      <c r="G116" s="251"/>
      <c r="H116" s="252"/>
      <c r="I116" s="252"/>
      <c r="O116" s="253">
        <v>1</v>
      </c>
    </row>
    <row r="117" spans="1:104" ht="22.5">
      <c r="A117" s="254">
        <v>84</v>
      </c>
      <c r="B117" s="255" t="s">
        <v>314</v>
      </c>
      <c r="C117" s="256" t="s">
        <v>315</v>
      </c>
      <c r="D117" s="257" t="s">
        <v>123</v>
      </c>
      <c r="E117" s="258">
        <v>51</v>
      </c>
      <c r="F117" s="258"/>
      <c r="G117" s="259">
        <f>E117*F117</f>
        <v>0</v>
      </c>
      <c r="O117" s="253">
        <v>2</v>
      </c>
      <c r="AA117" s="231">
        <v>1</v>
      </c>
      <c r="AB117" s="231">
        <v>0</v>
      </c>
      <c r="AC117" s="231">
        <v>0</v>
      </c>
      <c r="AZ117" s="231">
        <v>2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60">
        <v>1</v>
      </c>
      <c r="CB117" s="260">
        <v>0</v>
      </c>
      <c r="CZ117" s="231">
        <v>1.2999999999996299E-4</v>
      </c>
    </row>
    <row r="118" spans="1:104">
      <c r="A118" s="254">
        <v>85</v>
      </c>
      <c r="B118" s="255" t="s">
        <v>316</v>
      </c>
      <c r="C118" s="256" t="s">
        <v>317</v>
      </c>
      <c r="D118" s="257" t="s">
        <v>128</v>
      </c>
      <c r="E118" s="258">
        <v>6.6299999999981096E-3</v>
      </c>
      <c r="F118" s="258"/>
      <c r="G118" s="259">
        <f>E118*F118</f>
        <v>0</v>
      </c>
      <c r="O118" s="253">
        <v>2</v>
      </c>
      <c r="AA118" s="231">
        <v>7</v>
      </c>
      <c r="AB118" s="231">
        <v>1001</v>
      </c>
      <c r="AC118" s="231">
        <v>5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60">
        <v>7</v>
      </c>
      <c r="CB118" s="260">
        <v>1001</v>
      </c>
      <c r="CZ118" s="231">
        <v>0</v>
      </c>
    </row>
    <row r="119" spans="1:104">
      <c r="A119" s="261"/>
      <c r="B119" s="262" t="s">
        <v>95</v>
      </c>
      <c r="C119" s="263" t="s">
        <v>313</v>
      </c>
      <c r="D119" s="264"/>
      <c r="E119" s="265"/>
      <c r="F119" s="266"/>
      <c r="G119" s="267">
        <f>SUM(G116:G118)</f>
        <v>0</v>
      </c>
      <c r="O119" s="253">
        <v>4</v>
      </c>
      <c r="BA119" s="268">
        <f>SUM(BA116:BA118)</f>
        <v>0</v>
      </c>
      <c r="BB119" s="268">
        <f>SUM(BB116:BB118)</f>
        <v>0</v>
      </c>
      <c r="BC119" s="268">
        <f>SUM(BC116:BC118)</f>
        <v>0</v>
      </c>
      <c r="BD119" s="268">
        <f>SUM(BD116:BD118)</f>
        <v>0</v>
      </c>
      <c r="BE119" s="268">
        <f>SUM(BE116:BE118)</f>
        <v>0</v>
      </c>
    </row>
    <row r="120" spans="1:104">
      <c r="A120" s="246" t="s">
        <v>91</v>
      </c>
      <c r="B120" s="247" t="s">
        <v>318</v>
      </c>
      <c r="C120" s="248" t="s">
        <v>319</v>
      </c>
      <c r="D120" s="249"/>
      <c r="E120" s="250"/>
      <c r="F120" s="250"/>
      <c r="G120" s="251"/>
      <c r="H120" s="252"/>
      <c r="I120" s="252"/>
      <c r="O120" s="253">
        <v>1</v>
      </c>
    </row>
    <row r="121" spans="1:104">
      <c r="A121" s="254">
        <v>86</v>
      </c>
      <c r="B121" s="255" t="s">
        <v>321</v>
      </c>
      <c r="C121" s="256" t="s">
        <v>322</v>
      </c>
      <c r="D121" s="257" t="s">
        <v>94</v>
      </c>
      <c r="E121" s="258">
        <v>4</v>
      </c>
      <c r="F121" s="258"/>
      <c r="G121" s="259">
        <f>E121*F121</f>
        <v>0</v>
      </c>
      <c r="O121" s="253">
        <v>2</v>
      </c>
      <c r="AA121" s="231">
        <v>12</v>
      </c>
      <c r="AB121" s="231">
        <v>0</v>
      </c>
      <c r="AC121" s="231">
        <v>14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60">
        <v>12</v>
      </c>
      <c r="CB121" s="260">
        <v>0</v>
      </c>
      <c r="CZ121" s="231">
        <v>0</v>
      </c>
    </row>
    <row r="122" spans="1:104">
      <c r="A122" s="254">
        <v>87</v>
      </c>
      <c r="B122" s="255" t="s">
        <v>321</v>
      </c>
      <c r="C122" s="256" t="s">
        <v>323</v>
      </c>
      <c r="D122" s="257" t="s">
        <v>94</v>
      </c>
      <c r="E122" s="258">
        <v>7</v>
      </c>
      <c r="F122" s="258"/>
      <c r="G122" s="259">
        <f>E122*F122</f>
        <v>0</v>
      </c>
      <c r="O122" s="253">
        <v>2</v>
      </c>
      <c r="AA122" s="231">
        <v>12</v>
      </c>
      <c r="AB122" s="231">
        <v>0</v>
      </c>
      <c r="AC122" s="231">
        <v>113</v>
      </c>
      <c r="AZ122" s="231">
        <v>2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60">
        <v>12</v>
      </c>
      <c r="CB122" s="260">
        <v>0</v>
      </c>
      <c r="CZ122" s="231">
        <v>0</v>
      </c>
    </row>
    <row r="123" spans="1:104">
      <c r="A123" s="254">
        <v>88</v>
      </c>
      <c r="B123" s="255" t="s">
        <v>324</v>
      </c>
      <c r="C123" s="256" t="s">
        <v>325</v>
      </c>
      <c r="D123" s="257" t="s">
        <v>94</v>
      </c>
      <c r="E123" s="258">
        <v>1</v>
      </c>
      <c r="F123" s="258"/>
      <c r="G123" s="259">
        <f>E123*F123</f>
        <v>0</v>
      </c>
      <c r="O123" s="253">
        <v>2</v>
      </c>
      <c r="AA123" s="231">
        <v>12</v>
      </c>
      <c r="AB123" s="231">
        <v>0</v>
      </c>
      <c r="AC123" s="231">
        <v>114</v>
      </c>
      <c r="AZ123" s="231">
        <v>2</v>
      </c>
      <c r="BA123" s="231">
        <f>IF(AZ123=1,G123,0)</f>
        <v>0</v>
      </c>
      <c r="BB123" s="231">
        <f>IF(AZ123=2,G123,0)</f>
        <v>0</v>
      </c>
      <c r="BC123" s="231">
        <f>IF(AZ123=3,G123,0)</f>
        <v>0</v>
      </c>
      <c r="BD123" s="231">
        <f>IF(AZ123=4,G123,0)</f>
        <v>0</v>
      </c>
      <c r="BE123" s="231">
        <f>IF(AZ123=5,G123,0)</f>
        <v>0</v>
      </c>
      <c r="CA123" s="260">
        <v>12</v>
      </c>
      <c r="CB123" s="260">
        <v>0</v>
      </c>
      <c r="CZ123" s="231">
        <v>0</v>
      </c>
    </row>
    <row r="124" spans="1:104">
      <c r="A124" s="261"/>
      <c r="B124" s="262" t="s">
        <v>95</v>
      </c>
      <c r="C124" s="263" t="s">
        <v>320</v>
      </c>
      <c r="D124" s="264"/>
      <c r="E124" s="265"/>
      <c r="F124" s="266"/>
      <c r="G124" s="267">
        <f>SUM(G120:G123)</f>
        <v>0</v>
      </c>
      <c r="O124" s="253">
        <v>4</v>
      </c>
      <c r="BA124" s="268">
        <f>SUM(BA120:BA123)</f>
        <v>0</v>
      </c>
      <c r="BB124" s="268">
        <f>SUM(BB120:BB123)</f>
        <v>0</v>
      </c>
      <c r="BC124" s="268">
        <f>SUM(BC120:BC123)</f>
        <v>0</v>
      </c>
      <c r="BD124" s="268">
        <f>SUM(BD120:BD123)</f>
        <v>0</v>
      </c>
      <c r="BE124" s="268">
        <f>SUM(BE120:BE123)</f>
        <v>0</v>
      </c>
    </row>
    <row r="125" spans="1:104">
      <c r="A125" s="246" t="s">
        <v>91</v>
      </c>
      <c r="B125" s="247" t="s">
        <v>326</v>
      </c>
      <c r="C125" s="248" t="s">
        <v>327</v>
      </c>
      <c r="D125" s="249"/>
      <c r="E125" s="250"/>
      <c r="F125" s="250"/>
      <c r="G125" s="251"/>
      <c r="H125" s="252"/>
      <c r="I125" s="252"/>
      <c r="O125" s="253">
        <v>1</v>
      </c>
    </row>
    <row r="126" spans="1:104">
      <c r="A126" s="254">
        <v>89</v>
      </c>
      <c r="B126" s="255" t="s">
        <v>329</v>
      </c>
      <c r="C126" s="256" t="s">
        <v>330</v>
      </c>
      <c r="D126" s="257" t="s">
        <v>162</v>
      </c>
      <c r="E126" s="258">
        <v>16.71</v>
      </c>
      <c r="F126" s="258"/>
      <c r="G126" s="259">
        <f>E126*F126</f>
        <v>0</v>
      </c>
      <c r="O126" s="253">
        <v>2</v>
      </c>
      <c r="AA126" s="231">
        <v>12</v>
      </c>
      <c r="AB126" s="231">
        <v>0</v>
      </c>
      <c r="AC126" s="231">
        <v>20</v>
      </c>
      <c r="AZ126" s="231">
        <v>2</v>
      </c>
      <c r="BA126" s="231">
        <f>IF(AZ126=1,G126,0)</f>
        <v>0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60">
        <v>12</v>
      </c>
      <c r="CB126" s="260">
        <v>0</v>
      </c>
      <c r="CZ126" s="231">
        <v>0</v>
      </c>
    </row>
    <row r="127" spans="1:104">
      <c r="A127" s="261"/>
      <c r="B127" s="262" t="s">
        <v>95</v>
      </c>
      <c r="C127" s="263" t="s">
        <v>328</v>
      </c>
      <c r="D127" s="264"/>
      <c r="E127" s="265"/>
      <c r="F127" s="266"/>
      <c r="G127" s="267">
        <f>SUM(G125:G126)</f>
        <v>0</v>
      </c>
      <c r="O127" s="253">
        <v>4</v>
      </c>
      <c r="BA127" s="268">
        <f>SUM(BA125:BA126)</f>
        <v>0</v>
      </c>
      <c r="BB127" s="268">
        <f>SUM(BB125:BB126)</f>
        <v>0</v>
      </c>
      <c r="BC127" s="268">
        <f>SUM(BC125:BC126)</f>
        <v>0</v>
      </c>
      <c r="BD127" s="268">
        <f>SUM(BD125:BD126)</f>
        <v>0</v>
      </c>
      <c r="BE127" s="268">
        <f>SUM(BE125:BE126)</f>
        <v>0</v>
      </c>
    </row>
    <row r="128" spans="1:104">
      <c r="A128" s="246" t="s">
        <v>91</v>
      </c>
      <c r="B128" s="247" t="s">
        <v>331</v>
      </c>
      <c r="C128" s="248" t="s">
        <v>332</v>
      </c>
      <c r="D128" s="249"/>
      <c r="E128" s="250"/>
      <c r="F128" s="250"/>
      <c r="G128" s="251"/>
      <c r="H128" s="252"/>
      <c r="I128" s="252"/>
      <c r="O128" s="253">
        <v>1</v>
      </c>
    </row>
    <row r="129" spans="1:104">
      <c r="A129" s="254">
        <v>90</v>
      </c>
      <c r="B129" s="255" t="s">
        <v>334</v>
      </c>
      <c r="C129" s="256" t="s">
        <v>335</v>
      </c>
      <c r="D129" s="257" t="s">
        <v>123</v>
      </c>
      <c r="E129" s="258">
        <v>35.74</v>
      </c>
      <c r="F129" s="258"/>
      <c r="G129" s="259">
        <f>E129*F129</f>
        <v>0</v>
      </c>
      <c r="O129" s="253">
        <v>2</v>
      </c>
      <c r="AA129" s="231">
        <v>12</v>
      </c>
      <c r="AB129" s="231">
        <v>0</v>
      </c>
      <c r="AC129" s="231">
        <v>112</v>
      </c>
      <c r="AZ129" s="231">
        <v>2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60">
        <v>12</v>
      </c>
      <c r="CB129" s="260">
        <v>0</v>
      </c>
      <c r="CZ129" s="231">
        <v>0</v>
      </c>
    </row>
    <row r="130" spans="1:104">
      <c r="A130" s="261"/>
      <c r="B130" s="262" t="s">
        <v>95</v>
      </c>
      <c r="C130" s="263" t="s">
        <v>333</v>
      </c>
      <c r="D130" s="264"/>
      <c r="E130" s="265"/>
      <c r="F130" s="266"/>
      <c r="G130" s="267">
        <f>SUM(G128:G129)</f>
        <v>0</v>
      </c>
      <c r="O130" s="253">
        <v>4</v>
      </c>
      <c r="BA130" s="268">
        <f>SUM(BA128:BA129)</f>
        <v>0</v>
      </c>
      <c r="BB130" s="268">
        <f>SUM(BB128:BB129)</f>
        <v>0</v>
      </c>
      <c r="BC130" s="268">
        <f>SUM(BC128:BC129)</f>
        <v>0</v>
      </c>
      <c r="BD130" s="268">
        <f>SUM(BD128:BD129)</f>
        <v>0</v>
      </c>
      <c r="BE130" s="268">
        <f>SUM(BE128:BE129)</f>
        <v>0</v>
      </c>
    </row>
    <row r="131" spans="1:104">
      <c r="A131" s="246" t="s">
        <v>91</v>
      </c>
      <c r="B131" s="247" t="s">
        <v>336</v>
      </c>
      <c r="C131" s="248" t="s">
        <v>337</v>
      </c>
      <c r="D131" s="249"/>
      <c r="E131" s="250"/>
      <c r="F131" s="250"/>
      <c r="G131" s="251"/>
      <c r="H131" s="252"/>
      <c r="I131" s="252"/>
      <c r="O131" s="253">
        <v>1</v>
      </c>
    </row>
    <row r="132" spans="1:104">
      <c r="A132" s="254">
        <v>91</v>
      </c>
      <c r="B132" s="255" t="s">
        <v>339</v>
      </c>
      <c r="C132" s="256" t="s">
        <v>340</v>
      </c>
      <c r="D132" s="257" t="s">
        <v>162</v>
      </c>
      <c r="E132" s="258">
        <v>20.22</v>
      </c>
      <c r="F132" s="258"/>
      <c r="G132" s="259">
        <f>E132*F132</f>
        <v>0</v>
      </c>
      <c r="O132" s="253">
        <v>2</v>
      </c>
      <c r="AA132" s="231">
        <v>2</v>
      </c>
      <c r="AB132" s="231">
        <v>7</v>
      </c>
      <c r="AC132" s="231">
        <v>7</v>
      </c>
      <c r="AZ132" s="231">
        <v>2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60">
        <v>2</v>
      </c>
      <c r="CB132" s="260">
        <v>7</v>
      </c>
      <c r="CZ132" s="231">
        <v>4.8830000000009498E-2</v>
      </c>
    </row>
    <row r="133" spans="1:104" ht="22.5">
      <c r="A133" s="254">
        <v>92</v>
      </c>
      <c r="B133" s="255" t="s">
        <v>341</v>
      </c>
      <c r="C133" s="256" t="s">
        <v>342</v>
      </c>
      <c r="D133" s="257" t="s">
        <v>123</v>
      </c>
      <c r="E133" s="258">
        <v>17</v>
      </c>
      <c r="F133" s="258"/>
      <c r="G133" s="259">
        <f>E133*F133</f>
        <v>0</v>
      </c>
      <c r="O133" s="253">
        <v>2</v>
      </c>
      <c r="AA133" s="231">
        <v>2</v>
      </c>
      <c r="AB133" s="231">
        <v>7</v>
      </c>
      <c r="AC133" s="231">
        <v>7</v>
      </c>
      <c r="AZ133" s="231">
        <v>2</v>
      </c>
      <c r="BA133" s="231">
        <f>IF(AZ133=1,G133,0)</f>
        <v>0</v>
      </c>
      <c r="BB133" s="231">
        <f>IF(AZ133=2,G133,0)</f>
        <v>0</v>
      </c>
      <c r="BC133" s="231">
        <f>IF(AZ133=3,G133,0)</f>
        <v>0</v>
      </c>
      <c r="BD133" s="231">
        <f>IF(AZ133=4,G133,0)</f>
        <v>0</v>
      </c>
      <c r="BE133" s="231">
        <f>IF(AZ133=5,G133,0)</f>
        <v>0</v>
      </c>
      <c r="CA133" s="260">
        <v>2</v>
      </c>
      <c r="CB133" s="260">
        <v>7</v>
      </c>
      <c r="CZ133" s="231">
        <v>2.74999999999892E-3</v>
      </c>
    </row>
    <row r="134" spans="1:104">
      <c r="A134" s="254">
        <v>93</v>
      </c>
      <c r="B134" s="255" t="s">
        <v>343</v>
      </c>
      <c r="C134" s="256" t="s">
        <v>344</v>
      </c>
      <c r="D134" s="257" t="s">
        <v>123</v>
      </c>
      <c r="E134" s="258">
        <v>23</v>
      </c>
      <c r="F134" s="258"/>
      <c r="G134" s="259">
        <f>E134*F134</f>
        <v>0</v>
      </c>
      <c r="O134" s="253">
        <v>2</v>
      </c>
      <c r="AA134" s="231">
        <v>12</v>
      </c>
      <c r="AB134" s="231">
        <v>0</v>
      </c>
      <c r="AC134" s="231">
        <v>21</v>
      </c>
      <c r="AZ134" s="231">
        <v>2</v>
      </c>
      <c r="BA134" s="231">
        <f>IF(AZ134=1,G134,0)</f>
        <v>0</v>
      </c>
      <c r="BB134" s="231">
        <f>IF(AZ134=2,G134,0)</f>
        <v>0</v>
      </c>
      <c r="BC134" s="231">
        <f>IF(AZ134=3,G134,0)</f>
        <v>0</v>
      </c>
      <c r="BD134" s="231">
        <f>IF(AZ134=4,G134,0)</f>
        <v>0</v>
      </c>
      <c r="BE134" s="231">
        <f>IF(AZ134=5,G134,0)</f>
        <v>0</v>
      </c>
      <c r="CA134" s="260">
        <v>12</v>
      </c>
      <c r="CB134" s="260">
        <v>0</v>
      </c>
      <c r="CZ134" s="231">
        <v>1.92000000000121E-2</v>
      </c>
    </row>
    <row r="135" spans="1:104">
      <c r="A135" s="254">
        <v>94</v>
      </c>
      <c r="B135" s="255" t="s">
        <v>345</v>
      </c>
      <c r="C135" s="256" t="s">
        <v>346</v>
      </c>
      <c r="D135" s="257" t="s">
        <v>10</v>
      </c>
      <c r="E135" s="258">
        <v>115</v>
      </c>
      <c r="F135" s="258"/>
      <c r="G135" s="259">
        <f>E135*F135</f>
        <v>0</v>
      </c>
      <c r="O135" s="253">
        <v>2</v>
      </c>
      <c r="AA135" s="231">
        <v>7</v>
      </c>
      <c r="AB135" s="231">
        <v>1002</v>
      </c>
      <c r="AC135" s="231">
        <v>5</v>
      </c>
      <c r="AZ135" s="231">
        <v>2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60">
        <v>7</v>
      </c>
      <c r="CB135" s="260">
        <v>1002</v>
      </c>
      <c r="CZ135" s="231">
        <v>0</v>
      </c>
    </row>
    <row r="136" spans="1:104">
      <c r="A136" s="261"/>
      <c r="B136" s="262" t="s">
        <v>95</v>
      </c>
      <c r="C136" s="263" t="s">
        <v>338</v>
      </c>
      <c r="D136" s="264"/>
      <c r="E136" s="265"/>
      <c r="F136" s="266"/>
      <c r="G136" s="267">
        <f>SUM(G131:G135)</f>
        <v>0</v>
      </c>
      <c r="O136" s="253">
        <v>4</v>
      </c>
      <c r="BA136" s="268">
        <f>SUM(BA131:BA135)</f>
        <v>0</v>
      </c>
      <c r="BB136" s="268">
        <f>SUM(BB131:BB135)</f>
        <v>0</v>
      </c>
      <c r="BC136" s="268">
        <f>SUM(BC131:BC135)</f>
        <v>0</v>
      </c>
      <c r="BD136" s="268">
        <f>SUM(BD131:BD135)</f>
        <v>0</v>
      </c>
      <c r="BE136" s="268">
        <f>SUM(BE131:BE135)</f>
        <v>0</v>
      </c>
    </row>
    <row r="137" spans="1:104">
      <c r="A137" s="246" t="s">
        <v>91</v>
      </c>
      <c r="B137" s="247" t="s">
        <v>347</v>
      </c>
      <c r="C137" s="248" t="s">
        <v>348</v>
      </c>
      <c r="D137" s="249"/>
      <c r="E137" s="250"/>
      <c r="F137" s="250"/>
      <c r="G137" s="251"/>
      <c r="H137" s="252"/>
      <c r="I137" s="252"/>
      <c r="O137" s="253">
        <v>1</v>
      </c>
    </row>
    <row r="138" spans="1:104">
      <c r="A138" s="254">
        <v>95</v>
      </c>
      <c r="B138" s="255" t="s">
        <v>350</v>
      </c>
      <c r="C138" s="256" t="s">
        <v>351</v>
      </c>
      <c r="D138" s="257" t="s">
        <v>123</v>
      </c>
      <c r="E138" s="258">
        <v>73.900000000000006</v>
      </c>
      <c r="F138" s="258"/>
      <c r="G138" s="259">
        <f>E138*F138</f>
        <v>0</v>
      </c>
      <c r="O138" s="253">
        <v>2</v>
      </c>
      <c r="AA138" s="231">
        <v>2</v>
      </c>
      <c r="AB138" s="231">
        <v>7</v>
      </c>
      <c r="AC138" s="231">
        <v>7</v>
      </c>
      <c r="AZ138" s="231">
        <v>2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60">
        <v>2</v>
      </c>
      <c r="CB138" s="260">
        <v>7</v>
      </c>
      <c r="CZ138" s="231">
        <v>1.37999999999927E-3</v>
      </c>
    </row>
    <row r="139" spans="1:104">
      <c r="A139" s="261"/>
      <c r="B139" s="262" t="s">
        <v>95</v>
      </c>
      <c r="C139" s="263" t="s">
        <v>349</v>
      </c>
      <c r="D139" s="264"/>
      <c r="E139" s="265"/>
      <c r="F139" s="266"/>
      <c r="G139" s="267">
        <f>SUM(G137:G138)</f>
        <v>0</v>
      </c>
      <c r="O139" s="253">
        <v>4</v>
      </c>
      <c r="BA139" s="268">
        <f>SUM(BA137:BA138)</f>
        <v>0</v>
      </c>
      <c r="BB139" s="268">
        <f>SUM(BB137:BB138)</f>
        <v>0</v>
      </c>
      <c r="BC139" s="268">
        <f>SUM(BC137:BC138)</f>
        <v>0</v>
      </c>
      <c r="BD139" s="268">
        <f>SUM(BD137:BD138)</f>
        <v>0</v>
      </c>
      <c r="BE139" s="268">
        <f>SUM(BE137:BE138)</f>
        <v>0</v>
      </c>
    </row>
    <row r="140" spans="1:104">
      <c r="A140" s="246" t="s">
        <v>91</v>
      </c>
      <c r="B140" s="247" t="s">
        <v>352</v>
      </c>
      <c r="C140" s="248" t="s">
        <v>353</v>
      </c>
      <c r="D140" s="249"/>
      <c r="E140" s="250"/>
      <c r="F140" s="250"/>
      <c r="G140" s="251"/>
      <c r="H140" s="252"/>
      <c r="I140" s="252"/>
      <c r="O140" s="253">
        <v>1</v>
      </c>
    </row>
    <row r="141" spans="1:104" ht="22.5">
      <c r="A141" s="254">
        <v>96</v>
      </c>
      <c r="B141" s="255" t="s">
        <v>355</v>
      </c>
      <c r="C141" s="256" t="s">
        <v>356</v>
      </c>
      <c r="D141" s="257" t="s">
        <v>123</v>
      </c>
      <c r="E141" s="258">
        <v>25.2</v>
      </c>
      <c r="F141" s="258"/>
      <c r="G141" s="259">
        <f>E141*F141</f>
        <v>0</v>
      </c>
      <c r="O141" s="253">
        <v>2</v>
      </c>
      <c r="AA141" s="231">
        <v>2</v>
      </c>
      <c r="AB141" s="231">
        <v>7</v>
      </c>
      <c r="AC141" s="231">
        <v>7</v>
      </c>
      <c r="AZ141" s="231">
        <v>2</v>
      </c>
      <c r="BA141" s="231">
        <f>IF(AZ141=1,G141,0)</f>
        <v>0</v>
      </c>
      <c r="BB141" s="231">
        <f>IF(AZ141=2,G141,0)</f>
        <v>0</v>
      </c>
      <c r="BC141" s="231">
        <f>IF(AZ141=3,G141,0)</f>
        <v>0</v>
      </c>
      <c r="BD141" s="231">
        <f>IF(AZ141=4,G141,0)</f>
        <v>0</v>
      </c>
      <c r="BE141" s="231">
        <f>IF(AZ141=5,G141,0)</f>
        <v>0</v>
      </c>
      <c r="CA141" s="260">
        <v>2</v>
      </c>
      <c r="CB141" s="260">
        <v>7</v>
      </c>
      <c r="CZ141" s="231">
        <v>4.66999999999729E-3</v>
      </c>
    </row>
    <row r="142" spans="1:104">
      <c r="A142" s="254">
        <v>97</v>
      </c>
      <c r="B142" s="255" t="s">
        <v>357</v>
      </c>
      <c r="C142" s="256" t="s">
        <v>358</v>
      </c>
      <c r="D142" s="257" t="s">
        <v>123</v>
      </c>
      <c r="E142" s="258">
        <v>30</v>
      </c>
      <c r="F142" s="258"/>
      <c r="G142" s="259">
        <f>E142*F142</f>
        <v>0</v>
      </c>
      <c r="O142" s="253">
        <v>2</v>
      </c>
      <c r="AA142" s="231">
        <v>12</v>
      </c>
      <c r="AB142" s="231">
        <v>0</v>
      </c>
      <c r="AC142" s="231">
        <v>23</v>
      </c>
      <c r="AZ142" s="231">
        <v>2</v>
      </c>
      <c r="BA142" s="231">
        <f>IF(AZ142=1,G142,0)</f>
        <v>0</v>
      </c>
      <c r="BB142" s="231">
        <f>IF(AZ142=2,G142,0)</f>
        <v>0</v>
      </c>
      <c r="BC142" s="231">
        <f>IF(AZ142=3,G142,0)</f>
        <v>0</v>
      </c>
      <c r="BD142" s="231">
        <f>IF(AZ142=4,G142,0)</f>
        <v>0</v>
      </c>
      <c r="BE142" s="231">
        <f>IF(AZ142=5,G142,0)</f>
        <v>0</v>
      </c>
      <c r="CA142" s="260">
        <v>12</v>
      </c>
      <c r="CB142" s="260">
        <v>0</v>
      </c>
      <c r="CZ142" s="231">
        <v>0</v>
      </c>
    </row>
    <row r="143" spans="1:104">
      <c r="A143" s="254">
        <v>98</v>
      </c>
      <c r="B143" s="255" t="s">
        <v>359</v>
      </c>
      <c r="C143" s="256" t="s">
        <v>360</v>
      </c>
      <c r="D143" s="257" t="s">
        <v>10</v>
      </c>
      <c r="E143" s="258">
        <v>150</v>
      </c>
      <c r="F143" s="258"/>
      <c r="G143" s="259">
        <f>E143*F143</f>
        <v>0</v>
      </c>
      <c r="O143" s="253">
        <v>2</v>
      </c>
      <c r="AA143" s="231">
        <v>7</v>
      </c>
      <c r="AB143" s="231">
        <v>1002</v>
      </c>
      <c r="AC143" s="231">
        <v>5</v>
      </c>
      <c r="AZ143" s="231">
        <v>2</v>
      </c>
      <c r="BA143" s="231">
        <f>IF(AZ143=1,G143,0)</f>
        <v>0</v>
      </c>
      <c r="BB143" s="231">
        <f>IF(AZ143=2,G143,0)</f>
        <v>0</v>
      </c>
      <c r="BC143" s="231">
        <f>IF(AZ143=3,G143,0)</f>
        <v>0</v>
      </c>
      <c r="BD143" s="231">
        <f>IF(AZ143=4,G143,0)</f>
        <v>0</v>
      </c>
      <c r="BE143" s="231">
        <f>IF(AZ143=5,G143,0)</f>
        <v>0</v>
      </c>
      <c r="CA143" s="260">
        <v>7</v>
      </c>
      <c r="CB143" s="260">
        <v>1002</v>
      </c>
      <c r="CZ143" s="231">
        <v>0</v>
      </c>
    </row>
    <row r="144" spans="1:104">
      <c r="A144" s="261"/>
      <c r="B144" s="262" t="s">
        <v>95</v>
      </c>
      <c r="C144" s="263" t="s">
        <v>354</v>
      </c>
      <c r="D144" s="264"/>
      <c r="E144" s="265"/>
      <c r="F144" s="266"/>
      <c r="G144" s="267">
        <f>SUM(G140:G143)</f>
        <v>0</v>
      </c>
      <c r="O144" s="253">
        <v>4</v>
      </c>
      <c r="BA144" s="268">
        <f>SUM(BA140:BA143)</f>
        <v>0</v>
      </c>
      <c r="BB144" s="268">
        <f>SUM(BB140:BB143)</f>
        <v>0</v>
      </c>
      <c r="BC144" s="268">
        <f>SUM(BC140:BC143)</f>
        <v>0</v>
      </c>
      <c r="BD144" s="268">
        <f>SUM(BD140:BD143)</f>
        <v>0</v>
      </c>
      <c r="BE144" s="268">
        <f>SUM(BE140:BE143)</f>
        <v>0</v>
      </c>
    </row>
    <row r="145" spans="1:104">
      <c r="A145" s="246" t="s">
        <v>91</v>
      </c>
      <c r="B145" s="247" t="s">
        <v>361</v>
      </c>
      <c r="C145" s="248" t="s">
        <v>362</v>
      </c>
      <c r="D145" s="249"/>
      <c r="E145" s="250"/>
      <c r="F145" s="250"/>
      <c r="G145" s="251"/>
      <c r="H145" s="252"/>
      <c r="I145" s="252"/>
      <c r="O145" s="253">
        <v>1</v>
      </c>
    </row>
    <row r="146" spans="1:104">
      <c r="A146" s="254">
        <v>99</v>
      </c>
      <c r="B146" s="255" t="s">
        <v>364</v>
      </c>
      <c r="C146" s="256" t="s">
        <v>365</v>
      </c>
      <c r="D146" s="257" t="s">
        <v>123</v>
      </c>
      <c r="E146" s="258">
        <v>413.83499999999998</v>
      </c>
      <c r="F146" s="258"/>
      <c r="G146" s="259">
        <f>E146*F146</f>
        <v>0</v>
      </c>
      <c r="O146" s="253">
        <v>2</v>
      </c>
      <c r="AA146" s="231">
        <v>1</v>
      </c>
      <c r="AB146" s="231">
        <v>7</v>
      </c>
      <c r="AC146" s="231">
        <v>7</v>
      </c>
      <c r="AZ146" s="231">
        <v>2</v>
      </c>
      <c r="BA146" s="231">
        <f>IF(AZ146=1,G146,0)</f>
        <v>0</v>
      </c>
      <c r="BB146" s="231">
        <f>IF(AZ146=2,G146,0)</f>
        <v>0</v>
      </c>
      <c r="BC146" s="231">
        <f>IF(AZ146=3,G146,0)</f>
        <v>0</v>
      </c>
      <c r="BD146" s="231">
        <f>IF(AZ146=4,G146,0)</f>
        <v>0</v>
      </c>
      <c r="BE146" s="231">
        <f>IF(AZ146=5,G146,0)</f>
        <v>0</v>
      </c>
      <c r="CA146" s="260">
        <v>1</v>
      </c>
      <c r="CB146" s="260">
        <v>7</v>
      </c>
      <c r="CZ146" s="231">
        <v>7.0000000000014495E-5</v>
      </c>
    </row>
    <row r="147" spans="1:104">
      <c r="A147" s="254">
        <v>100</v>
      </c>
      <c r="B147" s="255" t="s">
        <v>366</v>
      </c>
      <c r="C147" s="256" t="s">
        <v>367</v>
      </c>
      <c r="D147" s="257" t="s">
        <v>123</v>
      </c>
      <c r="E147" s="258">
        <v>362.83499999999998</v>
      </c>
      <c r="F147" s="258"/>
      <c r="G147" s="259">
        <f>E147*F147</f>
        <v>0</v>
      </c>
      <c r="O147" s="253">
        <v>2</v>
      </c>
      <c r="AA147" s="231">
        <v>1</v>
      </c>
      <c r="AB147" s="231">
        <v>7</v>
      </c>
      <c r="AC147" s="231">
        <v>7</v>
      </c>
      <c r="AZ147" s="231">
        <v>2</v>
      </c>
      <c r="BA147" s="231">
        <f>IF(AZ147=1,G147,0)</f>
        <v>0</v>
      </c>
      <c r="BB147" s="231">
        <f>IF(AZ147=2,G147,0)</f>
        <v>0</v>
      </c>
      <c r="BC147" s="231">
        <f>IF(AZ147=3,G147,0)</f>
        <v>0</v>
      </c>
      <c r="BD147" s="231">
        <f>IF(AZ147=4,G147,0)</f>
        <v>0</v>
      </c>
      <c r="BE147" s="231">
        <f>IF(AZ147=5,G147,0)</f>
        <v>0</v>
      </c>
      <c r="CA147" s="260">
        <v>1</v>
      </c>
      <c r="CB147" s="260">
        <v>7</v>
      </c>
      <c r="CZ147" s="231">
        <v>1.59999999999938E-4</v>
      </c>
    </row>
    <row r="148" spans="1:104">
      <c r="A148" s="254">
        <v>101</v>
      </c>
      <c r="B148" s="255" t="s">
        <v>368</v>
      </c>
      <c r="C148" s="256" t="s">
        <v>369</v>
      </c>
      <c r="D148" s="257" t="s">
        <v>123</v>
      </c>
      <c r="E148" s="258">
        <v>51</v>
      </c>
      <c r="F148" s="258"/>
      <c r="G148" s="259">
        <f>E148*F148</f>
        <v>0</v>
      </c>
      <c r="O148" s="253">
        <v>2</v>
      </c>
      <c r="AA148" s="231">
        <v>1</v>
      </c>
      <c r="AB148" s="231">
        <v>7</v>
      </c>
      <c r="AC148" s="231">
        <v>7</v>
      </c>
      <c r="AZ148" s="231">
        <v>2</v>
      </c>
      <c r="BA148" s="231">
        <f>IF(AZ148=1,G148,0)</f>
        <v>0</v>
      </c>
      <c r="BB148" s="231">
        <f>IF(AZ148=2,G148,0)</f>
        <v>0</v>
      </c>
      <c r="BC148" s="231">
        <f>IF(AZ148=3,G148,0)</f>
        <v>0</v>
      </c>
      <c r="BD148" s="231">
        <f>IF(AZ148=4,G148,0)</f>
        <v>0</v>
      </c>
      <c r="BE148" s="231">
        <f>IF(AZ148=5,G148,0)</f>
        <v>0</v>
      </c>
      <c r="CA148" s="260">
        <v>1</v>
      </c>
      <c r="CB148" s="260">
        <v>7</v>
      </c>
      <c r="CZ148" s="231">
        <v>2.4999999999986101E-4</v>
      </c>
    </row>
    <row r="149" spans="1:104">
      <c r="A149" s="261"/>
      <c r="B149" s="262" t="s">
        <v>95</v>
      </c>
      <c r="C149" s="263" t="s">
        <v>363</v>
      </c>
      <c r="D149" s="264"/>
      <c r="E149" s="265"/>
      <c r="F149" s="266"/>
      <c r="G149" s="267">
        <f>SUM(G145:G148)</f>
        <v>0</v>
      </c>
      <c r="O149" s="253">
        <v>4</v>
      </c>
      <c r="BA149" s="268">
        <f>SUM(BA145:BA148)</f>
        <v>0</v>
      </c>
      <c r="BB149" s="268">
        <f>SUM(BB145:BB148)</f>
        <v>0</v>
      </c>
      <c r="BC149" s="268">
        <f>SUM(BC145:BC148)</f>
        <v>0</v>
      </c>
      <c r="BD149" s="268">
        <f>SUM(BD145:BD148)</f>
        <v>0</v>
      </c>
      <c r="BE149" s="268">
        <f>SUM(BE145:BE148)</f>
        <v>0</v>
      </c>
    </row>
    <row r="150" spans="1:104">
      <c r="A150" s="246" t="s">
        <v>91</v>
      </c>
      <c r="B150" s="247" t="s">
        <v>370</v>
      </c>
      <c r="C150" s="248" t="s">
        <v>371</v>
      </c>
      <c r="D150" s="249"/>
      <c r="E150" s="250"/>
      <c r="F150" s="250"/>
      <c r="G150" s="251"/>
      <c r="H150" s="252"/>
      <c r="I150" s="252"/>
      <c r="O150" s="253">
        <v>1</v>
      </c>
    </row>
    <row r="151" spans="1:104">
      <c r="A151" s="254">
        <v>102</v>
      </c>
      <c r="B151" s="255" t="s">
        <v>373</v>
      </c>
      <c r="C151" s="256" t="s">
        <v>374</v>
      </c>
      <c r="D151" s="257" t="s">
        <v>277</v>
      </c>
      <c r="E151" s="258">
        <v>1</v>
      </c>
      <c r="F151" s="258"/>
      <c r="G151" s="259">
        <f>E151*F151</f>
        <v>0</v>
      </c>
      <c r="O151" s="253">
        <v>2</v>
      </c>
      <c r="AA151" s="231">
        <v>12</v>
      </c>
      <c r="AB151" s="231">
        <v>0</v>
      </c>
      <c r="AC151" s="231">
        <v>24</v>
      </c>
      <c r="AZ151" s="231">
        <v>4</v>
      </c>
      <c r="BA151" s="231">
        <f>IF(AZ151=1,G151,0)</f>
        <v>0</v>
      </c>
      <c r="BB151" s="231">
        <f>IF(AZ151=2,G151,0)</f>
        <v>0</v>
      </c>
      <c r="BC151" s="231">
        <f>IF(AZ151=3,G151,0)</f>
        <v>0</v>
      </c>
      <c r="BD151" s="231">
        <f>IF(AZ151=4,G151,0)</f>
        <v>0</v>
      </c>
      <c r="BE151" s="231">
        <f>IF(AZ151=5,G151,0)</f>
        <v>0</v>
      </c>
      <c r="CA151" s="260">
        <v>12</v>
      </c>
      <c r="CB151" s="260">
        <v>0</v>
      </c>
      <c r="CZ151" s="231">
        <v>0</v>
      </c>
    </row>
    <row r="152" spans="1:104">
      <c r="A152" s="261"/>
      <c r="B152" s="262" t="s">
        <v>95</v>
      </c>
      <c r="C152" s="263" t="s">
        <v>372</v>
      </c>
      <c r="D152" s="264"/>
      <c r="E152" s="265"/>
      <c r="F152" s="266"/>
      <c r="G152" s="267">
        <f>SUM(G150:G151)</f>
        <v>0</v>
      </c>
      <c r="O152" s="253">
        <v>4</v>
      </c>
      <c r="BA152" s="268">
        <f>SUM(BA150:BA151)</f>
        <v>0</v>
      </c>
      <c r="BB152" s="268">
        <f>SUM(BB150:BB151)</f>
        <v>0</v>
      </c>
      <c r="BC152" s="268">
        <f>SUM(BC150:BC151)</f>
        <v>0</v>
      </c>
      <c r="BD152" s="268">
        <f>SUM(BD150:BD151)</f>
        <v>0</v>
      </c>
      <c r="BE152" s="268">
        <f>SUM(BE150:BE151)</f>
        <v>0</v>
      </c>
    </row>
    <row r="153" spans="1:104">
      <c r="A153" s="246" t="s">
        <v>91</v>
      </c>
      <c r="B153" s="247" t="s">
        <v>375</v>
      </c>
      <c r="C153" s="248" t="s">
        <v>376</v>
      </c>
      <c r="D153" s="249"/>
      <c r="E153" s="250"/>
      <c r="F153" s="250"/>
      <c r="G153" s="251"/>
      <c r="H153" s="252"/>
      <c r="I153" s="252"/>
      <c r="O153" s="253">
        <v>1</v>
      </c>
    </row>
    <row r="154" spans="1:104">
      <c r="A154" s="254">
        <v>103</v>
      </c>
      <c r="B154" s="255" t="s">
        <v>378</v>
      </c>
      <c r="C154" s="256" t="s">
        <v>379</v>
      </c>
      <c r="D154" s="257" t="s">
        <v>277</v>
      </c>
      <c r="E154" s="258">
        <v>1</v>
      </c>
      <c r="F154" s="258"/>
      <c r="G154" s="259">
        <f>E154*F154</f>
        <v>0</v>
      </c>
      <c r="O154" s="253">
        <v>2</v>
      </c>
      <c r="AA154" s="231">
        <v>12</v>
      </c>
      <c r="AB154" s="231">
        <v>0</v>
      </c>
      <c r="AC154" s="231">
        <v>25</v>
      </c>
      <c r="AZ154" s="231">
        <v>4</v>
      </c>
      <c r="BA154" s="231">
        <f>IF(AZ154=1,G154,0)</f>
        <v>0</v>
      </c>
      <c r="BB154" s="231">
        <f>IF(AZ154=2,G154,0)</f>
        <v>0</v>
      </c>
      <c r="BC154" s="231">
        <f>IF(AZ154=3,G154,0)</f>
        <v>0</v>
      </c>
      <c r="BD154" s="231">
        <f>IF(AZ154=4,G154,0)</f>
        <v>0</v>
      </c>
      <c r="BE154" s="231">
        <f>IF(AZ154=5,G154,0)</f>
        <v>0</v>
      </c>
      <c r="CA154" s="260">
        <v>12</v>
      </c>
      <c r="CB154" s="260">
        <v>0</v>
      </c>
      <c r="CZ154" s="231">
        <v>0</v>
      </c>
    </row>
    <row r="155" spans="1:104">
      <c r="A155" s="261"/>
      <c r="B155" s="262" t="s">
        <v>95</v>
      </c>
      <c r="C155" s="263" t="s">
        <v>377</v>
      </c>
      <c r="D155" s="264"/>
      <c r="E155" s="265"/>
      <c r="F155" s="266"/>
      <c r="G155" s="267">
        <f>SUM(G153:G154)</f>
        <v>0</v>
      </c>
      <c r="O155" s="253">
        <v>4</v>
      </c>
      <c r="BA155" s="268">
        <f>SUM(BA153:BA154)</f>
        <v>0</v>
      </c>
      <c r="BB155" s="268">
        <f>SUM(BB153:BB154)</f>
        <v>0</v>
      </c>
      <c r="BC155" s="268">
        <f>SUM(BC153:BC154)</f>
        <v>0</v>
      </c>
      <c r="BD155" s="268">
        <f>SUM(BD153:BD154)</f>
        <v>0</v>
      </c>
      <c r="BE155" s="268">
        <f>SUM(BE153:BE154)</f>
        <v>0</v>
      </c>
    </row>
    <row r="156" spans="1:104">
      <c r="E156" s="231"/>
    </row>
    <row r="157" spans="1:104">
      <c r="E157" s="231"/>
    </row>
    <row r="158" spans="1:104">
      <c r="E158" s="231"/>
    </row>
    <row r="159" spans="1:104">
      <c r="E159" s="231"/>
    </row>
    <row r="160" spans="1:104">
      <c r="E160" s="231"/>
    </row>
    <row r="161" spans="5:5">
      <c r="E161" s="231"/>
    </row>
    <row r="162" spans="5:5">
      <c r="E162" s="231"/>
    </row>
    <row r="163" spans="5:5">
      <c r="E163" s="231"/>
    </row>
    <row r="164" spans="5:5">
      <c r="E164" s="231"/>
    </row>
    <row r="165" spans="5:5">
      <c r="E165" s="231"/>
    </row>
    <row r="166" spans="5:5">
      <c r="E166" s="231"/>
    </row>
    <row r="167" spans="5:5">
      <c r="E167" s="231"/>
    </row>
    <row r="168" spans="5:5">
      <c r="E168" s="231"/>
    </row>
    <row r="169" spans="5:5">
      <c r="E169" s="231"/>
    </row>
    <row r="170" spans="5:5">
      <c r="E170" s="231"/>
    </row>
    <row r="171" spans="5:5">
      <c r="E171" s="231"/>
    </row>
    <row r="172" spans="5:5">
      <c r="E172" s="231"/>
    </row>
    <row r="173" spans="5:5">
      <c r="E173" s="231"/>
    </row>
    <row r="174" spans="5:5">
      <c r="E174" s="231"/>
    </row>
    <row r="175" spans="5:5">
      <c r="E175" s="231"/>
    </row>
    <row r="176" spans="5:5">
      <c r="E176" s="231"/>
    </row>
    <row r="177" spans="1:7">
      <c r="E177" s="231"/>
    </row>
    <row r="178" spans="1:7">
      <c r="E178" s="231"/>
    </row>
    <row r="179" spans="1:7">
      <c r="A179" s="269"/>
      <c r="B179" s="269"/>
      <c r="C179" s="269"/>
      <c r="D179" s="269"/>
      <c r="E179" s="269"/>
      <c r="F179" s="269"/>
      <c r="G179" s="269"/>
    </row>
    <row r="180" spans="1:7">
      <c r="A180" s="269"/>
      <c r="B180" s="269"/>
      <c r="C180" s="269"/>
      <c r="D180" s="269"/>
      <c r="E180" s="269"/>
      <c r="F180" s="269"/>
      <c r="G180" s="269"/>
    </row>
    <row r="181" spans="1:7">
      <c r="A181" s="269"/>
      <c r="B181" s="269"/>
      <c r="C181" s="269"/>
      <c r="D181" s="269"/>
      <c r="E181" s="269"/>
      <c r="F181" s="269"/>
      <c r="G181" s="269"/>
    </row>
    <row r="182" spans="1:7">
      <c r="A182" s="269"/>
      <c r="B182" s="269"/>
      <c r="C182" s="269"/>
      <c r="D182" s="269"/>
      <c r="E182" s="269"/>
      <c r="F182" s="269"/>
      <c r="G182" s="269"/>
    </row>
    <row r="183" spans="1:7">
      <c r="E183" s="231"/>
    </row>
    <row r="184" spans="1:7">
      <c r="E184" s="231"/>
    </row>
    <row r="185" spans="1:7">
      <c r="E185" s="231"/>
    </row>
    <row r="186" spans="1:7">
      <c r="E186" s="231"/>
    </row>
    <row r="187" spans="1:7">
      <c r="E187" s="231"/>
    </row>
    <row r="188" spans="1:7">
      <c r="E188" s="231"/>
    </row>
    <row r="189" spans="1:7">
      <c r="E189" s="231"/>
    </row>
    <row r="190" spans="1:7">
      <c r="E190" s="231"/>
    </row>
    <row r="191" spans="1:7">
      <c r="E191" s="231"/>
    </row>
    <row r="192" spans="1:7">
      <c r="E192" s="231"/>
    </row>
    <row r="193" spans="5:5">
      <c r="E193" s="231"/>
    </row>
    <row r="194" spans="5:5">
      <c r="E194" s="231"/>
    </row>
    <row r="195" spans="5:5">
      <c r="E195" s="231"/>
    </row>
    <row r="196" spans="5:5">
      <c r="E196" s="231"/>
    </row>
    <row r="197" spans="5:5">
      <c r="E197" s="231"/>
    </row>
    <row r="198" spans="5:5">
      <c r="E198" s="231"/>
    </row>
    <row r="199" spans="5:5">
      <c r="E199" s="231"/>
    </row>
    <row r="200" spans="5:5">
      <c r="E200" s="231"/>
    </row>
    <row r="201" spans="5:5">
      <c r="E201" s="231"/>
    </row>
    <row r="202" spans="5:5">
      <c r="E202" s="231"/>
    </row>
    <row r="203" spans="5:5">
      <c r="E203" s="231"/>
    </row>
    <row r="204" spans="5:5">
      <c r="E204" s="231"/>
    </row>
    <row r="205" spans="5:5">
      <c r="E205" s="231"/>
    </row>
    <row r="206" spans="5:5">
      <c r="E206" s="231"/>
    </row>
    <row r="207" spans="5:5">
      <c r="E207" s="231"/>
    </row>
    <row r="208" spans="5:5">
      <c r="E208" s="231"/>
    </row>
    <row r="209" spans="1:7">
      <c r="E209" s="231"/>
    </row>
    <row r="210" spans="1:7">
      <c r="E210" s="231"/>
    </row>
    <row r="211" spans="1:7">
      <c r="E211" s="231"/>
    </row>
    <row r="212" spans="1:7">
      <c r="E212" s="231"/>
    </row>
    <row r="213" spans="1:7">
      <c r="E213" s="231"/>
    </row>
    <row r="214" spans="1:7">
      <c r="A214" s="270"/>
      <c r="B214" s="270"/>
    </row>
    <row r="215" spans="1:7">
      <c r="A215" s="269"/>
      <c r="B215" s="269"/>
      <c r="C215" s="271"/>
      <c r="D215" s="271"/>
      <c r="E215" s="272"/>
      <c r="F215" s="271"/>
      <c r="G215" s="273"/>
    </row>
    <row r="216" spans="1:7">
      <c r="A216" s="274"/>
      <c r="B216" s="274"/>
      <c r="C216" s="269"/>
      <c r="D216" s="269"/>
      <c r="E216" s="275"/>
      <c r="F216" s="269"/>
      <c r="G216" s="269"/>
    </row>
    <row r="217" spans="1:7">
      <c r="A217" s="269"/>
      <c r="B217" s="269"/>
      <c r="C217" s="269"/>
      <c r="D217" s="269"/>
      <c r="E217" s="275"/>
      <c r="F217" s="269"/>
      <c r="G217" s="269"/>
    </row>
    <row r="218" spans="1:7">
      <c r="A218" s="269"/>
      <c r="B218" s="269"/>
      <c r="C218" s="269"/>
      <c r="D218" s="269"/>
      <c r="E218" s="275"/>
      <c r="F218" s="269"/>
      <c r="G218" s="269"/>
    </row>
    <row r="219" spans="1:7">
      <c r="A219" s="269"/>
      <c r="B219" s="269"/>
      <c r="C219" s="269"/>
      <c r="D219" s="269"/>
      <c r="E219" s="275"/>
      <c r="F219" s="269"/>
      <c r="G219" s="269"/>
    </row>
    <row r="220" spans="1:7">
      <c r="A220" s="269"/>
      <c r="B220" s="269"/>
      <c r="C220" s="269"/>
      <c r="D220" s="269"/>
      <c r="E220" s="275"/>
      <c r="F220" s="269"/>
      <c r="G220" s="269"/>
    </row>
    <row r="221" spans="1:7">
      <c r="A221" s="269"/>
      <c r="B221" s="269"/>
      <c r="C221" s="269"/>
      <c r="D221" s="269"/>
      <c r="E221" s="275"/>
      <c r="F221" s="269"/>
      <c r="G221" s="269"/>
    </row>
    <row r="222" spans="1:7">
      <c r="A222" s="269"/>
      <c r="B222" s="269"/>
      <c r="C222" s="269"/>
      <c r="D222" s="269"/>
      <c r="E222" s="275"/>
      <c r="F222" s="269"/>
      <c r="G222" s="269"/>
    </row>
    <row r="223" spans="1:7">
      <c r="A223" s="269"/>
      <c r="B223" s="269"/>
      <c r="C223" s="269"/>
      <c r="D223" s="269"/>
      <c r="E223" s="275"/>
      <c r="F223" s="269"/>
      <c r="G223" s="269"/>
    </row>
    <row r="224" spans="1:7">
      <c r="A224" s="269"/>
      <c r="B224" s="269"/>
      <c r="C224" s="269"/>
      <c r="D224" s="269"/>
      <c r="E224" s="275"/>
      <c r="F224" s="269"/>
      <c r="G224" s="269"/>
    </row>
    <row r="225" spans="1:7">
      <c r="A225" s="269"/>
      <c r="B225" s="269"/>
      <c r="C225" s="269"/>
      <c r="D225" s="269"/>
      <c r="E225" s="275"/>
      <c r="F225" s="269"/>
      <c r="G225" s="269"/>
    </row>
    <row r="226" spans="1:7">
      <c r="A226" s="269"/>
      <c r="B226" s="269"/>
      <c r="C226" s="269"/>
      <c r="D226" s="269"/>
      <c r="E226" s="275"/>
      <c r="F226" s="269"/>
      <c r="G226" s="269"/>
    </row>
    <row r="227" spans="1:7">
      <c r="A227" s="269"/>
      <c r="B227" s="269"/>
      <c r="C227" s="269"/>
      <c r="D227" s="269"/>
      <c r="E227" s="275"/>
      <c r="F227" s="269"/>
      <c r="G227" s="269"/>
    </row>
    <row r="228" spans="1:7">
      <c r="A228" s="269"/>
      <c r="B228" s="269"/>
      <c r="C228" s="269"/>
      <c r="D228" s="269"/>
      <c r="E228" s="275"/>
      <c r="F228" s="269"/>
      <c r="G228" s="26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BE55"/>
  <sheetViews>
    <sheetView workbookViewId="0">
      <selection activeCell="C9" sqref="C9:E9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9" t="s">
        <v>28</v>
      </c>
      <c r="B1" s="90"/>
      <c r="C1" s="90"/>
      <c r="D1" s="90"/>
      <c r="E1" s="90"/>
      <c r="F1" s="90"/>
      <c r="G1" s="90"/>
    </row>
    <row r="2" spans="1:57" ht="12.75" customHeight="1">
      <c r="A2" s="91" t="s">
        <v>29</v>
      </c>
      <c r="B2" s="92"/>
      <c r="C2" s="93"/>
      <c r="D2" s="93" t="s">
        <v>392</v>
      </c>
      <c r="E2" s="92"/>
      <c r="F2" s="94" t="s">
        <v>30</v>
      </c>
      <c r="G2" s="95"/>
    </row>
    <row r="3" spans="1:57" ht="3" hidden="1" customHeight="1">
      <c r="A3" s="96"/>
      <c r="B3" s="97"/>
      <c r="C3" s="98"/>
      <c r="D3" s="98"/>
      <c r="E3" s="97"/>
      <c r="F3" s="99"/>
      <c r="G3" s="100"/>
    </row>
    <row r="4" spans="1:57" ht="12" customHeight="1">
      <c r="A4" s="101" t="s">
        <v>31</v>
      </c>
      <c r="B4" s="97"/>
      <c r="C4" s="98"/>
      <c r="D4" s="98"/>
      <c r="E4" s="97"/>
      <c r="F4" s="99" t="s">
        <v>32</v>
      </c>
      <c r="G4" s="102"/>
    </row>
    <row r="5" spans="1:57" ht="12.95" customHeight="1">
      <c r="A5" s="103" t="s">
        <v>98</v>
      </c>
      <c r="B5" s="104"/>
      <c r="C5" s="105"/>
      <c r="D5" s="106"/>
      <c r="E5" s="107"/>
      <c r="F5" s="99" t="s">
        <v>33</v>
      </c>
      <c r="G5" s="100"/>
    </row>
    <row r="6" spans="1:57" ht="12.95" customHeight="1">
      <c r="A6" s="101" t="s">
        <v>34</v>
      </c>
      <c r="B6" s="97"/>
      <c r="C6" s="98"/>
      <c r="D6" s="98"/>
      <c r="E6" s="97"/>
      <c r="F6" s="108" t="s">
        <v>35</v>
      </c>
      <c r="G6" s="109">
        <v>0</v>
      </c>
      <c r="O6" s="110"/>
    </row>
    <row r="7" spans="1:57" ht="12.95" customHeight="1">
      <c r="A7" s="111"/>
      <c r="B7" s="112"/>
      <c r="C7" s="113"/>
      <c r="D7" s="114"/>
      <c r="E7" s="114"/>
      <c r="F7" s="115" t="s">
        <v>36</v>
      </c>
      <c r="G7" s="109">
        <f>IF(G6=0,,ROUND((F30+F32)/G6,1))</f>
        <v>0</v>
      </c>
    </row>
    <row r="8" spans="1:57">
      <c r="A8" s="116" t="s">
        <v>37</v>
      </c>
      <c r="B8" s="99"/>
      <c r="C8" s="290"/>
      <c r="D8" s="290"/>
      <c r="E8" s="291"/>
      <c r="F8" s="117" t="s">
        <v>38</v>
      </c>
      <c r="G8" s="118"/>
      <c r="H8" s="119"/>
      <c r="I8" s="120"/>
    </row>
    <row r="9" spans="1:57">
      <c r="A9" s="116" t="s">
        <v>39</v>
      </c>
      <c r="B9" s="99"/>
      <c r="C9" s="290"/>
      <c r="D9" s="290"/>
      <c r="E9" s="291"/>
      <c r="F9" s="99"/>
      <c r="G9" s="121"/>
      <c r="H9" s="122"/>
    </row>
    <row r="10" spans="1:57">
      <c r="A10" s="116" t="s">
        <v>40</v>
      </c>
      <c r="B10" s="99"/>
      <c r="C10" s="290"/>
      <c r="D10" s="290"/>
      <c r="E10" s="290"/>
      <c r="F10" s="123"/>
      <c r="G10" s="124"/>
      <c r="H10" s="125"/>
    </row>
    <row r="11" spans="1:57" ht="13.5" customHeight="1">
      <c r="A11" s="116" t="s">
        <v>41</v>
      </c>
      <c r="B11" s="99"/>
      <c r="C11" s="290"/>
      <c r="D11" s="290"/>
      <c r="E11" s="290"/>
      <c r="F11" s="126" t="s">
        <v>42</v>
      </c>
      <c r="G11" s="127"/>
      <c r="H11" s="122"/>
      <c r="BA11" s="128"/>
      <c r="BB11" s="128"/>
      <c r="BC11" s="128"/>
      <c r="BD11" s="128"/>
      <c r="BE11" s="128"/>
    </row>
    <row r="12" spans="1:57" ht="12.75" customHeight="1">
      <c r="A12" s="129" t="s">
        <v>43</v>
      </c>
      <c r="B12" s="97"/>
      <c r="C12" s="292"/>
      <c r="D12" s="292"/>
      <c r="E12" s="292"/>
      <c r="F12" s="130" t="s">
        <v>44</v>
      </c>
      <c r="G12" s="131"/>
      <c r="H12" s="122"/>
    </row>
    <row r="13" spans="1:57" ht="28.5" customHeight="1" thickBot="1">
      <c r="A13" s="132" t="s">
        <v>45</v>
      </c>
      <c r="B13" s="133"/>
      <c r="C13" s="133"/>
      <c r="D13" s="133"/>
      <c r="E13" s="134"/>
      <c r="F13" s="134"/>
      <c r="G13" s="135"/>
      <c r="H13" s="122"/>
    </row>
    <row r="14" spans="1:57" ht="17.25" customHeight="1" thickBot="1">
      <c r="A14" s="136" t="s">
        <v>46</v>
      </c>
      <c r="B14" s="137"/>
      <c r="C14" s="138"/>
      <c r="D14" s="139" t="s">
        <v>47</v>
      </c>
      <c r="E14" s="140"/>
      <c r="F14" s="140"/>
      <c r="G14" s="138"/>
    </row>
    <row r="15" spans="1:57" ht="15.95" customHeight="1">
      <c r="A15" s="141"/>
      <c r="B15" s="142" t="s">
        <v>48</v>
      </c>
      <c r="C15" s="143">
        <f>'06 Rek'!E11</f>
        <v>0</v>
      </c>
      <c r="D15" s="144" t="str">
        <f>'06 Rek'!A16</f>
        <v>Ztížené výrobní podmínky</v>
      </c>
      <c r="E15" s="145"/>
      <c r="F15" s="146"/>
      <c r="G15" s="143">
        <f>'06 Rek'!I16</f>
        <v>0</v>
      </c>
    </row>
    <row r="16" spans="1:57" ht="15.95" customHeight="1">
      <c r="A16" s="141" t="s">
        <v>49</v>
      </c>
      <c r="B16" s="142" t="s">
        <v>50</v>
      </c>
      <c r="C16" s="143">
        <f>'06 Rek'!F11</f>
        <v>0</v>
      </c>
      <c r="D16" s="147" t="str">
        <f>'06 Rek'!A17</f>
        <v>Oborová přirážka</v>
      </c>
      <c r="E16" s="148"/>
      <c r="F16" s="149"/>
      <c r="G16" s="143">
        <f>'06 Rek'!I17</f>
        <v>0</v>
      </c>
    </row>
    <row r="17" spans="1:7" ht="15.95" customHeight="1">
      <c r="A17" s="141" t="s">
        <v>51</v>
      </c>
      <c r="B17" s="142" t="s">
        <v>52</v>
      </c>
      <c r="C17" s="143">
        <f>'06 Rek'!H11</f>
        <v>0</v>
      </c>
      <c r="D17" s="147" t="str">
        <f>'06 Rek'!A18</f>
        <v>Přesun stavebních kapacit</v>
      </c>
      <c r="E17" s="148"/>
      <c r="F17" s="149"/>
      <c r="G17" s="143">
        <f>'06 Rek'!I18</f>
        <v>0</v>
      </c>
    </row>
    <row r="18" spans="1:7" ht="15.95" customHeight="1">
      <c r="A18" s="150" t="s">
        <v>53</v>
      </c>
      <c r="B18" s="151" t="s">
        <v>54</v>
      </c>
      <c r="C18" s="143">
        <f>'06 Rek'!G11</f>
        <v>0</v>
      </c>
      <c r="D18" s="147" t="str">
        <f>'06 Rek'!A19</f>
        <v>Mimostaveništní doprava</v>
      </c>
      <c r="E18" s="148"/>
      <c r="F18" s="149"/>
      <c r="G18" s="143">
        <f>'06 Rek'!I19</f>
        <v>0</v>
      </c>
    </row>
    <row r="19" spans="1:7" ht="15.95" customHeight="1">
      <c r="A19" s="152" t="s">
        <v>55</v>
      </c>
      <c r="B19" s="142"/>
      <c r="C19" s="143">
        <f>SUM(C15:C18)</f>
        <v>0</v>
      </c>
      <c r="D19" s="153" t="str">
        <f>'06 Rek'!A20</f>
        <v>Zařízení staveniště</v>
      </c>
      <c r="E19" s="148"/>
      <c r="F19" s="149"/>
      <c r="G19" s="143">
        <f>'06 Rek'!I20</f>
        <v>0</v>
      </c>
    </row>
    <row r="20" spans="1:7" ht="15.95" customHeight="1">
      <c r="A20" s="152"/>
      <c r="B20" s="142"/>
      <c r="C20" s="143"/>
      <c r="D20" s="147" t="str">
        <f>'06 Rek'!A21</f>
        <v>Provoz investora</v>
      </c>
      <c r="E20" s="148"/>
      <c r="F20" s="149"/>
      <c r="G20" s="143">
        <f>'06 Rek'!I21</f>
        <v>0</v>
      </c>
    </row>
    <row r="21" spans="1:7" ht="15.95" customHeight="1">
      <c r="A21" s="152" t="s">
        <v>25</v>
      </c>
      <c r="B21" s="142"/>
      <c r="C21" s="143">
        <f>'06 Rek'!I11</f>
        <v>0</v>
      </c>
      <c r="D21" s="147" t="str">
        <f>'06 Rek'!A22</f>
        <v>Kompletační činnost (IČD)</v>
      </c>
      <c r="E21" s="148"/>
      <c r="F21" s="149"/>
      <c r="G21" s="143">
        <f>'06 Rek'!I22</f>
        <v>0</v>
      </c>
    </row>
    <row r="22" spans="1:7" ht="15.95" customHeight="1">
      <c r="A22" s="154" t="s">
        <v>56</v>
      </c>
      <c r="B22" s="122"/>
      <c r="C22" s="143">
        <f>C19+C21</f>
        <v>0</v>
      </c>
      <c r="D22" s="147" t="s">
        <v>57</v>
      </c>
      <c r="E22" s="148"/>
      <c r="F22" s="149"/>
      <c r="G22" s="143">
        <f>G23-SUM(G15:G21)</f>
        <v>0</v>
      </c>
    </row>
    <row r="23" spans="1:7" ht="15.95" customHeight="1" thickBot="1">
      <c r="A23" s="293" t="s">
        <v>58</v>
      </c>
      <c r="B23" s="294"/>
      <c r="C23" s="155">
        <f>C22+G23</f>
        <v>0</v>
      </c>
      <c r="D23" s="156" t="s">
        <v>59</v>
      </c>
      <c r="E23" s="157"/>
      <c r="F23" s="158"/>
      <c r="G23" s="143">
        <f>'06 Rek'!H24</f>
        <v>0</v>
      </c>
    </row>
    <row r="24" spans="1:7">
      <c r="A24" s="159" t="s">
        <v>60</v>
      </c>
      <c r="B24" s="160"/>
      <c r="C24" s="161"/>
      <c r="D24" s="160" t="s">
        <v>61</v>
      </c>
      <c r="E24" s="160"/>
      <c r="F24" s="162" t="s">
        <v>62</v>
      </c>
      <c r="G24" s="163"/>
    </row>
    <row r="25" spans="1:7">
      <c r="A25" s="154" t="s">
        <v>63</v>
      </c>
      <c r="B25" s="122"/>
      <c r="C25" s="164"/>
      <c r="D25" s="122" t="s">
        <v>63</v>
      </c>
      <c r="F25" s="165" t="s">
        <v>63</v>
      </c>
      <c r="G25" s="166"/>
    </row>
    <row r="26" spans="1:7" ht="37.5" customHeight="1">
      <c r="A26" s="154" t="s">
        <v>64</v>
      </c>
      <c r="B26" s="167"/>
      <c r="C26" s="164"/>
      <c r="D26" s="122" t="s">
        <v>64</v>
      </c>
      <c r="F26" s="165" t="s">
        <v>64</v>
      </c>
      <c r="G26" s="166"/>
    </row>
    <row r="27" spans="1:7">
      <c r="A27" s="154"/>
      <c r="B27" s="168"/>
      <c r="C27" s="164"/>
      <c r="D27" s="122"/>
      <c r="F27" s="165"/>
      <c r="G27" s="166"/>
    </row>
    <row r="28" spans="1:7">
      <c r="A28" s="154" t="s">
        <v>65</v>
      </c>
      <c r="B28" s="122"/>
      <c r="C28" s="164"/>
      <c r="D28" s="165" t="s">
        <v>66</v>
      </c>
      <c r="E28" s="164"/>
      <c r="F28" s="169" t="s">
        <v>66</v>
      </c>
      <c r="G28" s="166"/>
    </row>
    <row r="29" spans="1:7" ht="69" customHeight="1">
      <c r="A29" s="154"/>
      <c r="B29" s="122"/>
      <c r="C29" s="170"/>
      <c r="D29" s="171"/>
      <c r="E29" s="170"/>
      <c r="F29" s="122"/>
      <c r="G29" s="166"/>
    </row>
    <row r="30" spans="1:7">
      <c r="A30" s="172" t="s">
        <v>9</v>
      </c>
      <c r="B30" s="173"/>
      <c r="C30" s="174">
        <v>15</v>
      </c>
      <c r="D30" s="173" t="s">
        <v>67</v>
      </c>
      <c r="E30" s="175"/>
      <c r="F30" s="295">
        <f>ROUND(C23-F32,0)</f>
        <v>0</v>
      </c>
      <c r="G30" s="296"/>
    </row>
    <row r="31" spans="1:7">
      <c r="A31" s="172" t="s">
        <v>68</v>
      </c>
      <c r="B31" s="173"/>
      <c r="C31" s="174">
        <f>C30</f>
        <v>15</v>
      </c>
      <c r="D31" s="173" t="s">
        <v>69</v>
      </c>
      <c r="E31" s="175"/>
      <c r="F31" s="295">
        <f>ROUND(PRODUCT(F30,C31/100),1)</f>
        <v>0</v>
      </c>
      <c r="G31" s="296"/>
    </row>
    <row r="32" spans="1:7">
      <c r="A32" s="172" t="s">
        <v>9</v>
      </c>
      <c r="B32" s="173"/>
      <c r="C32" s="174">
        <v>0</v>
      </c>
      <c r="D32" s="173" t="s">
        <v>69</v>
      </c>
      <c r="E32" s="175"/>
      <c r="F32" s="295">
        <v>0</v>
      </c>
      <c r="G32" s="296"/>
    </row>
    <row r="33" spans="1:8">
      <c r="A33" s="172" t="s">
        <v>68</v>
      </c>
      <c r="B33" s="176"/>
      <c r="C33" s="177">
        <f>C32</f>
        <v>0</v>
      </c>
      <c r="D33" s="173" t="s">
        <v>69</v>
      </c>
      <c r="E33" s="149"/>
      <c r="F33" s="295">
        <f>ROUND(PRODUCT(F32,C33/100),1)</f>
        <v>0</v>
      </c>
      <c r="G33" s="296"/>
    </row>
    <row r="34" spans="1:8" s="181" customFormat="1" ht="19.5" customHeight="1" thickBot="1">
      <c r="A34" s="178" t="s">
        <v>70</v>
      </c>
      <c r="B34" s="179"/>
      <c r="C34" s="179"/>
      <c r="D34" s="179"/>
      <c r="E34" s="180"/>
      <c r="F34" s="297">
        <f>CEILING(SUM(F30:F33),IF(SUM(F30:F33)&gt;=0,1,-1))</f>
        <v>0</v>
      </c>
      <c r="G34" s="298"/>
    </row>
    <row r="36" spans="1:8">
      <c r="A36" s="1" t="s">
        <v>71</v>
      </c>
      <c r="B36" s="1"/>
      <c r="C36" s="1"/>
      <c r="D36" s="1"/>
      <c r="E36" s="1"/>
      <c r="F36" s="1"/>
      <c r="G36" s="1"/>
      <c r="H36" t="s">
        <v>2</v>
      </c>
    </row>
    <row r="37" spans="1:8" ht="14.25" customHeight="1">
      <c r="A37" s="1"/>
      <c r="B37" s="289"/>
      <c r="C37" s="289"/>
      <c r="D37" s="289"/>
      <c r="E37" s="289"/>
      <c r="F37" s="289"/>
      <c r="G37" s="289"/>
      <c r="H37" t="s">
        <v>2</v>
      </c>
    </row>
    <row r="38" spans="1:8" ht="12.75" customHeight="1">
      <c r="A38" s="182"/>
      <c r="B38" s="289"/>
      <c r="C38" s="289"/>
      <c r="D38" s="289"/>
      <c r="E38" s="289"/>
      <c r="F38" s="289"/>
      <c r="G38" s="289"/>
      <c r="H38" t="s">
        <v>2</v>
      </c>
    </row>
    <row r="39" spans="1:8">
      <c r="A39" s="182"/>
      <c r="B39" s="289"/>
      <c r="C39" s="289"/>
      <c r="D39" s="289"/>
      <c r="E39" s="289"/>
      <c r="F39" s="289"/>
      <c r="G39" s="289"/>
      <c r="H39" t="s">
        <v>2</v>
      </c>
    </row>
    <row r="40" spans="1:8">
      <c r="A40" s="182"/>
      <c r="B40" s="289"/>
      <c r="C40" s="289"/>
      <c r="D40" s="289"/>
      <c r="E40" s="289"/>
      <c r="F40" s="289"/>
      <c r="G40" s="289"/>
      <c r="H40" t="s">
        <v>2</v>
      </c>
    </row>
    <row r="41" spans="1:8">
      <c r="A41" s="182"/>
      <c r="B41" s="289"/>
      <c r="C41" s="289"/>
      <c r="D41" s="289"/>
      <c r="E41" s="289"/>
      <c r="F41" s="289"/>
      <c r="G41" s="289"/>
      <c r="H41" t="s">
        <v>2</v>
      </c>
    </row>
    <row r="42" spans="1:8">
      <c r="A42" s="182"/>
      <c r="B42" s="289"/>
      <c r="C42" s="289"/>
      <c r="D42" s="289"/>
      <c r="E42" s="289"/>
      <c r="F42" s="289"/>
      <c r="G42" s="289"/>
      <c r="H42" t="s">
        <v>2</v>
      </c>
    </row>
    <row r="43" spans="1:8">
      <c r="A43" s="182"/>
      <c r="B43" s="289"/>
      <c r="C43" s="289"/>
      <c r="D43" s="289"/>
      <c r="E43" s="289"/>
      <c r="F43" s="289"/>
      <c r="G43" s="289"/>
      <c r="H43" t="s">
        <v>2</v>
      </c>
    </row>
    <row r="44" spans="1:8">
      <c r="A44" s="182"/>
      <c r="B44" s="289"/>
      <c r="C44" s="289"/>
      <c r="D44" s="289"/>
      <c r="E44" s="289"/>
      <c r="F44" s="289"/>
      <c r="G44" s="289"/>
      <c r="H44" t="s">
        <v>2</v>
      </c>
    </row>
    <row r="45" spans="1:8" ht="0.75" customHeight="1">
      <c r="A45" s="182"/>
      <c r="B45" s="289"/>
      <c r="C45" s="289"/>
      <c r="D45" s="289"/>
      <c r="E45" s="289"/>
      <c r="F45" s="289"/>
      <c r="G45" s="289"/>
      <c r="H45" t="s">
        <v>2</v>
      </c>
    </row>
    <row r="46" spans="1:8">
      <c r="B46" s="288"/>
      <c r="C46" s="288"/>
      <c r="D46" s="288"/>
      <c r="E46" s="288"/>
      <c r="F46" s="288"/>
      <c r="G46" s="288"/>
    </row>
    <row r="47" spans="1:8">
      <c r="B47" s="288"/>
      <c r="C47" s="288"/>
      <c r="D47" s="288"/>
      <c r="E47" s="288"/>
      <c r="F47" s="288"/>
      <c r="G47" s="288"/>
    </row>
    <row r="48" spans="1:8">
      <c r="B48" s="288"/>
      <c r="C48" s="288"/>
      <c r="D48" s="288"/>
      <c r="E48" s="288"/>
      <c r="F48" s="288"/>
      <c r="G48" s="288"/>
    </row>
    <row r="49" spans="2:7">
      <c r="B49" s="288"/>
      <c r="C49" s="288"/>
      <c r="D49" s="288"/>
      <c r="E49" s="288"/>
      <c r="F49" s="288"/>
      <c r="G49" s="288"/>
    </row>
    <row r="50" spans="2:7">
      <c r="B50" s="288"/>
      <c r="C50" s="288"/>
      <c r="D50" s="288"/>
      <c r="E50" s="288"/>
      <c r="F50" s="288"/>
      <c r="G50" s="288"/>
    </row>
    <row r="51" spans="2:7">
      <c r="B51" s="288"/>
      <c r="C51" s="288"/>
      <c r="D51" s="288"/>
      <c r="E51" s="288"/>
      <c r="F51" s="288"/>
      <c r="G51" s="288"/>
    </row>
    <row r="52" spans="2:7">
      <c r="B52" s="288"/>
      <c r="C52" s="288"/>
      <c r="D52" s="288"/>
      <c r="E52" s="288"/>
      <c r="F52" s="288"/>
      <c r="G52" s="288"/>
    </row>
    <row r="53" spans="2:7">
      <c r="B53" s="288"/>
      <c r="C53" s="288"/>
      <c r="D53" s="288"/>
      <c r="E53" s="288"/>
      <c r="F53" s="288"/>
      <c r="G53" s="288"/>
    </row>
    <row r="54" spans="2:7">
      <c r="B54" s="288"/>
      <c r="C54" s="288"/>
      <c r="D54" s="288"/>
      <c r="E54" s="288"/>
      <c r="F54" s="288"/>
      <c r="G54" s="288"/>
    </row>
    <row r="55" spans="2:7">
      <c r="B55" s="288"/>
      <c r="C55" s="288"/>
      <c r="D55" s="288"/>
      <c r="E55" s="288"/>
      <c r="F55" s="288"/>
      <c r="G55" s="28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BE75"/>
  <sheetViews>
    <sheetView workbookViewId="0">
      <selection activeCell="H1" sqref="H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99" t="s">
        <v>3</v>
      </c>
      <c r="B1" s="300"/>
      <c r="C1" s="183"/>
      <c r="D1" s="184"/>
      <c r="E1" s="185"/>
      <c r="F1" s="184"/>
      <c r="G1" s="186" t="s">
        <v>72</v>
      </c>
      <c r="H1" s="187"/>
      <c r="I1" s="188"/>
    </row>
    <row r="2" spans="1:57" ht="13.5" thickBot="1">
      <c r="A2" s="301" t="s">
        <v>73</v>
      </c>
      <c r="B2" s="302"/>
      <c r="C2" s="189"/>
      <c r="D2" s="190"/>
      <c r="E2" s="191"/>
      <c r="F2" s="190"/>
      <c r="G2" s="303" t="s">
        <v>392</v>
      </c>
      <c r="H2" s="304"/>
      <c r="I2" s="305"/>
    </row>
    <row r="3" spans="1:57" ht="13.5" thickTop="1">
      <c r="F3" s="122"/>
    </row>
    <row r="4" spans="1:57" ht="19.5" customHeight="1">
      <c r="A4" s="192" t="s">
        <v>74</v>
      </c>
      <c r="B4" s="193"/>
      <c r="C4" s="193"/>
      <c r="D4" s="193"/>
      <c r="E4" s="194"/>
      <c r="F4" s="193"/>
      <c r="G4" s="193"/>
      <c r="H4" s="193"/>
      <c r="I4" s="193"/>
    </row>
    <row r="5" spans="1:57" ht="13.5" thickBot="1"/>
    <row r="6" spans="1:57" s="122" customFormat="1" ht="13.5" thickBot="1">
      <c r="A6" s="195"/>
      <c r="B6" s="196" t="s">
        <v>75</v>
      </c>
      <c r="C6" s="196"/>
      <c r="D6" s="197"/>
      <c r="E6" s="198" t="s">
        <v>21</v>
      </c>
      <c r="F6" s="199" t="s">
        <v>22</v>
      </c>
      <c r="G6" s="199" t="s">
        <v>23</v>
      </c>
      <c r="H6" s="199" t="s">
        <v>24</v>
      </c>
      <c r="I6" s="200" t="s">
        <v>25</v>
      </c>
    </row>
    <row r="7" spans="1:57" s="122" customFormat="1">
      <c r="A7" s="276" t="str">
        <f>'06 Pol'!B7</f>
        <v>1</v>
      </c>
      <c r="B7" s="62" t="str">
        <f>'06 Pol'!C7</f>
        <v>Zemní práce</v>
      </c>
      <c r="D7" s="201"/>
      <c r="E7" s="277">
        <f>'06 Pol'!BA17</f>
        <v>0</v>
      </c>
      <c r="F7" s="278">
        <f>'06 Pol'!BB17</f>
        <v>0</v>
      </c>
      <c r="G7" s="278">
        <f>'06 Pol'!BC17</f>
        <v>0</v>
      </c>
      <c r="H7" s="278">
        <f>'06 Pol'!BD17</f>
        <v>0</v>
      </c>
      <c r="I7" s="279">
        <f>'06 Pol'!BE17</f>
        <v>0</v>
      </c>
    </row>
    <row r="8" spans="1:57" s="122" customFormat="1">
      <c r="A8" s="276" t="str">
        <f>'06 Pol'!B18</f>
        <v>5</v>
      </c>
      <c r="B8" s="62" t="str">
        <f>'06 Pol'!C18</f>
        <v>Komunikace</v>
      </c>
      <c r="D8" s="201"/>
      <c r="E8" s="277">
        <f>'06 Pol'!BA30</f>
        <v>0</v>
      </c>
      <c r="F8" s="278">
        <f>'06 Pol'!BB30</f>
        <v>0</v>
      </c>
      <c r="G8" s="278">
        <f>'06 Pol'!BC30</f>
        <v>0</v>
      </c>
      <c r="H8" s="278">
        <f>'06 Pol'!BD30</f>
        <v>0</v>
      </c>
      <c r="I8" s="279">
        <f>'06 Pol'!BE30</f>
        <v>0</v>
      </c>
    </row>
    <row r="9" spans="1:57" s="122" customFormat="1">
      <c r="A9" s="276" t="str">
        <f>'06 Pol'!B31</f>
        <v>9</v>
      </c>
      <c r="B9" s="62" t="str">
        <f>'06 Pol'!C31</f>
        <v>Ostatní konstrukce, bourání</v>
      </c>
      <c r="D9" s="201"/>
      <c r="E9" s="277">
        <f>'06 Pol'!BA35</f>
        <v>0</v>
      </c>
      <c r="F9" s="278">
        <f>'06 Pol'!BB35</f>
        <v>0</v>
      </c>
      <c r="G9" s="278">
        <f>'06 Pol'!BC35</f>
        <v>0</v>
      </c>
      <c r="H9" s="278">
        <f>'06 Pol'!BD35</f>
        <v>0</v>
      </c>
      <c r="I9" s="279">
        <f>'06 Pol'!BE35</f>
        <v>0</v>
      </c>
    </row>
    <row r="10" spans="1:57" s="122" customFormat="1" ht="13.5" thickBot="1">
      <c r="A10" s="276" t="str">
        <f>'06 Pol'!B36</f>
        <v>99</v>
      </c>
      <c r="B10" s="62" t="str">
        <f>'06 Pol'!C36</f>
        <v>Staveništní přesun hmot</v>
      </c>
      <c r="D10" s="201"/>
      <c r="E10" s="277">
        <f>'06 Pol'!BA38</f>
        <v>0</v>
      </c>
      <c r="F10" s="278">
        <f>'06 Pol'!BB38</f>
        <v>0</v>
      </c>
      <c r="G10" s="278">
        <f>'06 Pol'!BC38</f>
        <v>0</v>
      </c>
      <c r="H10" s="278">
        <f>'06 Pol'!BD38</f>
        <v>0</v>
      </c>
      <c r="I10" s="279">
        <f>'06 Pol'!BE38</f>
        <v>0</v>
      </c>
    </row>
    <row r="11" spans="1:57" s="13" customFormat="1" ht="13.5" thickBot="1">
      <c r="A11" s="202"/>
      <c r="B11" s="203" t="s">
        <v>76</v>
      </c>
      <c r="C11" s="203"/>
      <c r="D11" s="204"/>
      <c r="E11" s="205">
        <f>SUM(E7:E10)</f>
        <v>0</v>
      </c>
      <c r="F11" s="206">
        <f>SUM(F7:F10)</f>
        <v>0</v>
      </c>
      <c r="G11" s="206">
        <f>SUM(G7:G10)</f>
        <v>0</v>
      </c>
      <c r="H11" s="206">
        <f>SUM(H7:H10)</f>
        <v>0</v>
      </c>
      <c r="I11" s="207">
        <f>SUM(I7:I10)</f>
        <v>0</v>
      </c>
    </row>
    <row r="12" spans="1:57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57" ht="19.5" customHeight="1">
      <c r="A13" s="193" t="s">
        <v>77</v>
      </c>
      <c r="B13" s="193"/>
      <c r="C13" s="193"/>
      <c r="D13" s="193"/>
      <c r="E13" s="193"/>
      <c r="F13" s="193"/>
      <c r="G13" s="208"/>
      <c r="H13" s="193"/>
      <c r="I13" s="193"/>
      <c r="BA13" s="128"/>
      <c r="BB13" s="128"/>
      <c r="BC13" s="128"/>
      <c r="BD13" s="128"/>
      <c r="BE13" s="128"/>
    </row>
    <row r="14" spans="1:57" ht="13.5" thickBot="1"/>
    <row r="15" spans="1:57">
      <c r="A15" s="159" t="s">
        <v>78</v>
      </c>
      <c r="B15" s="160"/>
      <c r="C15" s="160"/>
      <c r="D15" s="209"/>
      <c r="E15" s="210" t="s">
        <v>79</v>
      </c>
      <c r="F15" s="211" t="s">
        <v>10</v>
      </c>
      <c r="G15" s="212" t="s">
        <v>80</v>
      </c>
      <c r="H15" s="213"/>
      <c r="I15" s="214" t="s">
        <v>79</v>
      </c>
    </row>
    <row r="16" spans="1:57">
      <c r="A16" s="215" t="s">
        <v>380</v>
      </c>
      <c r="B16" s="216"/>
      <c r="C16" s="216"/>
      <c r="D16" s="217"/>
      <c r="E16" s="218">
        <v>0</v>
      </c>
      <c r="F16" s="219">
        <v>0</v>
      </c>
      <c r="G16" s="220">
        <f>E11</f>
        <v>0</v>
      </c>
      <c r="H16" s="221"/>
      <c r="I16" s="222">
        <f t="shared" ref="I16:I23" si="0">E16+F16*G16/100</f>
        <v>0</v>
      </c>
      <c r="BA16">
        <v>0</v>
      </c>
    </row>
    <row r="17" spans="1:53">
      <c r="A17" s="215" t="s">
        <v>381</v>
      </c>
      <c r="B17" s="216"/>
      <c r="C17" s="216"/>
      <c r="D17" s="217"/>
      <c r="E17" s="218">
        <v>0</v>
      </c>
      <c r="F17" s="219">
        <v>0</v>
      </c>
      <c r="G17" s="220">
        <f>E11</f>
        <v>0</v>
      </c>
      <c r="H17" s="221"/>
      <c r="I17" s="222">
        <f t="shared" si="0"/>
        <v>0</v>
      </c>
      <c r="BA17">
        <v>0</v>
      </c>
    </row>
    <row r="18" spans="1:53">
      <c r="A18" s="215" t="s">
        <v>382</v>
      </c>
      <c r="B18" s="216"/>
      <c r="C18" s="216"/>
      <c r="D18" s="217"/>
      <c r="E18" s="218">
        <v>0</v>
      </c>
      <c r="F18" s="219">
        <v>0</v>
      </c>
      <c r="G18" s="220">
        <f>E11</f>
        <v>0</v>
      </c>
      <c r="H18" s="221"/>
      <c r="I18" s="222">
        <f t="shared" si="0"/>
        <v>0</v>
      </c>
      <c r="BA18">
        <v>0</v>
      </c>
    </row>
    <row r="19" spans="1:53">
      <c r="A19" s="215" t="s">
        <v>383</v>
      </c>
      <c r="B19" s="216"/>
      <c r="C19" s="216"/>
      <c r="D19" s="217"/>
      <c r="E19" s="218">
        <v>0</v>
      </c>
      <c r="F19" s="219">
        <v>0</v>
      </c>
      <c r="G19" s="220">
        <f>E11</f>
        <v>0</v>
      </c>
      <c r="H19" s="221"/>
      <c r="I19" s="222">
        <f t="shared" si="0"/>
        <v>0</v>
      </c>
      <c r="BA19">
        <v>0</v>
      </c>
    </row>
    <row r="20" spans="1:53">
      <c r="A20" s="215" t="s">
        <v>384</v>
      </c>
      <c r="B20" s="216"/>
      <c r="C20" s="216"/>
      <c r="D20" s="217"/>
      <c r="E20" s="218">
        <v>0</v>
      </c>
      <c r="F20" s="219">
        <v>0</v>
      </c>
      <c r="G20" s="220">
        <f>E11</f>
        <v>0</v>
      </c>
      <c r="H20" s="221"/>
      <c r="I20" s="222">
        <f t="shared" si="0"/>
        <v>0</v>
      </c>
      <c r="BA20">
        <v>1</v>
      </c>
    </row>
    <row r="21" spans="1:53">
      <c r="A21" s="215" t="s">
        <v>385</v>
      </c>
      <c r="B21" s="216"/>
      <c r="C21" s="216"/>
      <c r="D21" s="217"/>
      <c r="E21" s="218">
        <v>0</v>
      </c>
      <c r="F21" s="219">
        <v>0</v>
      </c>
      <c r="G21" s="220">
        <f>E11</f>
        <v>0</v>
      </c>
      <c r="H21" s="221"/>
      <c r="I21" s="222">
        <f t="shared" si="0"/>
        <v>0</v>
      </c>
      <c r="BA21">
        <v>1</v>
      </c>
    </row>
    <row r="22" spans="1:53">
      <c r="A22" s="215" t="s">
        <v>386</v>
      </c>
      <c r="B22" s="216"/>
      <c r="C22" s="216"/>
      <c r="D22" s="217"/>
      <c r="E22" s="218">
        <v>0</v>
      </c>
      <c r="F22" s="219">
        <v>0</v>
      </c>
      <c r="G22" s="220">
        <f>E11</f>
        <v>0</v>
      </c>
      <c r="H22" s="221"/>
      <c r="I22" s="222">
        <f t="shared" si="0"/>
        <v>0</v>
      </c>
      <c r="BA22">
        <v>2</v>
      </c>
    </row>
    <row r="23" spans="1:53">
      <c r="A23" s="215" t="s">
        <v>387</v>
      </c>
      <c r="B23" s="216"/>
      <c r="C23" s="216"/>
      <c r="D23" s="217"/>
      <c r="E23" s="218">
        <v>0</v>
      </c>
      <c r="F23" s="219">
        <v>0</v>
      </c>
      <c r="G23" s="220">
        <f>E11</f>
        <v>0</v>
      </c>
      <c r="H23" s="221"/>
      <c r="I23" s="222">
        <f t="shared" si="0"/>
        <v>0</v>
      </c>
      <c r="BA23">
        <v>2</v>
      </c>
    </row>
    <row r="24" spans="1:53" ht="13.5" thickBot="1">
      <c r="A24" s="223"/>
      <c r="B24" s="224" t="s">
        <v>81</v>
      </c>
      <c r="C24" s="225"/>
      <c r="D24" s="226"/>
      <c r="E24" s="227"/>
      <c r="F24" s="228"/>
      <c r="G24" s="228"/>
      <c r="H24" s="306">
        <f>SUM(I16:I23)</f>
        <v>0</v>
      </c>
      <c r="I24" s="307"/>
    </row>
    <row r="26" spans="1:53">
      <c r="B26" s="13"/>
      <c r="F26" s="229"/>
      <c r="G26" s="230"/>
      <c r="H26" s="230"/>
      <c r="I26" s="45"/>
    </row>
    <row r="27" spans="1:53">
      <c r="F27" s="229"/>
      <c r="G27" s="230"/>
      <c r="H27" s="230"/>
      <c r="I27" s="45"/>
    </row>
    <row r="28" spans="1:53">
      <c r="F28" s="229"/>
      <c r="G28" s="230"/>
      <c r="H28" s="230"/>
      <c r="I28" s="45"/>
    </row>
    <row r="29" spans="1:53">
      <c r="F29" s="229"/>
      <c r="G29" s="230"/>
      <c r="H29" s="230"/>
      <c r="I29" s="45"/>
    </row>
    <row r="30" spans="1:53">
      <c r="F30" s="229"/>
      <c r="G30" s="230"/>
      <c r="H30" s="230"/>
      <c r="I30" s="45"/>
    </row>
    <row r="31" spans="1:53">
      <c r="F31" s="229"/>
      <c r="G31" s="230"/>
      <c r="H31" s="230"/>
      <c r="I31" s="45"/>
    </row>
    <row r="32" spans="1:53">
      <c r="F32" s="229"/>
      <c r="G32" s="230"/>
      <c r="H32" s="230"/>
      <c r="I32" s="45"/>
    </row>
    <row r="33" spans="6:9">
      <c r="F33" s="229"/>
      <c r="G33" s="230"/>
      <c r="H33" s="230"/>
      <c r="I33" s="45"/>
    </row>
    <row r="34" spans="6:9">
      <c r="F34" s="229"/>
      <c r="G34" s="230"/>
      <c r="H34" s="230"/>
      <c r="I34" s="45"/>
    </row>
    <row r="35" spans="6:9">
      <c r="F35" s="229"/>
      <c r="G35" s="230"/>
      <c r="H35" s="230"/>
      <c r="I35" s="45"/>
    </row>
    <row r="36" spans="6:9">
      <c r="F36" s="229"/>
      <c r="G36" s="230"/>
      <c r="H36" s="230"/>
      <c r="I36" s="45"/>
    </row>
    <row r="37" spans="6:9">
      <c r="F37" s="229"/>
      <c r="G37" s="230"/>
      <c r="H37" s="230"/>
      <c r="I37" s="45"/>
    </row>
    <row r="38" spans="6:9">
      <c r="F38" s="229"/>
      <c r="G38" s="230"/>
      <c r="H38" s="230"/>
      <c r="I38" s="45"/>
    </row>
    <row r="39" spans="6:9">
      <c r="F39" s="229"/>
      <c r="G39" s="230"/>
      <c r="H39" s="230"/>
      <c r="I39" s="45"/>
    </row>
    <row r="40" spans="6:9">
      <c r="F40" s="229"/>
      <c r="G40" s="230"/>
      <c r="H40" s="230"/>
      <c r="I40" s="45"/>
    </row>
    <row r="41" spans="6:9">
      <c r="F41" s="229"/>
      <c r="G41" s="230"/>
      <c r="H41" s="230"/>
      <c r="I41" s="45"/>
    </row>
    <row r="42" spans="6:9">
      <c r="F42" s="229"/>
      <c r="G42" s="230"/>
      <c r="H42" s="230"/>
      <c r="I42" s="45"/>
    </row>
    <row r="43" spans="6:9">
      <c r="F43" s="229"/>
      <c r="G43" s="230"/>
      <c r="H43" s="230"/>
      <c r="I43" s="45"/>
    </row>
    <row r="44" spans="6:9">
      <c r="F44" s="229"/>
      <c r="G44" s="230"/>
      <c r="H44" s="230"/>
      <c r="I44" s="45"/>
    </row>
    <row r="45" spans="6:9">
      <c r="F45" s="229"/>
      <c r="G45" s="230"/>
      <c r="H45" s="230"/>
      <c r="I45" s="45"/>
    </row>
    <row r="46" spans="6:9">
      <c r="F46" s="229"/>
      <c r="G46" s="230"/>
      <c r="H46" s="230"/>
      <c r="I46" s="45"/>
    </row>
    <row r="47" spans="6:9">
      <c r="F47" s="229"/>
      <c r="G47" s="230"/>
      <c r="H47" s="230"/>
      <c r="I47" s="45"/>
    </row>
    <row r="48" spans="6:9">
      <c r="F48" s="229"/>
      <c r="G48" s="230"/>
      <c r="H48" s="230"/>
      <c r="I48" s="45"/>
    </row>
    <row r="49" spans="6:9">
      <c r="F49" s="229"/>
      <c r="G49" s="230"/>
      <c r="H49" s="230"/>
      <c r="I49" s="45"/>
    </row>
    <row r="50" spans="6:9">
      <c r="F50" s="229"/>
      <c r="G50" s="230"/>
      <c r="H50" s="230"/>
      <c r="I50" s="45"/>
    </row>
    <row r="51" spans="6:9">
      <c r="F51" s="229"/>
      <c r="G51" s="230"/>
      <c r="H51" s="230"/>
      <c r="I51" s="45"/>
    </row>
    <row r="52" spans="6:9">
      <c r="F52" s="229"/>
      <c r="G52" s="230"/>
      <c r="H52" s="230"/>
      <c r="I52" s="45"/>
    </row>
    <row r="53" spans="6:9">
      <c r="F53" s="229"/>
      <c r="G53" s="230"/>
      <c r="H53" s="230"/>
      <c r="I53" s="45"/>
    </row>
    <row r="54" spans="6:9">
      <c r="F54" s="229"/>
      <c r="G54" s="230"/>
      <c r="H54" s="230"/>
      <c r="I54" s="45"/>
    </row>
    <row r="55" spans="6:9">
      <c r="F55" s="229"/>
      <c r="G55" s="230"/>
      <c r="H55" s="230"/>
      <c r="I55" s="45"/>
    </row>
    <row r="56" spans="6:9">
      <c r="F56" s="229"/>
      <c r="G56" s="230"/>
      <c r="H56" s="230"/>
      <c r="I56" s="45"/>
    </row>
    <row r="57" spans="6:9">
      <c r="F57" s="229"/>
      <c r="G57" s="230"/>
      <c r="H57" s="230"/>
      <c r="I57" s="45"/>
    </row>
    <row r="58" spans="6:9">
      <c r="F58" s="229"/>
      <c r="G58" s="230"/>
      <c r="H58" s="230"/>
      <c r="I58" s="45"/>
    </row>
    <row r="59" spans="6:9">
      <c r="F59" s="229"/>
      <c r="G59" s="230"/>
      <c r="H59" s="230"/>
      <c r="I59" s="45"/>
    </row>
    <row r="60" spans="6:9">
      <c r="F60" s="229"/>
      <c r="G60" s="230"/>
      <c r="H60" s="230"/>
      <c r="I60" s="45"/>
    </row>
    <row r="61" spans="6:9">
      <c r="F61" s="229"/>
      <c r="G61" s="230"/>
      <c r="H61" s="230"/>
      <c r="I61" s="45"/>
    </row>
    <row r="62" spans="6:9">
      <c r="F62" s="229"/>
      <c r="G62" s="230"/>
      <c r="H62" s="230"/>
      <c r="I62" s="45"/>
    </row>
    <row r="63" spans="6:9">
      <c r="F63" s="229"/>
      <c r="G63" s="230"/>
      <c r="H63" s="230"/>
      <c r="I63" s="45"/>
    </row>
    <row r="64" spans="6:9">
      <c r="F64" s="229"/>
      <c r="G64" s="230"/>
      <c r="H64" s="230"/>
      <c r="I64" s="45"/>
    </row>
    <row r="65" spans="6:9">
      <c r="F65" s="229"/>
      <c r="G65" s="230"/>
      <c r="H65" s="230"/>
      <c r="I65" s="45"/>
    </row>
    <row r="66" spans="6:9">
      <c r="F66" s="229"/>
      <c r="G66" s="230"/>
      <c r="H66" s="230"/>
      <c r="I66" s="45"/>
    </row>
    <row r="67" spans="6:9">
      <c r="F67" s="229"/>
      <c r="G67" s="230"/>
      <c r="H67" s="230"/>
      <c r="I67" s="45"/>
    </row>
    <row r="68" spans="6:9">
      <c r="F68" s="229"/>
      <c r="G68" s="230"/>
      <c r="H68" s="230"/>
      <c r="I68" s="45"/>
    </row>
    <row r="69" spans="6:9">
      <c r="F69" s="229"/>
      <c r="G69" s="230"/>
      <c r="H69" s="230"/>
      <c r="I69" s="45"/>
    </row>
    <row r="70" spans="6:9">
      <c r="F70" s="229"/>
      <c r="G70" s="230"/>
      <c r="H70" s="230"/>
      <c r="I70" s="45"/>
    </row>
    <row r="71" spans="6:9">
      <c r="F71" s="229"/>
      <c r="G71" s="230"/>
      <c r="H71" s="230"/>
      <c r="I71" s="45"/>
    </row>
    <row r="72" spans="6:9">
      <c r="F72" s="229"/>
      <c r="G72" s="230"/>
      <c r="H72" s="230"/>
      <c r="I72" s="45"/>
    </row>
    <row r="73" spans="6:9">
      <c r="F73" s="229"/>
      <c r="G73" s="230"/>
      <c r="H73" s="230"/>
      <c r="I73" s="45"/>
    </row>
    <row r="74" spans="6:9">
      <c r="F74" s="229"/>
      <c r="G74" s="230"/>
      <c r="H74" s="230"/>
      <c r="I74" s="45"/>
    </row>
    <row r="75" spans="6:9">
      <c r="F75" s="229"/>
      <c r="G75" s="230"/>
      <c r="H75" s="230"/>
      <c r="I75" s="45"/>
    </row>
  </sheetData>
  <mergeCells count="4">
    <mergeCell ref="A1:B1"/>
    <mergeCell ref="A2:B2"/>
    <mergeCell ref="G2:I2"/>
    <mergeCell ref="H24:I2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CZ111"/>
  <sheetViews>
    <sheetView showGridLines="0" showZeros="0" workbookViewId="0">
      <selection activeCell="J27" sqref="J27"/>
    </sheetView>
  </sheetViews>
  <sheetFormatPr defaultRowHeight="12.75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40" customWidth="1"/>
    <col min="6" max="6" width="9.85546875" style="231" customWidth="1"/>
    <col min="7" max="7" width="13.85546875" style="231" customWidth="1"/>
    <col min="8" max="11" width="9.140625" style="231"/>
    <col min="12" max="12" width="75.42578125" style="231" customWidth="1"/>
    <col min="13" max="13" width="45.28515625" style="231" customWidth="1"/>
    <col min="14" max="16384" width="9.140625" style="231"/>
  </cols>
  <sheetData>
    <row r="1" spans="1:104" ht="15.75">
      <c r="A1" s="308" t="s">
        <v>82</v>
      </c>
      <c r="B1" s="308"/>
      <c r="C1" s="308"/>
      <c r="D1" s="308"/>
      <c r="E1" s="308"/>
      <c r="F1" s="308"/>
      <c r="G1" s="308"/>
    </row>
    <row r="2" spans="1:104" ht="14.25" customHeight="1" thickBot="1">
      <c r="B2" s="232"/>
      <c r="C2" s="233"/>
      <c r="D2" s="233"/>
      <c r="E2" s="234"/>
      <c r="F2" s="233"/>
      <c r="G2" s="233"/>
    </row>
    <row r="3" spans="1:104" ht="13.5" thickTop="1">
      <c r="A3" s="299" t="s">
        <v>3</v>
      </c>
      <c r="B3" s="300"/>
      <c r="C3" s="183"/>
      <c r="D3" s="184"/>
      <c r="E3" s="235" t="s">
        <v>83</v>
      </c>
      <c r="F3" s="236">
        <f>'06 Rek'!H1</f>
        <v>0</v>
      </c>
      <c r="G3" s="237"/>
    </row>
    <row r="4" spans="1:104" ht="13.5" thickBot="1">
      <c r="A4" s="309" t="s">
        <v>73</v>
      </c>
      <c r="B4" s="302"/>
      <c r="C4" s="189"/>
      <c r="D4" s="190"/>
      <c r="E4" s="310" t="str">
        <f>'06 Rek'!G2</f>
        <v>SO 06 Zpevněné plochy</v>
      </c>
      <c r="F4" s="311"/>
      <c r="G4" s="312"/>
    </row>
    <row r="5" spans="1:104" ht="13.5" thickTop="1">
      <c r="A5" s="238"/>
      <c r="B5" s="239"/>
      <c r="C5" s="239"/>
      <c r="G5" s="241"/>
    </row>
    <row r="6" spans="1:104">
      <c r="A6" s="242" t="s">
        <v>84</v>
      </c>
      <c r="B6" s="243" t="s">
        <v>85</v>
      </c>
      <c r="C6" s="243" t="s">
        <v>86</v>
      </c>
      <c r="D6" s="243" t="s">
        <v>87</v>
      </c>
      <c r="E6" s="244" t="s">
        <v>88</v>
      </c>
      <c r="F6" s="243" t="s">
        <v>89</v>
      </c>
      <c r="G6" s="245" t="s">
        <v>90</v>
      </c>
    </row>
    <row r="7" spans="1:104">
      <c r="A7" s="246" t="s">
        <v>91</v>
      </c>
      <c r="B7" s="247" t="s">
        <v>92</v>
      </c>
      <c r="C7" s="248" t="s">
        <v>93</v>
      </c>
      <c r="D7" s="249"/>
      <c r="E7" s="250"/>
      <c r="F7" s="250"/>
      <c r="G7" s="251"/>
      <c r="H7" s="252"/>
      <c r="I7" s="252"/>
      <c r="O7" s="253">
        <v>1</v>
      </c>
    </row>
    <row r="8" spans="1:104">
      <c r="A8" s="254">
        <v>1</v>
      </c>
      <c r="B8" s="255" t="s">
        <v>393</v>
      </c>
      <c r="C8" s="256" t="s">
        <v>394</v>
      </c>
      <c r="D8" s="257" t="s">
        <v>103</v>
      </c>
      <c r="E8" s="258">
        <v>50.24</v>
      </c>
      <c r="F8" s="258"/>
      <c r="G8" s="259">
        <f t="shared" ref="G8:G16" si="0">E8*F8</f>
        <v>0</v>
      </c>
      <c r="O8" s="253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 t="shared" ref="BA8:BA16" si="1">IF(AZ8=1,G8,0)</f>
        <v>0</v>
      </c>
      <c r="BB8" s="231">
        <f t="shared" ref="BB8:BB16" si="2">IF(AZ8=2,G8,0)</f>
        <v>0</v>
      </c>
      <c r="BC8" s="231">
        <f t="shared" ref="BC8:BC16" si="3">IF(AZ8=3,G8,0)</f>
        <v>0</v>
      </c>
      <c r="BD8" s="231">
        <f t="shared" ref="BD8:BD16" si="4">IF(AZ8=4,G8,0)</f>
        <v>0</v>
      </c>
      <c r="BE8" s="231">
        <f t="shared" ref="BE8:BE16" si="5">IF(AZ8=5,G8,0)</f>
        <v>0</v>
      </c>
      <c r="CA8" s="260">
        <v>1</v>
      </c>
      <c r="CB8" s="260">
        <v>1</v>
      </c>
      <c r="CZ8" s="231">
        <v>0</v>
      </c>
    </row>
    <row r="9" spans="1:104">
      <c r="A9" s="254">
        <v>2</v>
      </c>
      <c r="B9" s="255" t="s">
        <v>395</v>
      </c>
      <c r="C9" s="256" t="s">
        <v>396</v>
      </c>
      <c r="D9" s="257" t="s">
        <v>103</v>
      </c>
      <c r="E9" s="258">
        <v>50.24</v>
      </c>
      <c r="F9" s="258"/>
      <c r="G9" s="259">
        <f t="shared" si="0"/>
        <v>0</v>
      </c>
      <c r="O9" s="253">
        <v>2</v>
      </c>
      <c r="AA9" s="231">
        <v>1</v>
      </c>
      <c r="AB9" s="231">
        <v>1</v>
      </c>
      <c r="AC9" s="231">
        <v>1</v>
      </c>
      <c r="AZ9" s="231">
        <v>1</v>
      </c>
      <c r="BA9" s="231">
        <f t="shared" si="1"/>
        <v>0</v>
      </c>
      <c r="BB9" s="231">
        <f t="shared" si="2"/>
        <v>0</v>
      </c>
      <c r="BC9" s="231">
        <f t="shared" si="3"/>
        <v>0</v>
      </c>
      <c r="BD9" s="231">
        <f t="shared" si="4"/>
        <v>0</v>
      </c>
      <c r="BE9" s="231">
        <f t="shared" si="5"/>
        <v>0</v>
      </c>
      <c r="CA9" s="260">
        <v>1</v>
      </c>
      <c r="CB9" s="260">
        <v>1</v>
      </c>
      <c r="CZ9" s="231">
        <v>0</v>
      </c>
    </row>
    <row r="10" spans="1:104">
      <c r="A10" s="254">
        <v>3</v>
      </c>
      <c r="B10" s="255" t="s">
        <v>108</v>
      </c>
      <c r="C10" s="256" t="s">
        <v>109</v>
      </c>
      <c r="D10" s="257" t="s">
        <v>103</v>
      </c>
      <c r="E10" s="258">
        <v>50.24</v>
      </c>
      <c r="F10" s="258"/>
      <c r="G10" s="259">
        <f t="shared" si="0"/>
        <v>0</v>
      </c>
      <c r="O10" s="253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 t="shared" si="1"/>
        <v>0</v>
      </c>
      <c r="BB10" s="231">
        <f t="shared" si="2"/>
        <v>0</v>
      </c>
      <c r="BC10" s="231">
        <f t="shared" si="3"/>
        <v>0</v>
      </c>
      <c r="BD10" s="231">
        <f t="shared" si="4"/>
        <v>0</v>
      </c>
      <c r="BE10" s="231">
        <f t="shared" si="5"/>
        <v>0</v>
      </c>
      <c r="CA10" s="260">
        <v>1</v>
      </c>
      <c r="CB10" s="260">
        <v>1</v>
      </c>
      <c r="CZ10" s="231">
        <v>0</v>
      </c>
    </row>
    <row r="11" spans="1:104">
      <c r="A11" s="254">
        <v>4</v>
      </c>
      <c r="B11" s="255" t="s">
        <v>110</v>
      </c>
      <c r="C11" s="256" t="s">
        <v>111</v>
      </c>
      <c r="D11" s="257" t="s">
        <v>103</v>
      </c>
      <c r="E11" s="258">
        <v>50.24</v>
      </c>
      <c r="F11" s="258"/>
      <c r="G11" s="259">
        <f t="shared" si="0"/>
        <v>0</v>
      </c>
      <c r="O11" s="253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 t="shared" si="1"/>
        <v>0</v>
      </c>
      <c r="BB11" s="231">
        <f t="shared" si="2"/>
        <v>0</v>
      </c>
      <c r="BC11" s="231">
        <f t="shared" si="3"/>
        <v>0</v>
      </c>
      <c r="BD11" s="231">
        <f t="shared" si="4"/>
        <v>0</v>
      </c>
      <c r="BE11" s="231">
        <f t="shared" si="5"/>
        <v>0</v>
      </c>
      <c r="CA11" s="260">
        <v>1</v>
      </c>
      <c r="CB11" s="260">
        <v>1</v>
      </c>
      <c r="CZ11" s="231">
        <v>0</v>
      </c>
    </row>
    <row r="12" spans="1:104">
      <c r="A12" s="254">
        <v>5</v>
      </c>
      <c r="B12" s="255" t="s">
        <v>397</v>
      </c>
      <c r="C12" s="256" t="s">
        <v>398</v>
      </c>
      <c r="D12" s="257" t="s">
        <v>123</v>
      </c>
      <c r="E12" s="258">
        <v>251.2</v>
      </c>
      <c r="F12" s="258"/>
      <c r="G12" s="259">
        <f t="shared" si="0"/>
        <v>0</v>
      </c>
      <c r="O12" s="253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 t="shared" si="1"/>
        <v>0</v>
      </c>
      <c r="BB12" s="231">
        <f t="shared" si="2"/>
        <v>0</v>
      </c>
      <c r="BC12" s="231">
        <f t="shared" si="3"/>
        <v>0</v>
      </c>
      <c r="BD12" s="231">
        <f t="shared" si="4"/>
        <v>0</v>
      </c>
      <c r="BE12" s="231">
        <f t="shared" si="5"/>
        <v>0</v>
      </c>
      <c r="CA12" s="260">
        <v>1</v>
      </c>
      <c r="CB12" s="260">
        <v>1</v>
      </c>
      <c r="CZ12" s="231">
        <v>0</v>
      </c>
    </row>
    <row r="13" spans="1:104">
      <c r="A13" s="254">
        <v>6</v>
      </c>
      <c r="B13" s="255" t="s">
        <v>399</v>
      </c>
      <c r="C13" s="256" t="s">
        <v>400</v>
      </c>
      <c r="D13" s="257" t="s">
        <v>123</v>
      </c>
      <c r="E13" s="258">
        <v>200</v>
      </c>
      <c r="F13" s="258"/>
      <c r="G13" s="259">
        <f t="shared" si="0"/>
        <v>0</v>
      </c>
      <c r="O13" s="253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 t="shared" si="1"/>
        <v>0</v>
      </c>
      <c r="BB13" s="231">
        <f t="shared" si="2"/>
        <v>0</v>
      </c>
      <c r="BC13" s="231">
        <f t="shared" si="3"/>
        <v>0</v>
      </c>
      <c r="BD13" s="231">
        <f t="shared" si="4"/>
        <v>0</v>
      </c>
      <c r="BE13" s="231">
        <f t="shared" si="5"/>
        <v>0</v>
      </c>
      <c r="CA13" s="260">
        <v>1</v>
      </c>
      <c r="CB13" s="260">
        <v>1</v>
      </c>
      <c r="CZ13" s="231">
        <v>0</v>
      </c>
    </row>
    <row r="14" spans="1:104">
      <c r="A14" s="254">
        <v>7</v>
      </c>
      <c r="B14" s="255" t="s">
        <v>114</v>
      </c>
      <c r="C14" s="256" t="s">
        <v>115</v>
      </c>
      <c r="D14" s="257" t="s">
        <v>103</v>
      </c>
      <c r="E14" s="258">
        <v>50.24</v>
      </c>
      <c r="F14" s="258"/>
      <c r="G14" s="259">
        <f t="shared" si="0"/>
        <v>0</v>
      </c>
      <c r="O14" s="253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 t="shared" si="1"/>
        <v>0</v>
      </c>
      <c r="BB14" s="231">
        <f t="shared" si="2"/>
        <v>0</v>
      </c>
      <c r="BC14" s="231">
        <f t="shared" si="3"/>
        <v>0</v>
      </c>
      <c r="BD14" s="231">
        <f t="shared" si="4"/>
        <v>0</v>
      </c>
      <c r="BE14" s="231">
        <f t="shared" si="5"/>
        <v>0</v>
      </c>
      <c r="CA14" s="260">
        <v>1</v>
      </c>
      <c r="CB14" s="260">
        <v>1</v>
      </c>
      <c r="CZ14" s="231">
        <v>0</v>
      </c>
    </row>
    <row r="15" spans="1:104">
      <c r="A15" s="254">
        <v>8</v>
      </c>
      <c r="B15" s="255" t="s">
        <v>401</v>
      </c>
      <c r="C15" s="256" t="s">
        <v>402</v>
      </c>
      <c r="D15" s="257" t="s">
        <v>123</v>
      </c>
      <c r="E15" s="258">
        <v>200</v>
      </c>
      <c r="F15" s="258"/>
      <c r="G15" s="259">
        <f t="shared" si="0"/>
        <v>0</v>
      </c>
      <c r="O15" s="253">
        <v>2</v>
      </c>
      <c r="AA15" s="231">
        <v>2</v>
      </c>
      <c r="AB15" s="231">
        <v>1</v>
      </c>
      <c r="AC15" s="231">
        <v>1</v>
      </c>
      <c r="AZ15" s="231">
        <v>1</v>
      </c>
      <c r="BA15" s="231">
        <f t="shared" si="1"/>
        <v>0</v>
      </c>
      <c r="BB15" s="231">
        <f t="shared" si="2"/>
        <v>0</v>
      </c>
      <c r="BC15" s="231">
        <f t="shared" si="3"/>
        <v>0</v>
      </c>
      <c r="BD15" s="231">
        <f t="shared" si="4"/>
        <v>0</v>
      </c>
      <c r="BE15" s="231">
        <f t="shared" si="5"/>
        <v>0</v>
      </c>
      <c r="CA15" s="260">
        <v>2</v>
      </c>
      <c r="CB15" s="260">
        <v>1</v>
      </c>
      <c r="CZ15" s="231">
        <v>3.00000000000022E-5</v>
      </c>
    </row>
    <row r="16" spans="1:104">
      <c r="A16" s="254">
        <v>9</v>
      </c>
      <c r="B16" s="255" t="s">
        <v>403</v>
      </c>
      <c r="C16" s="256" t="s">
        <v>404</v>
      </c>
      <c r="D16" s="257" t="s">
        <v>139</v>
      </c>
      <c r="E16" s="258">
        <v>1</v>
      </c>
      <c r="F16" s="258"/>
      <c r="G16" s="259">
        <f t="shared" si="0"/>
        <v>0</v>
      </c>
      <c r="O16" s="253">
        <v>2</v>
      </c>
      <c r="AA16" s="231">
        <v>12</v>
      </c>
      <c r="AB16" s="231">
        <v>0</v>
      </c>
      <c r="AC16" s="231">
        <v>1</v>
      </c>
      <c r="AZ16" s="231">
        <v>1</v>
      </c>
      <c r="BA16" s="231">
        <f t="shared" si="1"/>
        <v>0</v>
      </c>
      <c r="BB16" s="231">
        <f t="shared" si="2"/>
        <v>0</v>
      </c>
      <c r="BC16" s="231">
        <f t="shared" si="3"/>
        <v>0</v>
      </c>
      <c r="BD16" s="231">
        <f t="shared" si="4"/>
        <v>0</v>
      </c>
      <c r="BE16" s="231">
        <f t="shared" si="5"/>
        <v>0</v>
      </c>
      <c r="CA16" s="260">
        <v>12</v>
      </c>
      <c r="CB16" s="260">
        <v>0</v>
      </c>
      <c r="CZ16" s="231">
        <v>0</v>
      </c>
    </row>
    <row r="17" spans="1:104">
      <c r="A17" s="261"/>
      <c r="B17" s="262" t="s">
        <v>95</v>
      </c>
      <c r="C17" s="263" t="s">
        <v>100</v>
      </c>
      <c r="D17" s="264"/>
      <c r="E17" s="265"/>
      <c r="F17" s="266"/>
      <c r="G17" s="267">
        <f>SUM(G7:G16)</f>
        <v>0</v>
      </c>
      <c r="O17" s="253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spans="1:104">
      <c r="A18" s="246" t="s">
        <v>91</v>
      </c>
      <c r="B18" s="247" t="s">
        <v>405</v>
      </c>
      <c r="C18" s="248" t="s">
        <v>406</v>
      </c>
      <c r="D18" s="249"/>
      <c r="E18" s="250"/>
      <c r="F18" s="250"/>
      <c r="G18" s="251"/>
      <c r="H18" s="252"/>
      <c r="I18" s="252"/>
      <c r="O18" s="253">
        <v>1</v>
      </c>
    </row>
    <row r="19" spans="1:104">
      <c r="A19" s="254">
        <v>10</v>
      </c>
      <c r="B19" s="255" t="s">
        <v>408</v>
      </c>
      <c r="C19" s="256" t="s">
        <v>409</v>
      </c>
      <c r="D19" s="257" t="s">
        <v>123</v>
      </c>
      <c r="E19" s="258">
        <v>251.2</v>
      </c>
      <c r="F19" s="258"/>
      <c r="G19" s="259">
        <f t="shared" ref="G19:G29" si="6">E19*F19</f>
        <v>0</v>
      </c>
      <c r="O19" s="253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 t="shared" ref="BA19:BA29" si="7">IF(AZ19=1,G19,0)</f>
        <v>0</v>
      </c>
      <c r="BB19" s="231">
        <f t="shared" ref="BB19:BB29" si="8">IF(AZ19=2,G19,0)</f>
        <v>0</v>
      </c>
      <c r="BC19" s="231">
        <f t="shared" ref="BC19:BC29" si="9">IF(AZ19=3,G19,0)</f>
        <v>0</v>
      </c>
      <c r="BD19" s="231">
        <f t="shared" ref="BD19:BD29" si="10">IF(AZ19=4,G19,0)</f>
        <v>0</v>
      </c>
      <c r="BE19" s="231">
        <f t="shared" ref="BE19:BE29" si="11">IF(AZ19=5,G19,0)</f>
        <v>0</v>
      </c>
      <c r="CA19" s="260">
        <v>1</v>
      </c>
      <c r="CB19" s="260">
        <v>1</v>
      </c>
      <c r="CZ19" s="231">
        <v>0.27993999999989699</v>
      </c>
    </row>
    <row r="20" spans="1:104">
      <c r="A20" s="254">
        <v>11</v>
      </c>
      <c r="B20" s="255" t="s">
        <v>410</v>
      </c>
      <c r="C20" s="256" t="s">
        <v>411</v>
      </c>
      <c r="D20" s="257" t="s">
        <v>123</v>
      </c>
      <c r="E20" s="258">
        <v>251.2</v>
      </c>
      <c r="F20" s="258"/>
      <c r="G20" s="259">
        <f t="shared" si="6"/>
        <v>0</v>
      </c>
      <c r="O20" s="253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 t="shared" si="7"/>
        <v>0</v>
      </c>
      <c r="BB20" s="231">
        <f t="shared" si="8"/>
        <v>0</v>
      </c>
      <c r="BC20" s="231">
        <f t="shared" si="9"/>
        <v>0</v>
      </c>
      <c r="BD20" s="231">
        <f t="shared" si="10"/>
        <v>0</v>
      </c>
      <c r="BE20" s="231">
        <f t="shared" si="11"/>
        <v>0</v>
      </c>
      <c r="CA20" s="260">
        <v>1</v>
      </c>
      <c r="CB20" s="260">
        <v>1</v>
      </c>
      <c r="CZ20" s="231">
        <v>0.383139999999912</v>
      </c>
    </row>
    <row r="21" spans="1:104">
      <c r="A21" s="254">
        <v>12</v>
      </c>
      <c r="B21" s="255" t="s">
        <v>412</v>
      </c>
      <c r="C21" s="256" t="s">
        <v>413</v>
      </c>
      <c r="D21" s="257" t="s">
        <v>123</v>
      </c>
      <c r="E21" s="258">
        <v>251.2</v>
      </c>
      <c r="F21" s="258"/>
      <c r="G21" s="259">
        <f t="shared" si="6"/>
        <v>0</v>
      </c>
      <c r="O21" s="253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 t="shared" si="7"/>
        <v>0</v>
      </c>
      <c r="BB21" s="231">
        <f t="shared" si="8"/>
        <v>0</v>
      </c>
      <c r="BC21" s="231">
        <f t="shared" si="9"/>
        <v>0</v>
      </c>
      <c r="BD21" s="231">
        <f t="shared" si="10"/>
        <v>0</v>
      </c>
      <c r="BE21" s="231">
        <f t="shared" si="11"/>
        <v>0</v>
      </c>
      <c r="CA21" s="260">
        <v>1</v>
      </c>
      <c r="CB21" s="260">
        <v>1</v>
      </c>
      <c r="CZ21" s="231">
        <v>0.16699999999991599</v>
      </c>
    </row>
    <row r="22" spans="1:104">
      <c r="A22" s="254">
        <v>13</v>
      </c>
      <c r="B22" s="255" t="s">
        <v>414</v>
      </c>
      <c r="C22" s="256" t="s">
        <v>415</v>
      </c>
      <c r="D22" s="257" t="s">
        <v>162</v>
      </c>
      <c r="E22" s="258">
        <v>16</v>
      </c>
      <c r="F22" s="258"/>
      <c r="G22" s="259">
        <f t="shared" si="6"/>
        <v>0</v>
      </c>
      <c r="O22" s="253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 t="shared" si="7"/>
        <v>0</v>
      </c>
      <c r="BB22" s="231">
        <f t="shared" si="8"/>
        <v>0</v>
      </c>
      <c r="BC22" s="231">
        <f t="shared" si="9"/>
        <v>0</v>
      </c>
      <c r="BD22" s="231">
        <f t="shared" si="10"/>
        <v>0</v>
      </c>
      <c r="BE22" s="231">
        <f t="shared" si="11"/>
        <v>0</v>
      </c>
      <c r="CA22" s="260">
        <v>1</v>
      </c>
      <c r="CB22" s="260">
        <v>1</v>
      </c>
      <c r="CZ22" s="231">
        <v>0.148740000000089</v>
      </c>
    </row>
    <row r="23" spans="1:104">
      <c r="A23" s="254">
        <v>14</v>
      </c>
      <c r="B23" s="255" t="s">
        <v>416</v>
      </c>
      <c r="C23" s="256" t="s">
        <v>417</v>
      </c>
      <c r="D23" s="257" t="s">
        <v>162</v>
      </c>
      <c r="E23" s="258">
        <v>4</v>
      </c>
      <c r="F23" s="258"/>
      <c r="G23" s="259">
        <f t="shared" si="6"/>
        <v>0</v>
      </c>
      <c r="O23" s="253">
        <v>2</v>
      </c>
      <c r="AA23" s="231">
        <v>12</v>
      </c>
      <c r="AB23" s="231">
        <v>0</v>
      </c>
      <c r="AC23" s="231">
        <v>19</v>
      </c>
      <c r="AZ23" s="231">
        <v>1</v>
      </c>
      <c r="BA23" s="231">
        <f t="shared" si="7"/>
        <v>0</v>
      </c>
      <c r="BB23" s="231">
        <f t="shared" si="8"/>
        <v>0</v>
      </c>
      <c r="BC23" s="231">
        <f t="shared" si="9"/>
        <v>0</v>
      </c>
      <c r="BD23" s="231">
        <f t="shared" si="10"/>
        <v>0</v>
      </c>
      <c r="BE23" s="231">
        <f t="shared" si="11"/>
        <v>0</v>
      </c>
      <c r="CA23" s="260">
        <v>12</v>
      </c>
      <c r="CB23" s="260">
        <v>0</v>
      </c>
      <c r="CZ23" s="231">
        <v>0</v>
      </c>
    </row>
    <row r="24" spans="1:104">
      <c r="A24" s="254">
        <v>15</v>
      </c>
      <c r="B24" s="255" t="s">
        <v>418</v>
      </c>
      <c r="C24" s="256" t="s">
        <v>419</v>
      </c>
      <c r="D24" s="257" t="s">
        <v>139</v>
      </c>
      <c r="E24" s="258">
        <v>1</v>
      </c>
      <c r="F24" s="258"/>
      <c r="G24" s="259">
        <f t="shared" si="6"/>
        <v>0</v>
      </c>
      <c r="O24" s="253">
        <v>2</v>
      </c>
      <c r="AA24" s="231">
        <v>12</v>
      </c>
      <c r="AB24" s="231">
        <v>0</v>
      </c>
      <c r="AC24" s="231">
        <v>20</v>
      </c>
      <c r="AZ24" s="231">
        <v>1</v>
      </c>
      <c r="BA24" s="231">
        <f t="shared" si="7"/>
        <v>0</v>
      </c>
      <c r="BB24" s="231">
        <f t="shared" si="8"/>
        <v>0</v>
      </c>
      <c r="BC24" s="231">
        <f t="shared" si="9"/>
        <v>0</v>
      </c>
      <c r="BD24" s="231">
        <f t="shared" si="10"/>
        <v>0</v>
      </c>
      <c r="BE24" s="231">
        <f t="shared" si="11"/>
        <v>0</v>
      </c>
      <c r="CA24" s="260">
        <v>12</v>
      </c>
      <c r="CB24" s="260">
        <v>0</v>
      </c>
      <c r="CZ24" s="231">
        <v>0</v>
      </c>
    </row>
    <row r="25" spans="1:104">
      <c r="A25" s="254">
        <v>16</v>
      </c>
      <c r="B25" s="255" t="s">
        <v>420</v>
      </c>
      <c r="C25" s="256" t="s">
        <v>421</v>
      </c>
      <c r="D25" s="257" t="s">
        <v>139</v>
      </c>
      <c r="E25" s="258">
        <v>1</v>
      </c>
      <c r="F25" s="258"/>
      <c r="G25" s="259">
        <f t="shared" si="6"/>
        <v>0</v>
      </c>
      <c r="O25" s="253">
        <v>2</v>
      </c>
      <c r="AA25" s="231">
        <v>12</v>
      </c>
      <c r="AB25" s="231">
        <v>0</v>
      </c>
      <c r="AC25" s="231">
        <v>24</v>
      </c>
      <c r="AZ25" s="231">
        <v>1</v>
      </c>
      <c r="BA25" s="231">
        <f t="shared" si="7"/>
        <v>0</v>
      </c>
      <c r="BB25" s="231">
        <f t="shared" si="8"/>
        <v>0</v>
      </c>
      <c r="BC25" s="231">
        <f t="shared" si="9"/>
        <v>0</v>
      </c>
      <c r="BD25" s="231">
        <f t="shared" si="10"/>
        <v>0</v>
      </c>
      <c r="BE25" s="231">
        <f t="shared" si="11"/>
        <v>0</v>
      </c>
      <c r="CA25" s="260">
        <v>12</v>
      </c>
      <c r="CB25" s="260">
        <v>0</v>
      </c>
      <c r="CZ25" s="231">
        <v>0</v>
      </c>
    </row>
    <row r="26" spans="1:104">
      <c r="A26" s="254">
        <v>17</v>
      </c>
      <c r="B26" s="255" t="s">
        <v>422</v>
      </c>
      <c r="C26" s="256" t="s">
        <v>423</v>
      </c>
      <c r="D26" s="257" t="s">
        <v>151</v>
      </c>
      <c r="E26" s="258">
        <v>10</v>
      </c>
      <c r="F26" s="258"/>
      <c r="G26" s="259">
        <f t="shared" si="6"/>
        <v>0</v>
      </c>
      <c r="O26" s="253">
        <v>2</v>
      </c>
      <c r="AA26" s="231">
        <v>3</v>
      </c>
      <c r="AB26" s="231">
        <v>1</v>
      </c>
      <c r="AC26" s="231">
        <v>59217472</v>
      </c>
      <c r="AZ26" s="231">
        <v>1</v>
      </c>
      <c r="BA26" s="231">
        <f t="shared" si="7"/>
        <v>0</v>
      </c>
      <c r="BB26" s="231">
        <f t="shared" si="8"/>
        <v>0</v>
      </c>
      <c r="BC26" s="231">
        <f t="shared" si="9"/>
        <v>0</v>
      </c>
      <c r="BD26" s="231">
        <f t="shared" si="10"/>
        <v>0</v>
      </c>
      <c r="BE26" s="231">
        <f t="shared" si="11"/>
        <v>0</v>
      </c>
      <c r="CA26" s="260">
        <v>3</v>
      </c>
      <c r="CB26" s="260">
        <v>1</v>
      </c>
      <c r="CZ26" s="231">
        <v>8.00000000000409E-2</v>
      </c>
    </row>
    <row r="27" spans="1:104">
      <c r="A27" s="254">
        <v>18</v>
      </c>
      <c r="B27" s="255" t="s">
        <v>424</v>
      </c>
      <c r="C27" s="256" t="s">
        <v>425</v>
      </c>
      <c r="D27" s="257" t="s">
        <v>151</v>
      </c>
      <c r="E27" s="258">
        <v>4</v>
      </c>
      <c r="F27" s="258"/>
      <c r="G27" s="259">
        <f t="shared" si="6"/>
        <v>0</v>
      </c>
      <c r="O27" s="253">
        <v>2</v>
      </c>
      <c r="AA27" s="231">
        <v>3</v>
      </c>
      <c r="AB27" s="231">
        <v>1</v>
      </c>
      <c r="AC27" s="231">
        <v>59217476</v>
      </c>
      <c r="AZ27" s="231">
        <v>1</v>
      </c>
      <c r="BA27" s="231">
        <f t="shared" si="7"/>
        <v>0</v>
      </c>
      <c r="BB27" s="231">
        <f t="shared" si="8"/>
        <v>0</v>
      </c>
      <c r="BC27" s="231">
        <f t="shared" si="9"/>
        <v>0</v>
      </c>
      <c r="BD27" s="231">
        <f t="shared" si="10"/>
        <v>0</v>
      </c>
      <c r="BE27" s="231">
        <f t="shared" si="11"/>
        <v>0</v>
      </c>
      <c r="CA27" s="260">
        <v>3</v>
      </c>
      <c r="CB27" s="260">
        <v>1</v>
      </c>
      <c r="CZ27" s="231">
        <v>4.8000000000001798E-2</v>
      </c>
    </row>
    <row r="28" spans="1:104">
      <c r="A28" s="254">
        <v>19</v>
      </c>
      <c r="B28" s="255" t="s">
        <v>426</v>
      </c>
      <c r="C28" s="256" t="s">
        <v>427</v>
      </c>
      <c r="D28" s="257" t="s">
        <v>151</v>
      </c>
      <c r="E28" s="258">
        <v>2</v>
      </c>
      <c r="F28" s="258"/>
      <c r="G28" s="259">
        <f t="shared" si="6"/>
        <v>0</v>
      </c>
      <c r="O28" s="253">
        <v>2</v>
      </c>
      <c r="AA28" s="231">
        <v>3</v>
      </c>
      <c r="AB28" s="231">
        <v>1</v>
      </c>
      <c r="AC28" s="231">
        <v>59217480</v>
      </c>
      <c r="AZ28" s="231">
        <v>1</v>
      </c>
      <c r="BA28" s="231">
        <f t="shared" si="7"/>
        <v>0</v>
      </c>
      <c r="BB28" s="231">
        <f t="shared" si="8"/>
        <v>0</v>
      </c>
      <c r="BC28" s="231">
        <f t="shared" si="9"/>
        <v>0</v>
      </c>
      <c r="BD28" s="231">
        <f t="shared" si="10"/>
        <v>0</v>
      </c>
      <c r="BE28" s="231">
        <f t="shared" si="11"/>
        <v>0</v>
      </c>
      <c r="CA28" s="260">
        <v>3</v>
      </c>
      <c r="CB28" s="260">
        <v>1</v>
      </c>
      <c r="CZ28" s="231">
        <v>6.3999999999964502E-2</v>
      </c>
    </row>
    <row r="29" spans="1:104">
      <c r="A29" s="254">
        <v>20</v>
      </c>
      <c r="B29" s="255" t="s">
        <v>428</v>
      </c>
      <c r="C29" s="256" t="s">
        <v>429</v>
      </c>
      <c r="D29" s="257" t="s">
        <v>123</v>
      </c>
      <c r="E29" s="258">
        <v>260</v>
      </c>
      <c r="F29" s="258"/>
      <c r="G29" s="259">
        <f t="shared" si="6"/>
        <v>0</v>
      </c>
      <c r="O29" s="253">
        <v>2</v>
      </c>
      <c r="AA29" s="231">
        <v>3</v>
      </c>
      <c r="AB29" s="231">
        <v>1</v>
      </c>
      <c r="AC29" s="231">
        <v>59245030</v>
      </c>
      <c r="AZ29" s="231">
        <v>1</v>
      </c>
      <c r="BA29" s="231">
        <f t="shared" si="7"/>
        <v>0</v>
      </c>
      <c r="BB29" s="231">
        <f t="shared" si="8"/>
        <v>0</v>
      </c>
      <c r="BC29" s="231">
        <f t="shared" si="9"/>
        <v>0</v>
      </c>
      <c r="BD29" s="231">
        <f t="shared" si="10"/>
        <v>0</v>
      </c>
      <c r="BE29" s="231">
        <f t="shared" si="11"/>
        <v>0</v>
      </c>
      <c r="CA29" s="260">
        <v>3</v>
      </c>
      <c r="CB29" s="260">
        <v>1</v>
      </c>
      <c r="CZ29" s="231">
        <v>0.172800000000052</v>
      </c>
    </row>
    <row r="30" spans="1:104">
      <c r="A30" s="261"/>
      <c r="B30" s="262" t="s">
        <v>95</v>
      </c>
      <c r="C30" s="263" t="s">
        <v>407</v>
      </c>
      <c r="D30" s="264"/>
      <c r="E30" s="265"/>
      <c r="F30" s="266"/>
      <c r="G30" s="267">
        <f>SUM(G18:G29)</f>
        <v>0</v>
      </c>
      <c r="O30" s="253">
        <v>4</v>
      </c>
      <c r="BA30" s="268">
        <f>SUM(BA18:BA29)</f>
        <v>0</v>
      </c>
      <c r="BB30" s="268">
        <f>SUM(BB18:BB29)</f>
        <v>0</v>
      </c>
      <c r="BC30" s="268">
        <f>SUM(BC18:BC29)</f>
        <v>0</v>
      </c>
      <c r="BD30" s="268">
        <f>SUM(BD18:BD29)</f>
        <v>0</v>
      </c>
      <c r="BE30" s="268">
        <f>SUM(BE18:BE29)</f>
        <v>0</v>
      </c>
    </row>
    <row r="31" spans="1:104">
      <c r="A31" s="246" t="s">
        <v>91</v>
      </c>
      <c r="B31" s="247" t="s">
        <v>211</v>
      </c>
      <c r="C31" s="248" t="s">
        <v>212</v>
      </c>
      <c r="D31" s="249"/>
      <c r="E31" s="250"/>
      <c r="F31" s="250"/>
      <c r="G31" s="251"/>
      <c r="H31" s="252"/>
      <c r="I31" s="252"/>
      <c r="O31" s="253">
        <v>1</v>
      </c>
    </row>
    <row r="32" spans="1:104">
      <c r="A32" s="254">
        <v>21</v>
      </c>
      <c r="B32" s="255" t="s">
        <v>220</v>
      </c>
      <c r="C32" s="256" t="s">
        <v>221</v>
      </c>
      <c r="D32" s="257" t="s">
        <v>222</v>
      </c>
      <c r="E32" s="258">
        <v>0.52600000000000002</v>
      </c>
      <c r="F32" s="258"/>
      <c r="G32" s="259">
        <f>E32*F32</f>
        <v>0</v>
      </c>
      <c r="O32" s="253">
        <v>2</v>
      </c>
      <c r="AA32" s="231">
        <v>2</v>
      </c>
      <c r="AB32" s="231">
        <v>1</v>
      </c>
      <c r="AC32" s="231">
        <v>1</v>
      </c>
      <c r="AZ32" s="231">
        <v>1</v>
      </c>
      <c r="BA32" s="231">
        <f>IF(AZ32=1,G32,0)</f>
        <v>0</v>
      </c>
      <c r="BB32" s="231">
        <f>IF(AZ32=2,G32,0)</f>
        <v>0</v>
      </c>
      <c r="BC32" s="231">
        <f>IF(AZ32=3,G32,0)</f>
        <v>0</v>
      </c>
      <c r="BD32" s="231">
        <f>IF(AZ32=4,G32,0)</f>
        <v>0</v>
      </c>
      <c r="BE32" s="231">
        <f>IF(AZ32=5,G32,0)</f>
        <v>0</v>
      </c>
      <c r="CA32" s="260">
        <v>2</v>
      </c>
      <c r="CB32" s="260">
        <v>1</v>
      </c>
      <c r="CZ32" s="231">
        <v>5.2595599999985998</v>
      </c>
    </row>
    <row r="33" spans="1:104" ht="22.5">
      <c r="A33" s="254">
        <v>22</v>
      </c>
      <c r="B33" s="255" t="s">
        <v>430</v>
      </c>
      <c r="C33" s="256" t="s">
        <v>431</v>
      </c>
      <c r="D33" s="257" t="s">
        <v>162</v>
      </c>
      <c r="E33" s="258">
        <v>116.8</v>
      </c>
      <c r="F33" s="258"/>
      <c r="G33" s="259">
        <f>E33*F33</f>
        <v>0</v>
      </c>
      <c r="O33" s="253">
        <v>2</v>
      </c>
      <c r="AA33" s="231">
        <v>2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60">
        <v>2</v>
      </c>
      <c r="CB33" s="260">
        <v>1</v>
      </c>
      <c r="CZ33" s="231">
        <v>1.6701599999996699</v>
      </c>
    </row>
    <row r="34" spans="1:104">
      <c r="A34" s="254">
        <v>23</v>
      </c>
      <c r="B34" s="255" t="s">
        <v>223</v>
      </c>
      <c r="C34" s="256" t="s">
        <v>432</v>
      </c>
      <c r="D34" s="257" t="s">
        <v>94</v>
      </c>
      <c r="E34" s="258">
        <v>1</v>
      </c>
      <c r="F34" s="258"/>
      <c r="G34" s="259">
        <f>E34*F34</f>
        <v>0</v>
      </c>
      <c r="O34" s="253">
        <v>2</v>
      </c>
      <c r="AA34" s="231">
        <v>12</v>
      </c>
      <c r="AB34" s="231">
        <v>0</v>
      </c>
      <c r="AC34" s="231">
        <v>21</v>
      </c>
      <c r="AZ34" s="231">
        <v>1</v>
      </c>
      <c r="BA34" s="231">
        <f>IF(AZ34=1,G34,0)</f>
        <v>0</v>
      </c>
      <c r="BB34" s="231">
        <f>IF(AZ34=2,G34,0)</f>
        <v>0</v>
      </c>
      <c r="BC34" s="231">
        <f>IF(AZ34=3,G34,0)</f>
        <v>0</v>
      </c>
      <c r="BD34" s="231">
        <f>IF(AZ34=4,G34,0)</f>
        <v>0</v>
      </c>
      <c r="BE34" s="231">
        <f>IF(AZ34=5,G34,0)</f>
        <v>0</v>
      </c>
      <c r="CA34" s="260">
        <v>12</v>
      </c>
      <c r="CB34" s="260">
        <v>0</v>
      </c>
      <c r="CZ34" s="231">
        <v>0</v>
      </c>
    </row>
    <row r="35" spans="1:104">
      <c r="A35" s="261"/>
      <c r="B35" s="262" t="s">
        <v>95</v>
      </c>
      <c r="C35" s="263" t="s">
        <v>213</v>
      </c>
      <c r="D35" s="264"/>
      <c r="E35" s="265"/>
      <c r="F35" s="266"/>
      <c r="G35" s="267">
        <f>SUM(G31:G34)</f>
        <v>0</v>
      </c>
      <c r="O35" s="253">
        <v>4</v>
      </c>
      <c r="BA35" s="268">
        <f>SUM(BA31:BA34)</f>
        <v>0</v>
      </c>
      <c r="BB35" s="268">
        <f>SUM(BB31:BB34)</f>
        <v>0</v>
      </c>
      <c r="BC35" s="268">
        <f>SUM(BC31:BC34)</f>
        <v>0</v>
      </c>
      <c r="BD35" s="268">
        <f>SUM(BD31:BD34)</f>
        <v>0</v>
      </c>
      <c r="BE35" s="268">
        <f>SUM(BE31:BE34)</f>
        <v>0</v>
      </c>
    </row>
    <row r="36" spans="1:104">
      <c r="A36" s="246" t="s">
        <v>91</v>
      </c>
      <c r="B36" s="247" t="s">
        <v>227</v>
      </c>
      <c r="C36" s="248" t="s">
        <v>228</v>
      </c>
      <c r="D36" s="249"/>
      <c r="E36" s="250"/>
      <c r="F36" s="250"/>
      <c r="G36" s="251"/>
      <c r="H36" s="252"/>
      <c r="I36" s="252"/>
      <c r="O36" s="253">
        <v>1</v>
      </c>
    </row>
    <row r="37" spans="1:104">
      <c r="A37" s="254">
        <v>24</v>
      </c>
      <c r="B37" s="255" t="s">
        <v>433</v>
      </c>
      <c r="C37" s="256" t="s">
        <v>434</v>
      </c>
      <c r="D37" s="257" t="s">
        <v>128</v>
      </c>
      <c r="E37" s="258">
        <v>256.94393599994601</v>
      </c>
      <c r="F37" s="258"/>
      <c r="G37" s="259">
        <f>E37*F37</f>
        <v>0</v>
      </c>
      <c r="O37" s="253">
        <v>2</v>
      </c>
      <c r="AA37" s="231">
        <v>7</v>
      </c>
      <c r="AB37" s="231">
        <v>1</v>
      </c>
      <c r="AC37" s="231">
        <v>2</v>
      </c>
      <c r="AZ37" s="231">
        <v>1</v>
      </c>
      <c r="BA37" s="231">
        <f>IF(AZ37=1,G37,0)</f>
        <v>0</v>
      </c>
      <c r="BB37" s="231">
        <f>IF(AZ37=2,G37,0)</f>
        <v>0</v>
      </c>
      <c r="BC37" s="231">
        <f>IF(AZ37=3,G37,0)</f>
        <v>0</v>
      </c>
      <c r="BD37" s="231">
        <f>IF(AZ37=4,G37,0)</f>
        <v>0</v>
      </c>
      <c r="BE37" s="231">
        <f>IF(AZ37=5,G37,0)</f>
        <v>0</v>
      </c>
      <c r="CA37" s="260">
        <v>7</v>
      </c>
      <c r="CB37" s="260">
        <v>1</v>
      </c>
      <c r="CZ37" s="231">
        <v>0</v>
      </c>
    </row>
    <row r="38" spans="1:104">
      <c r="A38" s="261"/>
      <c r="B38" s="262" t="s">
        <v>95</v>
      </c>
      <c r="C38" s="263" t="s">
        <v>229</v>
      </c>
      <c r="D38" s="264"/>
      <c r="E38" s="265"/>
      <c r="F38" s="266"/>
      <c r="G38" s="267">
        <f>SUM(G36:G37)</f>
        <v>0</v>
      </c>
      <c r="O38" s="253">
        <v>4</v>
      </c>
      <c r="BA38" s="268">
        <f>SUM(BA36:BA37)</f>
        <v>0</v>
      </c>
      <c r="BB38" s="268">
        <f>SUM(BB36:BB37)</f>
        <v>0</v>
      </c>
      <c r="BC38" s="268">
        <f>SUM(BC36:BC37)</f>
        <v>0</v>
      </c>
      <c r="BD38" s="268">
        <f>SUM(BD36:BD37)</f>
        <v>0</v>
      </c>
      <c r="BE38" s="268">
        <f>SUM(BE36:BE37)</f>
        <v>0</v>
      </c>
    </row>
    <row r="39" spans="1:104">
      <c r="E39" s="231"/>
    </row>
    <row r="40" spans="1:104">
      <c r="E40" s="231"/>
    </row>
    <row r="41" spans="1:104">
      <c r="E41" s="231"/>
    </row>
    <row r="42" spans="1:104">
      <c r="E42" s="231"/>
    </row>
    <row r="43" spans="1:104">
      <c r="E43" s="231"/>
    </row>
    <row r="44" spans="1:104">
      <c r="E44" s="231"/>
    </row>
    <row r="45" spans="1:104">
      <c r="E45" s="231"/>
    </row>
    <row r="46" spans="1:104">
      <c r="E46" s="231"/>
    </row>
    <row r="47" spans="1:104">
      <c r="E47" s="231"/>
    </row>
    <row r="48" spans="1:104">
      <c r="E48" s="231"/>
    </row>
    <row r="49" spans="1:7">
      <c r="E49" s="231"/>
    </row>
    <row r="50" spans="1:7">
      <c r="E50" s="231"/>
    </row>
    <row r="51" spans="1:7">
      <c r="E51" s="231"/>
    </row>
    <row r="52" spans="1:7">
      <c r="E52" s="231"/>
    </row>
    <row r="53" spans="1:7">
      <c r="E53" s="231"/>
    </row>
    <row r="54" spans="1:7">
      <c r="E54" s="231"/>
    </row>
    <row r="55" spans="1:7">
      <c r="E55" s="231"/>
    </row>
    <row r="56" spans="1:7">
      <c r="E56" s="231"/>
    </row>
    <row r="57" spans="1:7">
      <c r="E57" s="231"/>
    </row>
    <row r="58" spans="1:7">
      <c r="E58" s="231"/>
    </row>
    <row r="59" spans="1:7">
      <c r="E59" s="231"/>
    </row>
    <row r="60" spans="1:7">
      <c r="E60" s="231"/>
    </row>
    <row r="61" spans="1:7">
      <c r="E61" s="231"/>
    </row>
    <row r="62" spans="1:7">
      <c r="A62" s="269"/>
      <c r="B62" s="269"/>
      <c r="C62" s="269"/>
      <c r="D62" s="269"/>
      <c r="E62" s="269"/>
      <c r="F62" s="269"/>
      <c r="G62" s="269"/>
    </row>
    <row r="63" spans="1:7">
      <c r="A63" s="269"/>
      <c r="B63" s="269"/>
      <c r="C63" s="269"/>
      <c r="D63" s="269"/>
      <c r="E63" s="269"/>
      <c r="F63" s="269"/>
      <c r="G63" s="269"/>
    </row>
    <row r="64" spans="1:7">
      <c r="A64" s="269"/>
      <c r="B64" s="269"/>
      <c r="C64" s="269"/>
      <c r="D64" s="269"/>
      <c r="E64" s="269"/>
      <c r="F64" s="269"/>
      <c r="G64" s="269"/>
    </row>
    <row r="65" spans="1:7">
      <c r="A65" s="269"/>
      <c r="B65" s="269"/>
      <c r="C65" s="269"/>
      <c r="D65" s="269"/>
      <c r="E65" s="269"/>
      <c r="F65" s="269"/>
      <c r="G65" s="269"/>
    </row>
    <row r="66" spans="1:7">
      <c r="E66" s="231"/>
    </row>
    <row r="67" spans="1:7">
      <c r="E67" s="231"/>
    </row>
    <row r="68" spans="1:7">
      <c r="E68" s="231"/>
    </row>
    <row r="69" spans="1:7">
      <c r="E69" s="231"/>
    </row>
    <row r="70" spans="1:7">
      <c r="E70" s="231"/>
    </row>
    <row r="71" spans="1:7">
      <c r="E71" s="231"/>
    </row>
    <row r="72" spans="1:7">
      <c r="E72" s="231"/>
    </row>
    <row r="73" spans="1:7">
      <c r="E73" s="231"/>
    </row>
    <row r="74" spans="1:7">
      <c r="E74" s="231"/>
    </row>
    <row r="75" spans="1:7">
      <c r="E75" s="231"/>
    </row>
    <row r="76" spans="1:7">
      <c r="E76" s="231"/>
    </row>
    <row r="77" spans="1:7">
      <c r="E77" s="231"/>
    </row>
    <row r="78" spans="1:7">
      <c r="E78" s="231"/>
    </row>
    <row r="79" spans="1:7">
      <c r="E79" s="231"/>
    </row>
    <row r="80" spans="1:7">
      <c r="E80" s="231"/>
    </row>
    <row r="81" spans="5:5">
      <c r="E81" s="231"/>
    </row>
    <row r="82" spans="5:5">
      <c r="E82" s="231"/>
    </row>
    <row r="83" spans="5:5">
      <c r="E83" s="231"/>
    </row>
    <row r="84" spans="5:5">
      <c r="E84" s="231"/>
    </row>
    <row r="85" spans="5:5">
      <c r="E85" s="231"/>
    </row>
    <row r="86" spans="5:5">
      <c r="E86" s="231"/>
    </row>
    <row r="87" spans="5:5">
      <c r="E87" s="231"/>
    </row>
    <row r="88" spans="5:5">
      <c r="E88" s="231"/>
    </row>
    <row r="89" spans="5:5">
      <c r="E89" s="231"/>
    </row>
    <row r="90" spans="5:5">
      <c r="E90" s="231"/>
    </row>
    <row r="91" spans="5:5">
      <c r="E91" s="231"/>
    </row>
    <row r="92" spans="5:5">
      <c r="E92" s="231"/>
    </row>
    <row r="93" spans="5:5">
      <c r="E93" s="231"/>
    </row>
    <row r="94" spans="5:5">
      <c r="E94" s="231"/>
    </row>
    <row r="95" spans="5:5">
      <c r="E95" s="231"/>
    </row>
    <row r="96" spans="5:5">
      <c r="E96" s="231"/>
    </row>
    <row r="97" spans="1:7">
      <c r="A97" s="270"/>
      <c r="B97" s="270"/>
    </row>
    <row r="98" spans="1:7">
      <c r="A98" s="269"/>
      <c r="B98" s="269"/>
      <c r="C98" s="271"/>
      <c r="D98" s="271"/>
      <c r="E98" s="272"/>
      <c r="F98" s="271"/>
      <c r="G98" s="273"/>
    </row>
    <row r="99" spans="1:7">
      <c r="A99" s="274"/>
      <c r="B99" s="274"/>
      <c r="C99" s="269"/>
      <c r="D99" s="269"/>
      <c r="E99" s="275"/>
      <c r="F99" s="269"/>
      <c r="G99" s="269"/>
    </row>
    <row r="100" spans="1:7">
      <c r="A100" s="269"/>
      <c r="B100" s="269"/>
      <c r="C100" s="269"/>
      <c r="D100" s="269"/>
      <c r="E100" s="275"/>
      <c r="F100" s="269"/>
      <c r="G100" s="269"/>
    </row>
    <row r="101" spans="1:7">
      <c r="A101" s="269"/>
      <c r="B101" s="269"/>
      <c r="C101" s="269"/>
      <c r="D101" s="269"/>
      <c r="E101" s="275"/>
      <c r="F101" s="269"/>
      <c r="G101" s="269"/>
    </row>
    <row r="102" spans="1:7">
      <c r="A102" s="269"/>
      <c r="B102" s="269"/>
      <c r="C102" s="269"/>
      <c r="D102" s="269"/>
      <c r="E102" s="275"/>
      <c r="F102" s="269"/>
      <c r="G102" s="269"/>
    </row>
    <row r="103" spans="1:7">
      <c r="A103" s="269"/>
      <c r="B103" s="269"/>
      <c r="C103" s="269"/>
      <c r="D103" s="269"/>
      <c r="E103" s="275"/>
      <c r="F103" s="269"/>
      <c r="G103" s="269"/>
    </row>
    <row r="104" spans="1:7">
      <c r="A104" s="269"/>
      <c r="B104" s="269"/>
      <c r="C104" s="269"/>
      <c r="D104" s="269"/>
      <c r="E104" s="275"/>
      <c r="F104" s="269"/>
      <c r="G104" s="269"/>
    </row>
    <row r="105" spans="1:7">
      <c r="A105" s="269"/>
      <c r="B105" s="269"/>
      <c r="C105" s="269"/>
      <c r="D105" s="269"/>
      <c r="E105" s="275"/>
      <c r="F105" s="269"/>
      <c r="G105" s="269"/>
    </row>
    <row r="106" spans="1:7">
      <c r="A106" s="269"/>
      <c r="B106" s="269"/>
      <c r="C106" s="269"/>
      <c r="D106" s="269"/>
      <c r="E106" s="275"/>
      <c r="F106" s="269"/>
      <c r="G106" s="269"/>
    </row>
    <row r="107" spans="1:7">
      <c r="A107" s="269"/>
      <c r="B107" s="269"/>
      <c r="C107" s="269"/>
      <c r="D107" s="269"/>
      <c r="E107" s="275"/>
      <c r="F107" s="269"/>
      <c r="G107" s="269"/>
    </row>
    <row r="108" spans="1:7">
      <c r="A108" s="269"/>
      <c r="B108" s="269"/>
      <c r="C108" s="269"/>
      <c r="D108" s="269"/>
      <c r="E108" s="275"/>
      <c r="F108" s="269"/>
      <c r="G108" s="269"/>
    </row>
    <row r="109" spans="1:7">
      <c r="A109" s="269"/>
      <c r="B109" s="269"/>
      <c r="C109" s="269"/>
      <c r="D109" s="269"/>
      <c r="E109" s="275"/>
      <c r="F109" s="269"/>
      <c r="G109" s="269"/>
    </row>
    <row r="110" spans="1:7">
      <c r="A110" s="269"/>
      <c r="B110" s="269"/>
      <c r="C110" s="269"/>
      <c r="D110" s="269"/>
      <c r="E110" s="275"/>
      <c r="F110" s="269"/>
      <c r="G110" s="269"/>
    </row>
    <row r="111" spans="1:7">
      <c r="A111" s="269"/>
      <c r="B111" s="269"/>
      <c r="C111" s="269"/>
      <c r="D111" s="269"/>
      <c r="E111" s="275"/>
      <c r="F111" s="269"/>
      <c r="G111" s="26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H19" sqref="H19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9" t="s">
        <v>28</v>
      </c>
      <c r="B1" s="90"/>
      <c r="C1" s="90"/>
      <c r="D1" s="90"/>
      <c r="E1" s="90"/>
      <c r="F1" s="90"/>
      <c r="G1" s="90"/>
    </row>
    <row r="2" spans="1:57" ht="12.75" customHeight="1">
      <c r="A2" s="91" t="s">
        <v>29</v>
      </c>
      <c r="B2" s="92"/>
      <c r="C2" s="93"/>
      <c r="D2" s="93" t="s">
        <v>99</v>
      </c>
      <c r="E2" s="92"/>
      <c r="F2" s="94" t="s">
        <v>30</v>
      </c>
      <c r="G2" s="95"/>
    </row>
    <row r="3" spans="1:57" ht="3" hidden="1" customHeight="1">
      <c r="A3" s="96"/>
      <c r="B3" s="97"/>
      <c r="C3" s="98"/>
      <c r="D3" s="98"/>
      <c r="E3" s="97"/>
      <c r="F3" s="99"/>
      <c r="G3" s="100"/>
    </row>
    <row r="4" spans="1:57" ht="12" customHeight="1">
      <c r="A4" s="101" t="s">
        <v>31</v>
      </c>
      <c r="B4" s="97"/>
      <c r="C4" s="98"/>
      <c r="D4" s="98"/>
      <c r="E4" s="97"/>
      <c r="F4" s="99" t="s">
        <v>32</v>
      </c>
      <c r="G4" s="102"/>
    </row>
    <row r="5" spans="1:57" ht="12.95" customHeight="1">
      <c r="A5" s="103" t="s">
        <v>98</v>
      </c>
      <c r="B5" s="104"/>
      <c r="C5" s="105"/>
      <c r="D5" s="106"/>
      <c r="E5" s="107"/>
      <c r="F5" s="99" t="s">
        <v>33</v>
      </c>
      <c r="G5" s="100"/>
    </row>
    <row r="6" spans="1:57" ht="12.95" customHeight="1">
      <c r="A6" s="101" t="s">
        <v>34</v>
      </c>
      <c r="B6" s="97"/>
      <c r="C6" s="98"/>
      <c r="D6" s="98"/>
      <c r="E6" s="97"/>
      <c r="F6" s="108" t="s">
        <v>35</v>
      </c>
      <c r="G6" s="109">
        <v>0</v>
      </c>
      <c r="O6" s="110"/>
    </row>
    <row r="7" spans="1:57" ht="12.95" customHeight="1">
      <c r="A7" s="111" t="s">
        <v>96</v>
      </c>
      <c r="B7" s="112"/>
      <c r="C7" s="113"/>
      <c r="D7" s="114"/>
      <c r="E7" s="114"/>
      <c r="F7" s="115" t="s">
        <v>36</v>
      </c>
      <c r="G7" s="109">
        <f>IF(G6=0,,ROUND((F30+F32)/G6,1))</f>
        <v>0</v>
      </c>
    </row>
    <row r="8" spans="1:57">
      <c r="A8" s="116" t="s">
        <v>37</v>
      </c>
      <c r="B8" s="99"/>
      <c r="C8" s="290"/>
      <c r="D8" s="290"/>
      <c r="E8" s="291"/>
      <c r="F8" s="117" t="s">
        <v>38</v>
      </c>
      <c r="G8" s="118"/>
      <c r="H8" s="119"/>
      <c r="I8" s="120"/>
    </row>
    <row r="9" spans="1:57">
      <c r="A9" s="116" t="s">
        <v>39</v>
      </c>
      <c r="B9" s="99"/>
      <c r="C9" s="290"/>
      <c r="D9" s="290"/>
      <c r="E9" s="291"/>
      <c r="F9" s="99"/>
      <c r="G9" s="121"/>
      <c r="H9" s="122"/>
    </row>
    <row r="10" spans="1:57">
      <c r="A10" s="116" t="s">
        <v>40</v>
      </c>
      <c r="B10" s="99"/>
      <c r="C10" s="290"/>
      <c r="D10" s="290"/>
      <c r="E10" s="290"/>
      <c r="F10" s="123"/>
      <c r="G10" s="124"/>
      <c r="H10" s="125"/>
    </row>
    <row r="11" spans="1:57" ht="13.5" customHeight="1">
      <c r="A11" s="116" t="s">
        <v>41</v>
      </c>
      <c r="B11" s="99"/>
      <c r="C11" s="290"/>
      <c r="D11" s="290"/>
      <c r="E11" s="290"/>
      <c r="F11" s="126" t="s">
        <v>42</v>
      </c>
      <c r="G11" s="127"/>
      <c r="H11" s="122"/>
      <c r="BA11" s="128"/>
      <c r="BB11" s="128"/>
      <c r="BC11" s="128"/>
      <c r="BD11" s="128"/>
      <c r="BE11" s="128"/>
    </row>
    <row r="12" spans="1:57" ht="12.75" customHeight="1">
      <c r="A12" s="129" t="s">
        <v>43</v>
      </c>
      <c r="B12" s="97"/>
      <c r="C12" s="292"/>
      <c r="D12" s="292"/>
      <c r="E12" s="292"/>
      <c r="F12" s="130" t="s">
        <v>44</v>
      </c>
      <c r="G12" s="131"/>
      <c r="H12" s="122"/>
    </row>
    <row r="13" spans="1:57" ht="28.5" customHeight="1" thickBot="1">
      <c r="A13" s="132" t="s">
        <v>45</v>
      </c>
      <c r="B13" s="133"/>
      <c r="C13" s="133"/>
      <c r="D13" s="133"/>
      <c r="E13" s="134"/>
      <c r="F13" s="134"/>
      <c r="G13" s="135"/>
      <c r="H13" s="122"/>
    </row>
    <row r="14" spans="1:57" ht="17.25" customHeight="1" thickBot="1">
      <c r="A14" s="136" t="s">
        <v>46</v>
      </c>
      <c r="B14" s="137"/>
      <c r="C14" s="138"/>
      <c r="D14" s="139" t="s">
        <v>47</v>
      </c>
      <c r="E14" s="140"/>
      <c r="F14" s="140"/>
      <c r="G14" s="138"/>
    </row>
    <row r="15" spans="1:57" ht="15.95" customHeight="1">
      <c r="A15" s="141"/>
      <c r="B15" s="142" t="s">
        <v>48</v>
      </c>
      <c r="C15" s="143">
        <f>'01 Rek'!E30</f>
        <v>0</v>
      </c>
      <c r="D15" s="144" t="str">
        <f>'01 Rek'!A35</f>
        <v>Ztížené výrobní podmínky</v>
      </c>
      <c r="E15" s="145"/>
      <c r="F15" s="146"/>
      <c r="G15" s="143">
        <f>'01 Rek'!I35</f>
        <v>0</v>
      </c>
    </row>
    <row r="16" spans="1:57" ht="15.95" customHeight="1">
      <c r="A16" s="141" t="s">
        <v>49</v>
      </c>
      <c r="B16" s="142" t="s">
        <v>50</v>
      </c>
      <c r="C16" s="143">
        <f>'01 Rek'!F30</f>
        <v>0</v>
      </c>
      <c r="D16" s="147" t="str">
        <f>'01 Rek'!A36</f>
        <v>Oborová přirážka</v>
      </c>
      <c r="E16" s="148"/>
      <c r="F16" s="149"/>
      <c r="G16" s="143">
        <f>'01 Rek'!I36</f>
        <v>0</v>
      </c>
    </row>
    <row r="17" spans="1:7" ht="15.95" customHeight="1">
      <c r="A17" s="141" t="s">
        <v>51</v>
      </c>
      <c r="B17" s="142" t="s">
        <v>52</v>
      </c>
      <c r="C17" s="143">
        <f>'01 Rek'!H30</f>
        <v>0</v>
      </c>
      <c r="D17" s="147" t="str">
        <f>'01 Rek'!A37</f>
        <v>Přesun stavebních kapacit</v>
      </c>
      <c r="E17" s="148"/>
      <c r="F17" s="149"/>
      <c r="G17" s="143">
        <f>'01 Rek'!I37</f>
        <v>0</v>
      </c>
    </row>
    <row r="18" spans="1:7" ht="15.95" customHeight="1">
      <c r="A18" s="150" t="s">
        <v>53</v>
      </c>
      <c r="B18" s="151" t="s">
        <v>54</v>
      </c>
      <c r="C18" s="143">
        <f>'01 Rek'!G30</f>
        <v>0</v>
      </c>
      <c r="D18" s="147" t="str">
        <f>'01 Rek'!A38</f>
        <v>Mimostaveništní doprava</v>
      </c>
      <c r="E18" s="148"/>
      <c r="F18" s="149"/>
      <c r="G18" s="143">
        <f>'01 Rek'!I38</f>
        <v>0</v>
      </c>
    </row>
    <row r="19" spans="1:7" ht="15.95" customHeight="1">
      <c r="A19" s="152" t="s">
        <v>55</v>
      </c>
      <c r="B19" s="142"/>
      <c r="C19" s="143">
        <f>SUM(C15:C18)</f>
        <v>0</v>
      </c>
      <c r="D19" s="153" t="str">
        <f>'01 Rek'!A39</f>
        <v>Zařízení staveniště</v>
      </c>
      <c r="E19" s="148"/>
      <c r="F19" s="149"/>
      <c r="G19" s="143">
        <f>'01 Rek'!I39</f>
        <v>0</v>
      </c>
    </row>
    <row r="20" spans="1:7" ht="15.95" customHeight="1">
      <c r="A20" s="152"/>
      <c r="B20" s="142"/>
      <c r="C20" s="143"/>
      <c r="D20" s="147" t="str">
        <f>'01 Rek'!A40</f>
        <v>Provoz investora</v>
      </c>
      <c r="E20" s="148"/>
      <c r="F20" s="149"/>
      <c r="G20" s="143">
        <f>'01 Rek'!I40</f>
        <v>0</v>
      </c>
    </row>
    <row r="21" spans="1:7" ht="15.95" customHeight="1">
      <c r="A21" s="152" t="s">
        <v>25</v>
      </c>
      <c r="B21" s="142"/>
      <c r="C21" s="143">
        <f>'01 Rek'!I30</f>
        <v>0</v>
      </c>
      <c r="D21" s="147" t="str">
        <f>'01 Rek'!A41</f>
        <v>Kompletační činnost (IČD)</v>
      </c>
      <c r="E21" s="148"/>
      <c r="F21" s="149"/>
      <c r="G21" s="143">
        <f>'01 Rek'!I41</f>
        <v>0</v>
      </c>
    </row>
    <row r="22" spans="1:7" ht="15.95" customHeight="1">
      <c r="A22" s="154" t="s">
        <v>56</v>
      </c>
      <c r="B22" s="122"/>
      <c r="C22" s="143">
        <f>C19+C21</f>
        <v>0</v>
      </c>
      <c r="D22" s="147" t="s">
        <v>57</v>
      </c>
      <c r="E22" s="148"/>
      <c r="F22" s="149"/>
      <c r="G22" s="143">
        <f>G23-SUM(G15:G21)</f>
        <v>0</v>
      </c>
    </row>
    <row r="23" spans="1:7" ht="15.95" customHeight="1" thickBot="1">
      <c r="A23" s="293" t="s">
        <v>58</v>
      </c>
      <c r="B23" s="294"/>
      <c r="C23" s="155">
        <f>C22+G23</f>
        <v>0</v>
      </c>
      <c r="D23" s="156" t="s">
        <v>59</v>
      </c>
      <c r="E23" s="157"/>
      <c r="F23" s="158"/>
      <c r="G23" s="143">
        <f>'01 Rek'!H43</f>
        <v>0</v>
      </c>
    </row>
    <row r="24" spans="1:7">
      <c r="A24" s="159" t="s">
        <v>60</v>
      </c>
      <c r="B24" s="160"/>
      <c r="C24" s="161"/>
      <c r="D24" s="160" t="s">
        <v>61</v>
      </c>
      <c r="E24" s="160"/>
      <c r="F24" s="162" t="s">
        <v>62</v>
      </c>
      <c r="G24" s="163"/>
    </row>
    <row r="25" spans="1:7">
      <c r="A25" s="154" t="s">
        <v>63</v>
      </c>
      <c r="B25" s="122"/>
      <c r="C25" s="164"/>
      <c r="D25" s="122" t="s">
        <v>63</v>
      </c>
      <c r="F25" s="165" t="s">
        <v>63</v>
      </c>
      <c r="G25" s="166"/>
    </row>
    <row r="26" spans="1:7" ht="37.5" customHeight="1">
      <c r="A26" s="154" t="s">
        <v>64</v>
      </c>
      <c r="B26" s="167"/>
      <c r="C26" s="164"/>
      <c r="D26" s="122" t="s">
        <v>64</v>
      </c>
      <c r="F26" s="165" t="s">
        <v>64</v>
      </c>
      <c r="G26" s="166"/>
    </row>
    <row r="27" spans="1:7">
      <c r="A27" s="154"/>
      <c r="B27" s="168"/>
      <c r="C27" s="164"/>
      <c r="D27" s="122"/>
      <c r="F27" s="165"/>
      <c r="G27" s="166"/>
    </row>
    <row r="28" spans="1:7">
      <c r="A28" s="154" t="s">
        <v>65</v>
      </c>
      <c r="B28" s="122"/>
      <c r="C28" s="164"/>
      <c r="D28" s="165" t="s">
        <v>66</v>
      </c>
      <c r="E28" s="164"/>
      <c r="F28" s="169" t="s">
        <v>66</v>
      </c>
      <c r="G28" s="166"/>
    </row>
    <row r="29" spans="1:7" ht="69" customHeight="1">
      <c r="A29" s="154"/>
      <c r="B29" s="122"/>
      <c r="C29" s="170"/>
      <c r="D29" s="171"/>
      <c r="E29" s="170"/>
      <c r="F29" s="122"/>
      <c r="G29" s="166"/>
    </row>
    <row r="30" spans="1:7">
      <c r="A30" s="172" t="s">
        <v>9</v>
      </c>
      <c r="B30" s="173"/>
      <c r="C30" s="174">
        <v>15</v>
      </c>
      <c r="D30" s="173" t="s">
        <v>67</v>
      </c>
      <c r="E30" s="175"/>
      <c r="F30" s="295">
        <f>ROUND(C23-F32,0)</f>
        <v>0</v>
      </c>
      <c r="G30" s="296"/>
    </row>
    <row r="31" spans="1:7">
      <c r="A31" s="172" t="s">
        <v>68</v>
      </c>
      <c r="B31" s="173"/>
      <c r="C31" s="174">
        <f>C30</f>
        <v>15</v>
      </c>
      <c r="D31" s="173" t="s">
        <v>69</v>
      </c>
      <c r="E31" s="175"/>
      <c r="F31" s="295">
        <f>ROUND(PRODUCT(F30,C31/100),1)</f>
        <v>0</v>
      </c>
      <c r="G31" s="296"/>
    </row>
    <row r="32" spans="1:7">
      <c r="A32" s="172" t="s">
        <v>9</v>
      </c>
      <c r="B32" s="173"/>
      <c r="C32" s="174">
        <v>0</v>
      </c>
      <c r="D32" s="173" t="s">
        <v>69</v>
      </c>
      <c r="E32" s="175"/>
      <c r="F32" s="295">
        <v>0</v>
      </c>
      <c r="G32" s="296"/>
    </row>
    <row r="33" spans="1:8">
      <c r="A33" s="172" t="s">
        <v>68</v>
      </c>
      <c r="B33" s="176"/>
      <c r="C33" s="177">
        <f>C32</f>
        <v>0</v>
      </c>
      <c r="D33" s="173" t="s">
        <v>69</v>
      </c>
      <c r="E33" s="149"/>
      <c r="F33" s="295">
        <f>ROUND(PRODUCT(F32,C33/100),1)</f>
        <v>0</v>
      </c>
      <c r="G33" s="296"/>
    </row>
    <row r="34" spans="1:8" s="181" customFormat="1" ht="19.5" customHeight="1" thickBot="1">
      <c r="A34" s="178" t="s">
        <v>70</v>
      </c>
      <c r="B34" s="179"/>
      <c r="C34" s="179"/>
      <c r="D34" s="179"/>
      <c r="E34" s="180"/>
      <c r="F34" s="297">
        <f>CEILING(SUM(F30:F33),IF(SUM(F30:F33)&gt;=0,1,-1))</f>
        <v>0</v>
      </c>
      <c r="G34" s="298"/>
    </row>
    <row r="36" spans="1:8">
      <c r="A36" s="1" t="s">
        <v>71</v>
      </c>
      <c r="B36" s="1"/>
      <c r="C36" s="1"/>
      <c r="D36" s="1"/>
      <c r="E36" s="1"/>
      <c r="F36" s="1"/>
      <c r="G36" s="1"/>
      <c r="H36" t="s">
        <v>2</v>
      </c>
    </row>
    <row r="37" spans="1:8" ht="14.25" customHeight="1">
      <c r="A37" s="1"/>
      <c r="B37" s="289"/>
      <c r="C37" s="289"/>
      <c r="D37" s="289"/>
      <c r="E37" s="289"/>
      <c r="F37" s="289"/>
      <c r="G37" s="289"/>
      <c r="H37" t="s">
        <v>2</v>
      </c>
    </row>
    <row r="38" spans="1:8" ht="12.75" customHeight="1">
      <c r="A38" s="182"/>
      <c r="B38" s="289"/>
      <c r="C38" s="289"/>
      <c r="D38" s="289"/>
      <c r="E38" s="289"/>
      <c r="F38" s="289"/>
      <c r="G38" s="289"/>
      <c r="H38" t="s">
        <v>2</v>
      </c>
    </row>
    <row r="39" spans="1:8">
      <c r="A39" s="182"/>
      <c r="B39" s="289"/>
      <c r="C39" s="289"/>
      <c r="D39" s="289"/>
      <c r="E39" s="289"/>
      <c r="F39" s="289"/>
      <c r="G39" s="289"/>
      <c r="H39" t="s">
        <v>2</v>
      </c>
    </row>
    <row r="40" spans="1:8">
      <c r="A40" s="182"/>
      <c r="B40" s="289"/>
      <c r="C40" s="289"/>
      <c r="D40" s="289"/>
      <c r="E40" s="289"/>
      <c r="F40" s="289"/>
      <c r="G40" s="289"/>
      <c r="H40" t="s">
        <v>2</v>
      </c>
    </row>
    <row r="41" spans="1:8">
      <c r="A41" s="182"/>
      <c r="B41" s="289"/>
      <c r="C41" s="289"/>
      <c r="D41" s="289"/>
      <c r="E41" s="289"/>
      <c r="F41" s="289"/>
      <c r="G41" s="289"/>
      <c r="H41" t="s">
        <v>2</v>
      </c>
    </row>
    <row r="42" spans="1:8">
      <c r="A42" s="182"/>
      <c r="B42" s="289"/>
      <c r="C42" s="289"/>
      <c r="D42" s="289"/>
      <c r="E42" s="289"/>
      <c r="F42" s="289"/>
      <c r="G42" s="289"/>
      <c r="H42" t="s">
        <v>2</v>
      </c>
    </row>
    <row r="43" spans="1:8">
      <c r="A43" s="182"/>
      <c r="B43" s="289"/>
      <c r="C43" s="289"/>
      <c r="D43" s="289"/>
      <c r="E43" s="289"/>
      <c r="F43" s="289"/>
      <c r="G43" s="289"/>
      <c r="H43" t="s">
        <v>2</v>
      </c>
    </row>
    <row r="44" spans="1:8">
      <c r="A44" s="182"/>
      <c r="B44" s="289"/>
      <c r="C44" s="289"/>
      <c r="D44" s="289"/>
      <c r="E44" s="289"/>
      <c r="F44" s="289"/>
      <c r="G44" s="289"/>
      <c r="H44" t="s">
        <v>2</v>
      </c>
    </row>
    <row r="45" spans="1:8" ht="0.75" customHeight="1">
      <c r="A45" s="182"/>
      <c r="B45" s="289"/>
      <c r="C45" s="289"/>
      <c r="D45" s="289"/>
      <c r="E45" s="289"/>
      <c r="F45" s="289"/>
      <c r="G45" s="289"/>
      <c r="H45" t="s">
        <v>2</v>
      </c>
    </row>
    <row r="46" spans="1:8">
      <c r="B46" s="288"/>
      <c r="C46" s="288"/>
      <c r="D46" s="288"/>
      <c r="E46" s="288"/>
      <c r="F46" s="288"/>
      <c r="G46" s="288"/>
    </row>
    <row r="47" spans="1:8">
      <c r="B47" s="288"/>
      <c r="C47" s="288"/>
      <c r="D47" s="288"/>
      <c r="E47" s="288"/>
      <c r="F47" s="288"/>
      <c r="G47" s="288"/>
    </row>
    <row r="48" spans="1:8">
      <c r="B48" s="288"/>
      <c r="C48" s="288"/>
      <c r="D48" s="288"/>
      <c r="E48" s="288"/>
      <c r="F48" s="288"/>
      <c r="G48" s="288"/>
    </row>
    <row r="49" spans="2:7">
      <c r="B49" s="288"/>
      <c r="C49" s="288"/>
      <c r="D49" s="288"/>
      <c r="E49" s="288"/>
      <c r="F49" s="288"/>
      <c r="G49" s="288"/>
    </row>
    <row r="50" spans="2:7">
      <c r="B50" s="288"/>
      <c r="C50" s="288"/>
      <c r="D50" s="288"/>
      <c r="E50" s="288"/>
      <c r="F50" s="288"/>
      <c r="G50" s="288"/>
    </row>
    <row r="51" spans="2:7">
      <c r="B51" s="288"/>
      <c r="C51" s="288"/>
      <c r="D51" s="288"/>
      <c r="E51" s="288"/>
      <c r="F51" s="288"/>
      <c r="G51" s="288"/>
    </row>
    <row r="52" spans="2:7">
      <c r="B52" s="288"/>
      <c r="C52" s="288"/>
      <c r="D52" s="288"/>
      <c r="E52" s="288"/>
      <c r="F52" s="288"/>
      <c r="G52" s="288"/>
    </row>
    <row r="53" spans="2:7">
      <c r="B53" s="288"/>
      <c r="C53" s="288"/>
      <c r="D53" s="288"/>
      <c r="E53" s="288"/>
      <c r="F53" s="288"/>
      <c r="G53" s="288"/>
    </row>
    <row r="54" spans="2:7">
      <c r="B54" s="288"/>
      <c r="C54" s="288"/>
      <c r="D54" s="288"/>
      <c r="E54" s="288"/>
      <c r="F54" s="288"/>
      <c r="G54" s="288"/>
    </row>
    <row r="55" spans="2:7">
      <c r="B55" s="288"/>
      <c r="C55" s="288"/>
      <c r="D55" s="288"/>
      <c r="E55" s="288"/>
      <c r="F55" s="288"/>
      <c r="G55" s="28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BE55"/>
  <sheetViews>
    <sheetView workbookViewId="0">
      <selection activeCell="G13" sqref="G13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9" t="s">
        <v>28</v>
      </c>
      <c r="B1" s="90"/>
      <c r="C1" s="90"/>
      <c r="D1" s="90"/>
      <c r="E1" s="90"/>
      <c r="F1" s="90"/>
      <c r="G1" s="90"/>
    </row>
    <row r="2" spans="1:57" ht="12.75" customHeight="1">
      <c r="A2" s="91" t="s">
        <v>29</v>
      </c>
      <c r="B2" s="92"/>
      <c r="C2" s="93"/>
      <c r="D2" s="93" t="s">
        <v>435</v>
      </c>
      <c r="E2" s="92"/>
      <c r="F2" s="94" t="s">
        <v>30</v>
      </c>
      <c r="G2" s="95"/>
    </row>
    <row r="3" spans="1:57" ht="3" hidden="1" customHeight="1">
      <c r="A3" s="96"/>
      <c r="B3" s="97"/>
      <c r="C3" s="98"/>
      <c r="D3" s="98"/>
      <c r="E3" s="97"/>
      <c r="F3" s="99"/>
      <c r="G3" s="100"/>
    </row>
    <row r="4" spans="1:57" ht="12" customHeight="1">
      <c r="A4" s="101" t="s">
        <v>31</v>
      </c>
      <c r="B4" s="97"/>
      <c r="C4" s="98"/>
      <c r="D4" s="98"/>
      <c r="E4" s="97"/>
      <c r="F4" s="99" t="s">
        <v>32</v>
      </c>
      <c r="G4" s="102"/>
    </row>
    <row r="5" spans="1:57" ht="12.95" customHeight="1">
      <c r="A5" s="103" t="s">
        <v>98</v>
      </c>
      <c r="B5" s="104"/>
      <c r="C5" s="105"/>
      <c r="D5" s="106"/>
      <c r="E5" s="107"/>
      <c r="F5" s="99" t="s">
        <v>33</v>
      </c>
      <c r="G5" s="100"/>
    </row>
    <row r="6" spans="1:57" ht="12.95" customHeight="1">
      <c r="A6" s="101" t="s">
        <v>34</v>
      </c>
      <c r="B6" s="97"/>
      <c r="C6" s="98"/>
      <c r="D6" s="98"/>
      <c r="E6" s="97"/>
      <c r="F6" s="108" t="s">
        <v>35</v>
      </c>
      <c r="G6" s="109">
        <v>0</v>
      </c>
      <c r="O6" s="110"/>
    </row>
    <row r="7" spans="1:57" ht="12.95" customHeight="1">
      <c r="A7" s="111" t="s">
        <v>96</v>
      </c>
      <c r="B7" s="112"/>
      <c r="C7" s="113"/>
      <c r="D7" s="114"/>
      <c r="E7" s="114"/>
      <c r="F7" s="115" t="s">
        <v>36</v>
      </c>
      <c r="G7" s="109">
        <f>IF(G6=0,,ROUND((F30+F32)/G6,1))</f>
        <v>0</v>
      </c>
    </row>
    <row r="8" spans="1:57">
      <c r="A8" s="116" t="s">
        <v>37</v>
      </c>
      <c r="B8" s="99"/>
      <c r="C8" s="290"/>
      <c r="D8" s="290"/>
      <c r="E8" s="291"/>
      <c r="F8" s="117" t="s">
        <v>38</v>
      </c>
      <c r="G8" s="118"/>
      <c r="H8" s="119"/>
      <c r="I8" s="120"/>
    </row>
    <row r="9" spans="1:57">
      <c r="A9" s="116" t="s">
        <v>39</v>
      </c>
      <c r="B9" s="99"/>
      <c r="C9" s="290"/>
      <c r="D9" s="290"/>
      <c r="E9" s="291"/>
      <c r="F9" s="99"/>
      <c r="G9" s="121"/>
      <c r="H9" s="122"/>
    </row>
    <row r="10" spans="1:57">
      <c r="A10" s="116" t="s">
        <v>40</v>
      </c>
      <c r="B10" s="99"/>
      <c r="C10" s="290"/>
      <c r="D10" s="290"/>
      <c r="E10" s="290"/>
      <c r="F10" s="123"/>
      <c r="G10" s="124"/>
      <c r="H10" s="125"/>
    </row>
    <row r="11" spans="1:57" ht="13.5" customHeight="1">
      <c r="A11" s="116" t="s">
        <v>41</v>
      </c>
      <c r="B11" s="99"/>
      <c r="C11" s="290"/>
      <c r="D11" s="290"/>
      <c r="E11" s="290"/>
      <c r="F11" s="126" t="s">
        <v>42</v>
      </c>
      <c r="G11" s="127"/>
      <c r="H11" s="122"/>
      <c r="BA11" s="128"/>
      <c r="BB11" s="128"/>
      <c r="BC11" s="128"/>
      <c r="BD11" s="128"/>
      <c r="BE11" s="128"/>
    </row>
    <row r="12" spans="1:57" ht="12.75" customHeight="1">
      <c r="A12" s="129" t="s">
        <v>43</v>
      </c>
      <c r="B12" s="97"/>
      <c r="C12" s="292"/>
      <c r="D12" s="292"/>
      <c r="E12" s="292"/>
      <c r="F12" s="130" t="s">
        <v>44</v>
      </c>
      <c r="G12" s="131"/>
      <c r="H12" s="122"/>
    </row>
    <row r="13" spans="1:57" ht="28.5" customHeight="1" thickBot="1">
      <c r="A13" s="132" t="s">
        <v>45</v>
      </c>
      <c r="B13" s="133"/>
      <c r="C13" s="133"/>
      <c r="D13" s="133"/>
      <c r="E13" s="134"/>
      <c r="F13" s="134"/>
      <c r="G13" s="135"/>
      <c r="H13" s="122"/>
    </row>
    <row r="14" spans="1:57" ht="17.25" customHeight="1" thickBot="1">
      <c r="A14" s="136" t="s">
        <v>46</v>
      </c>
      <c r="B14" s="137"/>
      <c r="C14" s="138"/>
      <c r="D14" s="139" t="s">
        <v>47</v>
      </c>
      <c r="E14" s="140"/>
      <c r="F14" s="140"/>
      <c r="G14" s="138"/>
    </row>
    <row r="15" spans="1:57" ht="15.95" customHeight="1">
      <c r="A15" s="141"/>
      <c r="B15" s="142" t="s">
        <v>48</v>
      </c>
      <c r="C15" s="143">
        <f>'07 Rek'!E9</f>
        <v>0</v>
      </c>
      <c r="D15" s="144" t="str">
        <f>'07 Rek'!A14</f>
        <v>Ztížené výrobní podmínky</v>
      </c>
      <c r="E15" s="145"/>
      <c r="F15" s="146"/>
      <c r="G15" s="143">
        <f>'07 Rek'!I14</f>
        <v>0</v>
      </c>
    </row>
    <row r="16" spans="1:57" ht="15.95" customHeight="1">
      <c r="A16" s="141" t="s">
        <v>49</v>
      </c>
      <c r="B16" s="142" t="s">
        <v>50</v>
      </c>
      <c r="C16" s="143">
        <f>'07 Rek'!F9</f>
        <v>0</v>
      </c>
      <c r="D16" s="147" t="str">
        <f>'07 Rek'!A15</f>
        <v>Oborová přirážka</v>
      </c>
      <c r="E16" s="148"/>
      <c r="F16" s="149"/>
      <c r="G16" s="143">
        <f>'07 Rek'!I15</f>
        <v>0</v>
      </c>
    </row>
    <row r="17" spans="1:7" ht="15.95" customHeight="1">
      <c r="A17" s="141" t="s">
        <v>51</v>
      </c>
      <c r="B17" s="142" t="s">
        <v>52</v>
      </c>
      <c r="C17" s="143">
        <f>'07 Rek'!H9</f>
        <v>0</v>
      </c>
      <c r="D17" s="147" t="str">
        <f>'07 Rek'!A16</f>
        <v>Přesun stavebních kapacit</v>
      </c>
      <c r="E17" s="148"/>
      <c r="F17" s="149"/>
      <c r="G17" s="143">
        <f>'07 Rek'!I16</f>
        <v>0</v>
      </c>
    </row>
    <row r="18" spans="1:7" ht="15.95" customHeight="1">
      <c r="A18" s="150" t="s">
        <v>53</v>
      </c>
      <c r="B18" s="151" t="s">
        <v>54</v>
      </c>
      <c r="C18" s="143">
        <f>'07 Rek'!G9</f>
        <v>0</v>
      </c>
      <c r="D18" s="147" t="str">
        <f>'07 Rek'!A17</f>
        <v>Mimostaveništní doprava</v>
      </c>
      <c r="E18" s="148"/>
      <c r="F18" s="149"/>
      <c r="G18" s="143">
        <f>'07 Rek'!I17</f>
        <v>0</v>
      </c>
    </row>
    <row r="19" spans="1:7" ht="15.95" customHeight="1">
      <c r="A19" s="152" t="s">
        <v>55</v>
      </c>
      <c r="B19" s="142"/>
      <c r="C19" s="143">
        <f>SUM(C15:C18)</f>
        <v>0</v>
      </c>
      <c r="D19" s="153" t="str">
        <f>'07 Rek'!A18</f>
        <v>Zařízení staveniště</v>
      </c>
      <c r="E19" s="148"/>
      <c r="F19" s="149"/>
      <c r="G19" s="143">
        <f>'07 Rek'!I18</f>
        <v>0</v>
      </c>
    </row>
    <row r="20" spans="1:7" ht="15.95" customHeight="1">
      <c r="A20" s="152"/>
      <c r="B20" s="142"/>
      <c r="C20" s="143"/>
      <c r="D20" s="147" t="str">
        <f>'07 Rek'!A19</f>
        <v>Provoz investora</v>
      </c>
      <c r="E20" s="148"/>
      <c r="F20" s="149"/>
      <c r="G20" s="143">
        <f>'07 Rek'!I19</f>
        <v>0</v>
      </c>
    </row>
    <row r="21" spans="1:7" ht="15.95" customHeight="1">
      <c r="A21" s="152" t="s">
        <v>25</v>
      </c>
      <c r="B21" s="142"/>
      <c r="C21" s="143">
        <f>'07 Rek'!I9</f>
        <v>0</v>
      </c>
      <c r="D21" s="147" t="str">
        <f>'07 Rek'!A20</f>
        <v>Kompletační činnost (IČD)</v>
      </c>
      <c r="E21" s="148"/>
      <c r="F21" s="149"/>
      <c r="G21" s="143">
        <f>'07 Rek'!I20</f>
        <v>0</v>
      </c>
    </row>
    <row r="22" spans="1:7" ht="15.95" customHeight="1">
      <c r="A22" s="154" t="s">
        <v>56</v>
      </c>
      <c r="B22" s="122"/>
      <c r="C22" s="143">
        <f>C19+C21</f>
        <v>0</v>
      </c>
      <c r="D22" s="147" t="s">
        <v>57</v>
      </c>
      <c r="E22" s="148"/>
      <c r="F22" s="149"/>
      <c r="G22" s="143">
        <f>G23-SUM(G15:G21)</f>
        <v>0</v>
      </c>
    </row>
    <row r="23" spans="1:7" ht="15.95" customHeight="1" thickBot="1">
      <c r="A23" s="293" t="s">
        <v>58</v>
      </c>
      <c r="B23" s="294"/>
      <c r="C23" s="155">
        <f>C22+G23</f>
        <v>0</v>
      </c>
      <c r="D23" s="156" t="s">
        <v>59</v>
      </c>
      <c r="E23" s="157"/>
      <c r="F23" s="158"/>
      <c r="G23" s="143">
        <f>'07 Rek'!H22</f>
        <v>0</v>
      </c>
    </row>
    <row r="24" spans="1:7">
      <c r="A24" s="159" t="s">
        <v>60</v>
      </c>
      <c r="B24" s="160"/>
      <c r="C24" s="161"/>
      <c r="D24" s="160" t="s">
        <v>61</v>
      </c>
      <c r="E24" s="160"/>
      <c r="F24" s="162" t="s">
        <v>62</v>
      </c>
      <c r="G24" s="163"/>
    </row>
    <row r="25" spans="1:7">
      <c r="A25" s="154" t="s">
        <v>63</v>
      </c>
      <c r="B25" s="122"/>
      <c r="C25" s="164"/>
      <c r="D25" s="122" t="s">
        <v>63</v>
      </c>
      <c r="F25" s="165" t="s">
        <v>63</v>
      </c>
      <c r="G25" s="166"/>
    </row>
    <row r="26" spans="1:7" ht="37.5" customHeight="1">
      <c r="A26" s="154" t="s">
        <v>64</v>
      </c>
      <c r="B26" s="167"/>
      <c r="C26" s="164"/>
      <c r="D26" s="122" t="s">
        <v>64</v>
      </c>
      <c r="F26" s="165" t="s">
        <v>64</v>
      </c>
      <c r="G26" s="166"/>
    </row>
    <row r="27" spans="1:7">
      <c r="A27" s="154"/>
      <c r="B27" s="168"/>
      <c r="C27" s="164"/>
      <c r="D27" s="122"/>
      <c r="F27" s="165"/>
      <c r="G27" s="166"/>
    </row>
    <row r="28" spans="1:7">
      <c r="A28" s="154" t="s">
        <v>65</v>
      </c>
      <c r="B28" s="122"/>
      <c r="C28" s="164"/>
      <c r="D28" s="165" t="s">
        <v>66</v>
      </c>
      <c r="E28" s="164"/>
      <c r="F28" s="169" t="s">
        <v>66</v>
      </c>
      <c r="G28" s="166"/>
    </row>
    <row r="29" spans="1:7" ht="69" customHeight="1">
      <c r="A29" s="154"/>
      <c r="B29" s="122"/>
      <c r="C29" s="170"/>
      <c r="D29" s="171"/>
      <c r="E29" s="170"/>
      <c r="F29" s="122"/>
      <c r="G29" s="166"/>
    </row>
    <row r="30" spans="1:7">
      <c r="A30" s="172" t="s">
        <v>9</v>
      </c>
      <c r="B30" s="173"/>
      <c r="C30" s="174">
        <v>15</v>
      </c>
      <c r="D30" s="173" t="s">
        <v>67</v>
      </c>
      <c r="E30" s="175"/>
      <c r="F30" s="295">
        <f>ROUND(C23-F32,0)</f>
        <v>0</v>
      </c>
      <c r="G30" s="296"/>
    </row>
    <row r="31" spans="1:7">
      <c r="A31" s="172" t="s">
        <v>68</v>
      </c>
      <c r="B31" s="173"/>
      <c r="C31" s="174">
        <f>C30</f>
        <v>15</v>
      </c>
      <c r="D31" s="173" t="s">
        <v>69</v>
      </c>
      <c r="E31" s="175"/>
      <c r="F31" s="295">
        <f>ROUND(PRODUCT(F30,C31/100),1)</f>
        <v>0</v>
      </c>
      <c r="G31" s="296"/>
    </row>
    <row r="32" spans="1:7">
      <c r="A32" s="172" t="s">
        <v>9</v>
      </c>
      <c r="B32" s="173"/>
      <c r="C32" s="174">
        <v>0</v>
      </c>
      <c r="D32" s="173" t="s">
        <v>69</v>
      </c>
      <c r="E32" s="175"/>
      <c r="F32" s="295">
        <v>0</v>
      </c>
      <c r="G32" s="296"/>
    </row>
    <row r="33" spans="1:8">
      <c r="A33" s="172" t="s">
        <v>68</v>
      </c>
      <c r="B33" s="176"/>
      <c r="C33" s="177">
        <f>C32</f>
        <v>0</v>
      </c>
      <c r="D33" s="173" t="s">
        <v>69</v>
      </c>
      <c r="E33" s="149"/>
      <c r="F33" s="295">
        <f>ROUND(PRODUCT(F32,C33/100),1)</f>
        <v>0</v>
      </c>
      <c r="G33" s="296"/>
    </row>
    <row r="34" spans="1:8" s="181" customFormat="1" ht="19.5" customHeight="1" thickBot="1">
      <c r="A34" s="178" t="s">
        <v>70</v>
      </c>
      <c r="B34" s="179"/>
      <c r="C34" s="179"/>
      <c r="D34" s="179"/>
      <c r="E34" s="180"/>
      <c r="F34" s="297">
        <f>CEILING(SUM(F30:F33),IF(SUM(F30:F33)&gt;=0,1,-1))</f>
        <v>0</v>
      </c>
      <c r="G34" s="298"/>
    </row>
    <row r="36" spans="1:8">
      <c r="A36" s="1" t="s">
        <v>71</v>
      </c>
      <c r="B36" s="1"/>
      <c r="C36" s="1"/>
      <c r="D36" s="1"/>
      <c r="E36" s="1"/>
      <c r="F36" s="1"/>
      <c r="G36" s="1"/>
      <c r="H36" t="s">
        <v>2</v>
      </c>
    </row>
    <row r="37" spans="1:8" ht="14.25" customHeight="1">
      <c r="A37" s="1"/>
      <c r="B37" s="289"/>
      <c r="C37" s="289"/>
      <c r="D37" s="289"/>
      <c r="E37" s="289"/>
      <c r="F37" s="289"/>
      <c r="G37" s="289"/>
      <c r="H37" t="s">
        <v>2</v>
      </c>
    </row>
    <row r="38" spans="1:8" ht="12.75" customHeight="1">
      <c r="A38" s="182"/>
      <c r="B38" s="289"/>
      <c r="C38" s="289"/>
      <c r="D38" s="289"/>
      <c r="E38" s="289"/>
      <c r="F38" s="289"/>
      <c r="G38" s="289"/>
      <c r="H38" t="s">
        <v>2</v>
      </c>
    </row>
    <row r="39" spans="1:8">
      <c r="A39" s="182"/>
      <c r="B39" s="289"/>
      <c r="C39" s="289"/>
      <c r="D39" s="289"/>
      <c r="E39" s="289"/>
      <c r="F39" s="289"/>
      <c r="G39" s="289"/>
      <c r="H39" t="s">
        <v>2</v>
      </c>
    </row>
    <row r="40" spans="1:8">
      <c r="A40" s="182"/>
      <c r="B40" s="289"/>
      <c r="C40" s="289"/>
      <c r="D40" s="289"/>
      <c r="E40" s="289"/>
      <c r="F40" s="289"/>
      <c r="G40" s="289"/>
      <c r="H40" t="s">
        <v>2</v>
      </c>
    </row>
    <row r="41" spans="1:8">
      <c r="A41" s="182"/>
      <c r="B41" s="289"/>
      <c r="C41" s="289"/>
      <c r="D41" s="289"/>
      <c r="E41" s="289"/>
      <c r="F41" s="289"/>
      <c r="G41" s="289"/>
      <c r="H41" t="s">
        <v>2</v>
      </c>
    </row>
    <row r="42" spans="1:8">
      <c r="A42" s="182"/>
      <c r="B42" s="289"/>
      <c r="C42" s="289"/>
      <c r="D42" s="289"/>
      <c r="E42" s="289"/>
      <c r="F42" s="289"/>
      <c r="G42" s="289"/>
      <c r="H42" t="s">
        <v>2</v>
      </c>
    </row>
    <row r="43" spans="1:8">
      <c r="A43" s="182"/>
      <c r="B43" s="289"/>
      <c r="C43" s="289"/>
      <c r="D43" s="289"/>
      <c r="E43" s="289"/>
      <c r="F43" s="289"/>
      <c r="G43" s="289"/>
      <c r="H43" t="s">
        <v>2</v>
      </c>
    </row>
    <row r="44" spans="1:8">
      <c r="A44" s="182"/>
      <c r="B44" s="289"/>
      <c r="C44" s="289"/>
      <c r="D44" s="289"/>
      <c r="E44" s="289"/>
      <c r="F44" s="289"/>
      <c r="G44" s="289"/>
      <c r="H44" t="s">
        <v>2</v>
      </c>
    </row>
    <row r="45" spans="1:8" ht="0.75" customHeight="1">
      <c r="A45" s="182"/>
      <c r="B45" s="289"/>
      <c r="C45" s="289"/>
      <c r="D45" s="289"/>
      <c r="E45" s="289"/>
      <c r="F45" s="289"/>
      <c r="G45" s="289"/>
      <c r="H45" t="s">
        <v>2</v>
      </c>
    </row>
    <row r="46" spans="1:8">
      <c r="B46" s="288"/>
      <c r="C46" s="288"/>
      <c r="D46" s="288"/>
      <c r="E46" s="288"/>
      <c r="F46" s="288"/>
      <c r="G46" s="288"/>
    </row>
    <row r="47" spans="1:8">
      <c r="B47" s="288"/>
      <c r="C47" s="288"/>
      <c r="D47" s="288"/>
      <c r="E47" s="288"/>
      <c r="F47" s="288"/>
      <c r="G47" s="288"/>
    </row>
    <row r="48" spans="1:8">
      <c r="B48" s="288"/>
      <c r="C48" s="288"/>
      <c r="D48" s="288"/>
      <c r="E48" s="288"/>
      <c r="F48" s="288"/>
      <c r="G48" s="288"/>
    </row>
    <row r="49" spans="2:7">
      <c r="B49" s="288"/>
      <c r="C49" s="288"/>
      <c r="D49" s="288"/>
      <c r="E49" s="288"/>
      <c r="F49" s="288"/>
      <c r="G49" s="288"/>
    </row>
    <row r="50" spans="2:7">
      <c r="B50" s="288"/>
      <c r="C50" s="288"/>
      <c r="D50" s="288"/>
      <c r="E50" s="288"/>
      <c r="F50" s="288"/>
      <c r="G50" s="288"/>
    </row>
    <row r="51" spans="2:7">
      <c r="B51" s="288"/>
      <c r="C51" s="288"/>
      <c r="D51" s="288"/>
      <c r="E51" s="288"/>
      <c r="F51" s="288"/>
      <c r="G51" s="288"/>
    </row>
    <row r="52" spans="2:7">
      <c r="B52" s="288"/>
      <c r="C52" s="288"/>
      <c r="D52" s="288"/>
      <c r="E52" s="288"/>
      <c r="F52" s="288"/>
      <c r="G52" s="288"/>
    </row>
    <row r="53" spans="2:7">
      <c r="B53" s="288"/>
      <c r="C53" s="288"/>
      <c r="D53" s="288"/>
      <c r="E53" s="288"/>
      <c r="F53" s="288"/>
      <c r="G53" s="288"/>
    </row>
    <row r="54" spans="2:7">
      <c r="B54" s="288"/>
      <c r="C54" s="288"/>
      <c r="D54" s="288"/>
      <c r="E54" s="288"/>
      <c r="F54" s="288"/>
      <c r="G54" s="288"/>
    </row>
    <row r="55" spans="2:7">
      <c r="B55" s="288"/>
      <c r="C55" s="288"/>
      <c r="D55" s="288"/>
      <c r="E55" s="288"/>
      <c r="F55" s="288"/>
      <c r="G55" s="28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BE73"/>
  <sheetViews>
    <sheetView workbookViewId="0">
      <selection activeCell="H1" sqref="H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99" t="s">
        <v>3</v>
      </c>
      <c r="B1" s="300"/>
      <c r="C1" s="183"/>
      <c r="D1" s="184"/>
      <c r="E1" s="185"/>
      <c r="F1" s="184"/>
      <c r="G1" s="186" t="s">
        <v>72</v>
      </c>
      <c r="H1" s="187"/>
      <c r="I1" s="188"/>
    </row>
    <row r="2" spans="1:57" ht="13.5" thickBot="1">
      <c r="A2" s="301" t="s">
        <v>73</v>
      </c>
      <c r="B2" s="302"/>
      <c r="C2" s="189"/>
      <c r="D2" s="190"/>
      <c r="E2" s="191"/>
      <c r="F2" s="190"/>
      <c r="G2" s="303" t="s">
        <v>435</v>
      </c>
      <c r="H2" s="304"/>
      <c r="I2" s="305"/>
    </row>
    <row r="3" spans="1:57" ht="13.5" thickTop="1">
      <c r="F3" s="122"/>
    </row>
    <row r="4" spans="1:57" ht="19.5" customHeight="1">
      <c r="A4" s="192" t="s">
        <v>74</v>
      </c>
      <c r="B4" s="193"/>
      <c r="C4" s="193"/>
      <c r="D4" s="193"/>
      <c r="E4" s="194"/>
      <c r="F4" s="193"/>
      <c r="G4" s="193"/>
      <c r="H4" s="193"/>
      <c r="I4" s="193"/>
    </row>
    <row r="5" spans="1:57" ht="13.5" thickBot="1"/>
    <row r="6" spans="1:57" s="122" customFormat="1" ht="13.5" thickBot="1">
      <c r="A6" s="195"/>
      <c r="B6" s="196" t="s">
        <v>75</v>
      </c>
      <c r="C6" s="196"/>
      <c r="D6" s="197"/>
      <c r="E6" s="198" t="s">
        <v>21</v>
      </c>
      <c r="F6" s="199" t="s">
        <v>22</v>
      </c>
      <c r="G6" s="199" t="s">
        <v>23</v>
      </c>
      <c r="H6" s="199" t="s">
        <v>24</v>
      </c>
      <c r="I6" s="200" t="s">
        <v>25</v>
      </c>
    </row>
    <row r="7" spans="1:57" s="122" customFormat="1">
      <c r="A7" s="276" t="str">
        <f>'07 Pol'!B7</f>
        <v>8</v>
      </c>
      <c r="B7" s="62" t="str">
        <f>'07 Pol'!C7</f>
        <v>Trubní vedení</v>
      </c>
      <c r="D7" s="201"/>
      <c r="E7" s="277">
        <f>'07 Pol'!BA12</f>
        <v>0</v>
      </c>
      <c r="F7" s="278">
        <f>'07 Pol'!BB12</f>
        <v>0</v>
      </c>
      <c r="G7" s="278">
        <f>'07 Pol'!BC12</f>
        <v>0</v>
      </c>
      <c r="H7" s="278">
        <f>'07 Pol'!BD12</f>
        <v>0</v>
      </c>
      <c r="I7" s="279">
        <f>'07 Pol'!BE12</f>
        <v>0</v>
      </c>
    </row>
    <row r="8" spans="1:57" s="122" customFormat="1" ht="13.5" thickBot="1">
      <c r="A8" s="276" t="str">
        <f>'07 Pol'!B13</f>
        <v>M21</v>
      </c>
      <c r="B8" s="62" t="str">
        <f>'07 Pol'!C13</f>
        <v>Elektromontáže</v>
      </c>
      <c r="D8" s="201"/>
      <c r="E8" s="277">
        <f>'07 Pol'!BA15</f>
        <v>0</v>
      </c>
      <c r="F8" s="278">
        <f>'07 Pol'!BB15</f>
        <v>0</v>
      </c>
      <c r="G8" s="278">
        <f>'07 Pol'!BC15</f>
        <v>0</v>
      </c>
      <c r="H8" s="278">
        <f>'07 Pol'!BD15</f>
        <v>0</v>
      </c>
      <c r="I8" s="279">
        <f>'07 Pol'!BE15</f>
        <v>0</v>
      </c>
    </row>
    <row r="9" spans="1:57" s="13" customFormat="1" ht="13.5" thickBot="1">
      <c r="A9" s="202"/>
      <c r="B9" s="203" t="s">
        <v>76</v>
      </c>
      <c r="C9" s="203"/>
      <c r="D9" s="204"/>
      <c r="E9" s="205">
        <f>SUM(E7:E8)</f>
        <v>0</v>
      </c>
      <c r="F9" s="206">
        <f>SUM(F7:F8)</f>
        <v>0</v>
      </c>
      <c r="G9" s="206">
        <f>SUM(G7:G8)</f>
        <v>0</v>
      </c>
      <c r="H9" s="206">
        <f>SUM(H7:H8)</f>
        <v>0</v>
      </c>
      <c r="I9" s="207">
        <f>SUM(I7:I8)</f>
        <v>0</v>
      </c>
    </row>
    <row r="10" spans="1:57">
      <c r="A10" s="122"/>
      <c r="B10" s="122"/>
      <c r="C10" s="122"/>
      <c r="D10" s="122"/>
      <c r="E10" s="122"/>
      <c r="F10" s="122"/>
      <c r="G10" s="122"/>
      <c r="H10" s="122"/>
      <c r="I10" s="122"/>
    </row>
    <row r="11" spans="1:57" ht="19.5" customHeight="1">
      <c r="A11" s="193" t="s">
        <v>77</v>
      </c>
      <c r="B11" s="193"/>
      <c r="C11" s="193"/>
      <c r="D11" s="193"/>
      <c r="E11" s="193"/>
      <c r="F11" s="193"/>
      <c r="G11" s="208"/>
      <c r="H11" s="193"/>
      <c r="I11" s="193"/>
      <c r="BA11" s="128"/>
      <c r="BB11" s="128"/>
      <c r="BC11" s="128"/>
      <c r="BD11" s="128"/>
      <c r="BE11" s="128"/>
    </row>
    <row r="12" spans="1:57" ht="13.5" thickBot="1"/>
    <row r="13" spans="1:57">
      <c r="A13" s="159" t="s">
        <v>78</v>
      </c>
      <c r="B13" s="160"/>
      <c r="C13" s="160"/>
      <c r="D13" s="209"/>
      <c r="E13" s="210" t="s">
        <v>79</v>
      </c>
      <c r="F13" s="211" t="s">
        <v>10</v>
      </c>
      <c r="G13" s="212" t="s">
        <v>80</v>
      </c>
      <c r="H13" s="213"/>
      <c r="I13" s="214" t="s">
        <v>79</v>
      </c>
    </row>
    <row r="14" spans="1:57">
      <c r="A14" s="215" t="s">
        <v>380</v>
      </c>
      <c r="B14" s="216"/>
      <c r="C14" s="216"/>
      <c r="D14" s="217"/>
      <c r="E14" s="218">
        <v>0</v>
      </c>
      <c r="F14" s="219">
        <v>0</v>
      </c>
      <c r="G14" s="220">
        <f>E9+H9</f>
        <v>0</v>
      </c>
      <c r="H14" s="221"/>
      <c r="I14" s="222">
        <f t="shared" ref="I14:I21" si="0">E14+F14*G14/100</f>
        <v>0</v>
      </c>
      <c r="BA14">
        <v>0</v>
      </c>
    </row>
    <row r="15" spans="1:57">
      <c r="A15" s="215" t="s">
        <v>381</v>
      </c>
      <c r="B15" s="216"/>
      <c r="C15" s="216"/>
      <c r="D15" s="217"/>
      <c r="E15" s="218">
        <v>0</v>
      </c>
      <c r="F15" s="219">
        <v>0</v>
      </c>
      <c r="G15" s="220">
        <f>G14</f>
        <v>0</v>
      </c>
      <c r="H15" s="221"/>
      <c r="I15" s="222">
        <f t="shared" si="0"/>
        <v>0</v>
      </c>
      <c r="BA15">
        <v>0</v>
      </c>
    </row>
    <row r="16" spans="1:57">
      <c r="A16" s="215" t="s">
        <v>382</v>
      </c>
      <c r="B16" s="216"/>
      <c r="C16" s="216"/>
      <c r="D16" s="217"/>
      <c r="E16" s="218">
        <v>0</v>
      </c>
      <c r="F16" s="219">
        <v>0</v>
      </c>
      <c r="G16" s="220">
        <f>G14</f>
        <v>0</v>
      </c>
      <c r="H16" s="221"/>
      <c r="I16" s="222">
        <f t="shared" si="0"/>
        <v>0</v>
      </c>
      <c r="BA16">
        <v>0</v>
      </c>
    </row>
    <row r="17" spans="1:53">
      <c r="A17" s="215" t="s">
        <v>383</v>
      </c>
      <c r="B17" s="216"/>
      <c r="C17" s="216"/>
      <c r="D17" s="217"/>
      <c r="E17" s="218">
        <v>0</v>
      </c>
      <c r="F17" s="219">
        <v>0</v>
      </c>
      <c r="G17" s="220">
        <f>G14</f>
        <v>0</v>
      </c>
      <c r="H17" s="221"/>
      <c r="I17" s="222">
        <f t="shared" si="0"/>
        <v>0</v>
      </c>
      <c r="BA17">
        <v>0</v>
      </c>
    </row>
    <row r="18" spans="1:53">
      <c r="A18" s="215" t="s">
        <v>384</v>
      </c>
      <c r="B18" s="216"/>
      <c r="C18" s="216"/>
      <c r="D18" s="217"/>
      <c r="E18" s="218">
        <v>0</v>
      </c>
      <c r="F18" s="219">
        <v>0</v>
      </c>
      <c r="G18" s="220">
        <f>G14</f>
        <v>0</v>
      </c>
      <c r="H18" s="221"/>
      <c r="I18" s="222">
        <f t="shared" si="0"/>
        <v>0</v>
      </c>
      <c r="BA18">
        <v>1</v>
      </c>
    </row>
    <row r="19" spans="1:53">
      <c r="A19" s="215" t="s">
        <v>385</v>
      </c>
      <c r="B19" s="216"/>
      <c r="C19" s="216"/>
      <c r="D19" s="217"/>
      <c r="E19" s="218">
        <v>0</v>
      </c>
      <c r="F19" s="219">
        <v>0</v>
      </c>
      <c r="G19" s="220">
        <f>G14</f>
        <v>0</v>
      </c>
      <c r="H19" s="221"/>
      <c r="I19" s="222">
        <f t="shared" si="0"/>
        <v>0</v>
      </c>
      <c r="BA19">
        <v>1</v>
      </c>
    </row>
    <row r="20" spans="1:53">
      <c r="A20" s="215" t="s">
        <v>386</v>
      </c>
      <c r="B20" s="216"/>
      <c r="C20" s="216"/>
      <c r="D20" s="217"/>
      <c r="E20" s="218">
        <v>0</v>
      </c>
      <c r="F20" s="219">
        <v>0</v>
      </c>
      <c r="G20" s="220">
        <f>G14</f>
        <v>0</v>
      </c>
      <c r="H20" s="221"/>
      <c r="I20" s="222">
        <f t="shared" si="0"/>
        <v>0</v>
      </c>
      <c r="BA20">
        <v>2</v>
      </c>
    </row>
    <row r="21" spans="1:53">
      <c r="A21" s="215" t="s">
        <v>387</v>
      </c>
      <c r="B21" s="216"/>
      <c r="C21" s="216"/>
      <c r="D21" s="217"/>
      <c r="E21" s="218">
        <v>0</v>
      </c>
      <c r="F21" s="219">
        <v>0</v>
      </c>
      <c r="G21" s="220">
        <f>G14</f>
        <v>0</v>
      </c>
      <c r="H21" s="221"/>
      <c r="I21" s="222">
        <f t="shared" si="0"/>
        <v>0</v>
      </c>
      <c r="BA21">
        <v>2</v>
      </c>
    </row>
    <row r="22" spans="1:53" ht="13.5" thickBot="1">
      <c r="A22" s="223"/>
      <c r="B22" s="224" t="s">
        <v>81</v>
      </c>
      <c r="C22" s="225"/>
      <c r="D22" s="226"/>
      <c r="E22" s="227"/>
      <c r="F22" s="228"/>
      <c r="G22" s="228"/>
      <c r="H22" s="306">
        <f>SUM(I14:I21)</f>
        <v>0</v>
      </c>
      <c r="I22" s="307"/>
    </row>
    <row r="24" spans="1:53">
      <c r="B24" s="13"/>
      <c r="F24" s="229"/>
      <c r="G24" s="230"/>
      <c r="H24" s="230"/>
      <c r="I24" s="45"/>
    </row>
    <row r="25" spans="1:53">
      <c r="F25" s="229"/>
      <c r="G25" s="230"/>
      <c r="H25" s="230"/>
      <c r="I25" s="45"/>
    </row>
    <row r="26" spans="1:53">
      <c r="F26" s="229"/>
      <c r="G26" s="230"/>
      <c r="H26" s="230"/>
      <c r="I26" s="45"/>
    </row>
    <row r="27" spans="1:53">
      <c r="F27" s="229"/>
      <c r="G27" s="230"/>
      <c r="H27" s="230"/>
      <c r="I27" s="45"/>
    </row>
    <row r="28" spans="1:53">
      <c r="F28" s="229"/>
      <c r="G28" s="230"/>
      <c r="H28" s="230"/>
      <c r="I28" s="45"/>
    </row>
    <row r="29" spans="1:53">
      <c r="F29" s="229"/>
      <c r="G29" s="230"/>
      <c r="H29" s="230"/>
      <c r="I29" s="45"/>
    </row>
    <row r="30" spans="1:53">
      <c r="F30" s="229"/>
      <c r="G30" s="230"/>
      <c r="H30" s="230"/>
      <c r="I30" s="45"/>
    </row>
    <row r="31" spans="1:53">
      <c r="F31" s="229"/>
      <c r="G31" s="230"/>
      <c r="H31" s="230"/>
      <c r="I31" s="45"/>
    </row>
    <row r="32" spans="1:53">
      <c r="F32" s="229"/>
      <c r="G32" s="230"/>
      <c r="H32" s="230"/>
      <c r="I32" s="45"/>
    </row>
    <row r="33" spans="6:9">
      <c r="F33" s="229"/>
      <c r="G33" s="230"/>
      <c r="H33" s="230"/>
      <c r="I33" s="45"/>
    </row>
    <row r="34" spans="6:9">
      <c r="F34" s="229"/>
      <c r="G34" s="230"/>
      <c r="H34" s="230"/>
      <c r="I34" s="45"/>
    </row>
    <row r="35" spans="6:9">
      <c r="F35" s="229"/>
      <c r="G35" s="230"/>
      <c r="H35" s="230"/>
      <c r="I35" s="45"/>
    </row>
    <row r="36" spans="6:9">
      <c r="F36" s="229"/>
      <c r="G36" s="230"/>
      <c r="H36" s="230"/>
      <c r="I36" s="45"/>
    </row>
    <row r="37" spans="6:9">
      <c r="F37" s="229"/>
      <c r="G37" s="230"/>
      <c r="H37" s="230"/>
      <c r="I37" s="45"/>
    </row>
    <row r="38" spans="6:9">
      <c r="F38" s="229"/>
      <c r="G38" s="230"/>
      <c r="H38" s="230"/>
      <c r="I38" s="45"/>
    </row>
    <row r="39" spans="6:9">
      <c r="F39" s="229"/>
      <c r="G39" s="230"/>
      <c r="H39" s="230"/>
      <c r="I39" s="45"/>
    </row>
    <row r="40" spans="6:9">
      <c r="F40" s="229"/>
      <c r="G40" s="230"/>
      <c r="H40" s="230"/>
      <c r="I40" s="45"/>
    </row>
    <row r="41" spans="6:9">
      <c r="F41" s="229"/>
      <c r="G41" s="230"/>
      <c r="H41" s="230"/>
      <c r="I41" s="45"/>
    </row>
    <row r="42" spans="6:9">
      <c r="F42" s="229"/>
      <c r="G42" s="230"/>
      <c r="H42" s="230"/>
      <c r="I42" s="45"/>
    </row>
    <row r="43" spans="6:9">
      <c r="F43" s="229"/>
      <c r="G43" s="230"/>
      <c r="H43" s="230"/>
      <c r="I43" s="45"/>
    </row>
    <row r="44" spans="6:9">
      <c r="F44" s="229"/>
      <c r="G44" s="230"/>
      <c r="H44" s="230"/>
      <c r="I44" s="45"/>
    </row>
    <row r="45" spans="6:9">
      <c r="F45" s="229"/>
      <c r="G45" s="230"/>
      <c r="H45" s="230"/>
      <c r="I45" s="45"/>
    </row>
    <row r="46" spans="6:9">
      <c r="F46" s="229"/>
      <c r="G46" s="230"/>
      <c r="H46" s="230"/>
      <c r="I46" s="45"/>
    </row>
    <row r="47" spans="6:9">
      <c r="F47" s="229"/>
      <c r="G47" s="230"/>
      <c r="H47" s="230"/>
      <c r="I47" s="45"/>
    </row>
    <row r="48" spans="6:9">
      <c r="F48" s="229"/>
      <c r="G48" s="230"/>
      <c r="H48" s="230"/>
      <c r="I48" s="45"/>
    </row>
    <row r="49" spans="6:9">
      <c r="F49" s="229"/>
      <c r="G49" s="230"/>
      <c r="H49" s="230"/>
      <c r="I49" s="45"/>
    </row>
    <row r="50" spans="6:9">
      <c r="F50" s="229"/>
      <c r="G50" s="230"/>
      <c r="H50" s="230"/>
      <c r="I50" s="45"/>
    </row>
    <row r="51" spans="6:9">
      <c r="F51" s="229"/>
      <c r="G51" s="230"/>
      <c r="H51" s="230"/>
      <c r="I51" s="45"/>
    </row>
    <row r="52" spans="6:9">
      <c r="F52" s="229"/>
      <c r="G52" s="230"/>
      <c r="H52" s="230"/>
      <c r="I52" s="45"/>
    </row>
    <row r="53" spans="6:9">
      <c r="F53" s="229"/>
      <c r="G53" s="230"/>
      <c r="H53" s="230"/>
      <c r="I53" s="45"/>
    </row>
    <row r="54" spans="6:9">
      <c r="F54" s="229"/>
      <c r="G54" s="230"/>
      <c r="H54" s="230"/>
      <c r="I54" s="45"/>
    </row>
    <row r="55" spans="6:9">
      <c r="F55" s="229"/>
      <c r="G55" s="230"/>
      <c r="H55" s="230"/>
      <c r="I55" s="45"/>
    </row>
    <row r="56" spans="6:9">
      <c r="F56" s="229"/>
      <c r="G56" s="230"/>
      <c r="H56" s="230"/>
      <c r="I56" s="45"/>
    </row>
    <row r="57" spans="6:9">
      <c r="F57" s="229"/>
      <c r="G57" s="230"/>
      <c r="H57" s="230"/>
      <c r="I57" s="45"/>
    </row>
    <row r="58" spans="6:9">
      <c r="F58" s="229"/>
      <c r="G58" s="230"/>
      <c r="H58" s="230"/>
      <c r="I58" s="45"/>
    </row>
    <row r="59" spans="6:9">
      <c r="F59" s="229"/>
      <c r="G59" s="230"/>
      <c r="H59" s="230"/>
      <c r="I59" s="45"/>
    </row>
    <row r="60" spans="6:9">
      <c r="F60" s="229"/>
      <c r="G60" s="230"/>
      <c r="H60" s="230"/>
      <c r="I60" s="45"/>
    </row>
    <row r="61" spans="6:9">
      <c r="F61" s="229"/>
      <c r="G61" s="230"/>
      <c r="H61" s="230"/>
      <c r="I61" s="45"/>
    </row>
    <row r="62" spans="6:9">
      <c r="F62" s="229"/>
      <c r="G62" s="230"/>
      <c r="H62" s="230"/>
      <c r="I62" s="45"/>
    </row>
    <row r="63" spans="6:9">
      <c r="F63" s="229"/>
      <c r="G63" s="230"/>
      <c r="H63" s="230"/>
      <c r="I63" s="45"/>
    </row>
    <row r="64" spans="6:9">
      <c r="F64" s="229"/>
      <c r="G64" s="230"/>
      <c r="H64" s="230"/>
      <c r="I64" s="45"/>
    </row>
    <row r="65" spans="6:9">
      <c r="F65" s="229"/>
      <c r="G65" s="230"/>
      <c r="H65" s="230"/>
      <c r="I65" s="45"/>
    </row>
    <row r="66" spans="6:9">
      <c r="F66" s="229"/>
      <c r="G66" s="230"/>
      <c r="H66" s="230"/>
      <c r="I66" s="45"/>
    </row>
    <row r="67" spans="6:9">
      <c r="F67" s="229"/>
      <c r="G67" s="230"/>
      <c r="H67" s="230"/>
      <c r="I67" s="45"/>
    </row>
    <row r="68" spans="6:9">
      <c r="F68" s="229"/>
      <c r="G68" s="230"/>
      <c r="H68" s="230"/>
      <c r="I68" s="45"/>
    </row>
    <row r="69" spans="6:9">
      <c r="F69" s="229"/>
      <c r="G69" s="230"/>
      <c r="H69" s="230"/>
      <c r="I69" s="45"/>
    </row>
    <row r="70" spans="6:9">
      <c r="F70" s="229"/>
      <c r="G70" s="230"/>
      <c r="H70" s="230"/>
      <c r="I70" s="45"/>
    </row>
    <row r="71" spans="6:9">
      <c r="F71" s="229"/>
      <c r="G71" s="230"/>
      <c r="H71" s="230"/>
      <c r="I71" s="45"/>
    </row>
    <row r="72" spans="6:9">
      <c r="F72" s="229"/>
      <c r="G72" s="230"/>
      <c r="H72" s="230"/>
      <c r="I72" s="45"/>
    </row>
    <row r="73" spans="6:9">
      <c r="F73" s="229"/>
      <c r="G73" s="230"/>
      <c r="H73" s="230"/>
      <c r="I73" s="45"/>
    </row>
  </sheetData>
  <mergeCells count="4">
    <mergeCell ref="A1:B1"/>
    <mergeCell ref="A2:B2"/>
    <mergeCell ref="G2:I2"/>
    <mergeCell ref="H22:I2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Z88"/>
  <sheetViews>
    <sheetView showGridLines="0" showZeros="0" tabSelected="1" workbookViewId="0">
      <selection activeCell="F25" sqref="F25"/>
    </sheetView>
  </sheetViews>
  <sheetFormatPr defaultRowHeight="12.75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40" customWidth="1"/>
    <col min="6" max="6" width="9.85546875" style="231" customWidth="1"/>
    <col min="7" max="7" width="13.85546875" style="231" customWidth="1"/>
    <col min="8" max="11" width="9.140625" style="231"/>
    <col min="12" max="12" width="75.42578125" style="231" customWidth="1"/>
    <col min="13" max="13" width="45.28515625" style="231" customWidth="1"/>
    <col min="14" max="16384" width="9.140625" style="231"/>
  </cols>
  <sheetData>
    <row r="1" spans="1:104" ht="15.75">
      <c r="A1" s="308" t="s">
        <v>82</v>
      </c>
      <c r="B1" s="308"/>
      <c r="C1" s="308"/>
      <c r="D1" s="308"/>
      <c r="E1" s="308"/>
      <c r="F1" s="308"/>
      <c r="G1" s="308"/>
    </row>
    <row r="2" spans="1:104" ht="14.25" customHeight="1" thickBot="1">
      <c r="B2" s="232"/>
      <c r="C2" s="233"/>
      <c r="D2" s="233"/>
      <c r="E2" s="234"/>
      <c r="F2" s="233"/>
      <c r="G2" s="233"/>
    </row>
    <row r="3" spans="1:104" ht="13.5" thickTop="1">
      <c r="A3" s="299" t="s">
        <v>3</v>
      </c>
      <c r="B3" s="300"/>
      <c r="C3" s="183"/>
      <c r="D3" s="184"/>
      <c r="E3" s="235" t="s">
        <v>83</v>
      </c>
      <c r="F3" s="236">
        <f>'07 Rek'!H1</f>
        <v>0</v>
      </c>
      <c r="G3" s="237"/>
    </row>
    <row r="4" spans="1:104" ht="13.5" thickBot="1">
      <c r="A4" s="309" t="s">
        <v>73</v>
      </c>
      <c r="B4" s="302"/>
      <c r="C4" s="189"/>
      <c r="D4" s="190"/>
      <c r="E4" s="310" t="str">
        <f>'07 Rek'!G2</f>
        <v>Inženýrské sítě</v>
      </c>
      <c r="F4" s="311"/>
      <c r="G4" s="312"/>
    </row>
    <row r="5" spans="1:104" ht="13.5" thickTop="1">
      <c r="A5" s="238"/>
      <c r="B5" s="239"/>
      <c r="C5" s="239"/>
      <c r="G5" s="241"/>
    </row>
    <row r="6" spans="1:104">
      <c r="A6" s="242" t="s">
        <v>84</v>
      </c>
      <c r="B6" s="243" t="s">
        <v>85</v>
      </c>
      <c r="C6" s="243" t="s">
        <v>86</v>
      </c>
      <c r="D6" s="243" t="s">
        <v>87</v>
      </c>
      <c r="E6" s="244" t="s">
        <v>88</v>
      </c>
      <c r="F6" s="243" t="s">
        <v>89</v>
      </c>
      <c r="G6" s="245" t="s">
        <v>90</v>
      </c>
    </row>
    <row r="7" spans="1:104">
      <c r="A7" s="246" t="s">
        <v>91</v>
      </c>
      <c r="B7" s="247" t="s">
        <v>436</v>
      </c>
      <c r="C7" s="248" t="s">
        <v>437</v>
      </c>
      <c r="D7" s="249"/>
      <c r="E7" s="250"/>
      <c r="F7" s="250"/>
      <c r="G7" s="251"/>
      <c r="H7" s="252"/>
      <c r="I7" s="252"/>
      <c r="O7" s="253">
        <v>1</v>
      </c>
    </row>
    <row r="8" spans="1:104" ht="22.5">
      <c r="A8" s="254">
        <v>1</v>
      </c>
      <c r="B8" s="255" t="s">
        <v>439</v>
      </c>
      <c r="C8" s="256" t="s">
        <v>440</v>
      </c>
      <c r="D8" s="257" t="s">
        <v>162</v>
      </c>
      <c r="E8" s="258">
        <v>53</v>
      </c>
      <c r="F8" s="258"/>
      <c r="G8" s="259">
        <f>E8*F8</f>
        <v>0</v>
      </c>
      <c r="O8" s="253">
        <v>2</v>
      </c>
      <c r="AA8" s="231">
        <v>2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60">
        <v>2</v>
      </c>
      <c r="CB8" s="260">
        <v>1</v>
      </c>
      <c r="CZ8" s="231">
        <v>0.232700000000023</v>
      </c>
    </row>
    <row r="9" spans="1:104" ht="22.5">
      <c r="A9" s="254">
        <v>2</v>
      </c>
      <c r="B9" s="255" t="s">
        <v>441</v>
      </c>
      <c r="C9" s="256" t="s">
        <v>442</v>
      </c>
      <c r="D9" s="257" t="s">
        <v>162</v>
      </c>
      <c r="E9" s="258">
        <v>168</v>
      </c>
      <c r="F9" s="258"/>
      <c r="G9" s="259">
        <f>E9*F9</f>
        <v>0</v>
      </c>
      <c r="O9" s="253">
        <v>2</v>
      </c>
      <c r="AA9" s="231">
        <v>2</v>
      </c>
      <c r="AB9" s="231">
        <v>1</v>
      </c>
      <c r="AC9" s="231">
        <v>1</v>
      </c>
      <c r="AZ9" s="231">
        <v>1</v>
      </c>
      <c r="BA9" s="231">
        <f>IF(AZ9=1,G9,0)</f>
        <v>0</v>
      </c>
      <c r="BB9" s="231">
        <f>IF(AZ9=2,G9,0)</f>
        <v>0</v>
      </c>
      <c r="BC9" s="231">
        <f>IF(AZ9=3,G9,0)</f>
        <v>0</v>
      </c>
      <c r="BD9" s="231">
        <f>IF(AZ9=4,G9,0)</f>
        <v>0</v>
      </c>
      <c r="BE9" s="231">
        <f>IF(AZ9=5,G9,0)</f>
        <v>0</v>
      </c>
      <c r="CA9" s="260">
        <v>2</v>
      </c>
      <c r="CB9" s="260">
        <v>1</v>
      </c>
      <c r="CZ9" s="231">
        <v>0.83007999999972504</v>
      </c>
    </row>
    <row r="10" spans="1:104">
      <c r="A10" s="254">
        <v>3</v>
      </c>
      <c r="B10" s="255" t="s">
        <v>443</v>
      </c>
      <c r="C10" s="256" t="s">
        <v>444</v>
      </c>
      <c r="D10" s="257" t="s">
        <v>94</v>
      </c>
      <c r="E10" s="258">
        <v>1</v>
      </c>
      <c r="F10" s="258"/>
      <c r="G10" s="259">
        <f>E10*F10</f>
        <v>0</v>
      </c>
      <c r="O10" s="253">
        <v>2</v>
      </c>
      <c r="AA10" s="231">
        <v>12</v>
      </c>
      <c r="AB10" s="231">
        <v>0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60">
        <v>12</v>
      </c>
      <c r="CB10" s="260">
        <v>0</v>
      </c>
      <c r="CZ10" s="231">
        <v>0</v>
      </c>
    </row>
    <row r="11" spans="1:104">
      <c r="A11" s="254">
        <v>4</v>
      </c>
      <c r="B11" s="255" t="s">
        <v>445</v>
      </c>
      <c r="C11" s="256" t="s">
        <v>446</v>
      </c>
      <c r="D11" s="257" t="s">
        <v>94</v>
      </c>
      <c r="E11" s="258">
        <v>1</v>
      </c>
      <c r="F11" s="258"/>
      <c r="G11" s="259">
        <f>E11*F11</f>
        <v>0</v>
      </c>
      <c r="O11" s="253">
        <v>2</v>
      </c>
      <c r="AA11" s="231">
        <v>12</v>
      </c>
      <c r="AB11" s="231">
        <v>0</v>
      </c>
      <c r="AC11" s="231">
        <v>3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60">
        <v>12</v>
      </c>
      <c r="CB11" s="260">
        <v>0</v>
      </c>
      <c r="CZ11" s="231">
        <v>0</v>
      </c>
    </row>
    <row r="12" spans="1:104">
      <c r="A12" s="261"/>
      <c r="B12" s="262" t="s">
        <v>95</v>
      </c>
      <c r="C12" s="263" t="s">
        <v>438</v>
      </c>
      <c r="D12" s="264"/>
      <c r="E12" s="265"/>
      <c r="F12" s="266"/>
      <c r="G12" s="267">
        <f>SUM(G7:G11)</f>
        <v>0</v>
      </c>
      <c r="O12" s="253">
        <v>4</v>
      </c>
      <c r="BA12" s="268">
        <f>SUM(BA7:BA11)</f>
        <v>0</v>
      </c>
      <c r="BB12" s="268">
        <f>SUM(BB7:BB11)</f>
        <v>0</v>
      </c>
      <c r="BC12" s="268">
        <f>SUM(BC7:BC11)</f>
        <v>0</v>
      </c>
      <c r="BD12" s="268">
        <f>SUM(BD7:BD11)</f>
        <v>0</v>
      </c>
      <c r="BE12" s="268">
        <f>SUM(BE7:BE11)</f>
        <v>0</v>
      </c>
    </row>
    <row r="13" spans="1:104">
      <c r="A13" s="246" t="s">
        <v>91</v>
      </c>
      <c r="B13" s="247" t="s">
        <v>370</v>
      </c>
      <c r="C13" s="248" t="s">
        <v>371</v>
      </c>
      <c r="D13" s="249"/>
      <c r="E13" s="250"/>
      <c r="F13" s="250"/>
      <c r="G13" s="251"/>
      <c r="H13" s="252"/>
      <c r="I13" s="252"/>
      <c r="O13" s="253">
        <v>1</v>
      </c>
    </row>
    <row r="14" spans="1:104" ht="22.5">
      <c r="A14" s="254">
        <v>5</v>
      </c>
      <c r="B14" s="255" t="s">
        <v>447</v>
      </c>
      <c r="C14" s="256" t="s">
        <v>448</v>
      </c>
      <c r="D14" s="257" t="s">
        <v>162</v>
      </c>
      <c r="E14" s="258">
        <v>55</v>
      </c>
      <c r="F14" s="258"/>
      <c r="G14" s="259">
        <f>E14*F14</f>
        <v>0</v>
      </c>
      <c r="O14" s="253">
        <v>2</v>
      </c>
      <c r="AA14" s="231">
        <v>2</v>
      </c>
      <c r="AB14" s="231">
        <v>0</v>
      </c>
      <c r="AC14" s="231">
        <v>0</v>
      </c>
      <c r="AZ14" s="231">
        <v>4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60">
        <v>2</v>
      </c>
      <c r="CB14" s="260">
        <v>0</v>
      </c>
      <c r="CZ14" s="231">
        <v>0</v>
      </c>
    </row>
    <row r="15" spans="1:104">
      <c r="A15" s="261"/>
      <c r="B15" s="262" t="s">
        <v>95</v>
      </c>
      <c r="C15" s="263" t="s">
        <v>372</v>
      </c>
      <c r="D15" s="264"/>
      <c r="E15" s="265"/>
      <c r="F15" s="266"/>
      <c r="G15" s="267">
        <f>SUM(G13:G14)</f>
        <v>0</v>
      </c>
      <c r="O15" s="253">
        <v>4</v>
      </c>
      <c r="BA15" s="268">
        <f>SUM(BA13:BA14)</f>
        <v>0</v>
      </c>
      <c r="BB15" s="268">
        <f>SUM(BB13:BB14)</f>
        <v>0</v>
      </c>
      <c r="BC15" s="268">
        <f>SUM(BC13:BC14)</f>
        <v>0</v>
      </c>
      <c r="BD15" s="268">
        <f>SUM(BD13:BD14)</f>
        <v>0</v>
      </c>
      <c r="BE15" s="268">
        <f>SUM(BE13:BE14)</f>
        <v>0</v>
      </c>
    </row>
    <row r="16" spans="1:104">
      <c r="E16" s="231"/>
    </row>
    <row r="17" spans="5:5">
      <c r="E17" s="231"/>
    </row>
    <row r="18" spans="5:5">
      <c r="E18" s="231"/>
    </row>
    <row r="19" spans="5:5">
      <c r="E19" s="231"/>
    </row>
    <row r="20" spans="5:5">
      <c r="E20" s="231"/>
    </row>
    <row r="21" spans="5:5">
      <c r="E21" s="231"/>
    </row>
    <row r="22" spans="5:5">
      <c r="E22" s="231"/>
    </row>
    <row r="23" spans="5:5">
      <c r="E23" s="231"/>
    </row>
    <row r="24" spans="5:5">
      <c r="E24" s="231"/>
    </row>
    <row r="25" spans="5:5">
      <c r="E25" s="231"/>
    </row>
    <row r="26" spans="5:5">
      <c r="E26" s="231"/>
    </row>
    <row r="27" spans="5:5">
      <c r="E27" s="231"/>
    </row>
    <row r="28" spans="5:5">
      <c r="E28" s="231"/>
    </row>
    <row r="29" spans="5:5">
      <c r="E29" s="231"/>
    </row>
    <row r="30" spans="5:5">
      <c r="E30" s="231"/>
    </row>
    <row r="31" spans="5:5">
      <c r="E31" s="231"/>
    </row>
    <row r="32" spans="5:5">
      <c r="E32" s="231"/>
    </row>
    <row r="33" spans="1:7">
      <c r="E33" s="231"/>
    </row>
    <row r="34" spans="1:7">
      <c r="E34" s="231"/>
    </row>
    <row r="35" spans="1:7">
      <c r="E35" s="231"/>
    </row>
    <row r="36" spans="1:7">
      <c r="E36" s="231"/>
    </row>
    <row r="37" spans="1:7">
      <c r="E37" s="231"/>
    </row>
    <row r="38" spans="1:7">
      <c r="E38" s="231"/>
    </row>
    <row r="39" spans="1:7">
      <c r="A39" s="269"/>
      <c r="B39" s="269"/>
      <c r="C39" s="269"/>
      <c r="D39" s="269"/>
      <c r="E39" s="269"/>
      <c r="F39" s="269"/>
      <c r="G39" s="269"/>
    </row>
    <row r="40" spans="1:7">
      <c r="A40" s="269"/>
      <c r="B40" s="269"/>
      <c r="C40" s="269"/>
      <c r="D40" s="269"/>
      <c r="E40" s="269"/>
      <c r="F40" s="269"/>
      <c r="G40" s="269"/>
    </row>
    <row r="41" spans="1:7">
      <c r="A41" s="269"/>
      <c r="B41" s="269"/>
      <c r="C41" s="269"/>
      <c r="D41" s="269"/>
      <c r="E41" s="269"/>
      <c r="F41" s="269"/>
      <c r="G41" s="269"/>
    </row>
    <row r="42" spans="1:7">
      <c r="A42" s="269"/>
      <c r="B42" s="269"/>
      <c r="C42" s="269"/>
      <c r="D42" s="269"/>
      <c r="E42" s="269"/>
      <c r="F42" s="269"/>
      <c r="G42" s="269"/>
    </row>
    <row r="43" spans="1:7">
      <c r="E43" s="231"/>
    </row>
    <row r="44" spans="1:7">
      <c r="E44" s="231"/>
    </row>
    <row r="45" spans="1:7">
      <c r="E45" s="231"/>
    </row>
    <row r="46" spans="1:7">
      <c r="E46" s="231"/>
    </row>
    <row r="47" spans="1:7">
      <c r="E47" s="231"/>
    </row>
    <row r="48" spans="1:7">
      <c r="E48" s="231"/>
    </row>
    <row r="49" spans="5:5">
      <c r="E49" s="231"/>
    </row>
    <row r="50" spans="5:5">
      <c r="E50" s="231"/>
    </row>
    <row r="51" spans="5:5">
      <c r="E51" s="231"/>
    </row>
    <row r="52" spans="5:5">
      <c r="E52" s="231"/>
    </row>
    <row r="53" spans="5:5">
      <c r="E53" s="231"/>
    </row>
    <row r="54" spans="5:5">
      <c r="E54" s="231"/>
    </row>
    <row r="55" spans="5:5">
      <c r="E55" s="231"/>
    </row>
    <row r="56" spans="5:5">
      <c r="E56" s="231"/>
    </row>
    <row r="57" spans="5:5">
      <c r="E57" s="231"/>
    </row>
    <row r="58" spans="5:5">
      <c r="E58" s="231"/>
    </row>
    <row r="59" spans="5:5">
      <c r="E59" s="231"/>
    </row>
    <row r="60" spans="5:5">
      <c r="E60" s="231"/>
    </row>
    <row r="61" spans="5:5">
      <c r="E61" s="231"/>
    </row>
    <row r="62" spans="5:5">
      <c r="E62" s="231"/>
    </row>
    <row r="63" spans="5:5">
      <c r="E63" s="231"/>
    </row>
    <row r="64" spans="5:5">
      <c r="E64" s="231"/>
    </row>
    <row r="65" spans="1:7">
      <c r="E65" s="231"/>
    </row>
    <row r="66" spans="1:7">
      <c r="E66" s="231"/>
    </row>
    <row r="67" spans="1:7">
      <c r="E67" s="231"/>
    </row>
    <row r="68" spans="1:7">
      <c r="E68" s="231"/>
    </row>
    <row r="69" spans="1:7">
      <c r="E69" s="231"/>
    </row>
    <row r="70" spans="1:7">
      <c r="E70" s="231"/>
    </row>
    <row r="71" spans="1:7">
      <c r="E71" s="231"/>
    </row>
    <row r="72" spans="1:7">
      <c r="E72" s="231"/>
    </row>
    <row r="73" spans="1:7">
      <c r="E73" s="231"/>
    </row>
    <row r="74" spans="1:7">
      <c r="A74" s="270"/>
      <c r="B74" s="270"/>
    </row>
    <row r="75" spans="1:7">
      <c r="A75" s="269"/>
      <c r="B75" s="269"/>
      <c r="C75" s="271"/>
      <c r="D75" s="271"/>
      <c r="E75" s="272"/>
      <c r="F75" s="271"/>
      <c r="G75" s="273"/>
    </row>
    <row r="76" spans="1:7">
      <c r="A76" s="274"/>
      <c r="B76" s="274"/>
      <c r="C76" s="269"/>
      <c r="D76" s="269"/>
      <c r="E76" s="275"/>
      <c r="F76" s="269"/>
      <c r="G76" s="269"/>
    </row>
    <row r="77" spans="1:7">
      <c r="A77" s="269"/>
      <c r="B77" s="269"/>
      <c r="C77" s="269"/>
      <c r="D77" s="269"/>
      <c r="E77" s="275"/>
      <c r="F77" s="269"/>
      <c r="G77" s="269"/>
    </row>
    <row r="78" spans="1:7">
      <c r="A78" s="269"/>
      <c r="B78" s="269"/>
      <c r="C78" s="269"/>
      <c r="D78" s="269"/>
      <c r="E78" s="275"/>
      <c r="F78" s="269"/>
      <c r="G78" s="269"/>
    </row>
    <row r="79" spans="1:7">
      <c r="A79" s="269"/>
      <c r="B79" s="269"/>
      <c r="C79" s="269"/>
      <c r="D79" s="269"/>
      <c r="E79" s="275"/>
      <c r="F79" s="269"/>
      <c r="G79" s="269"/>
    </row>
    <row r="80" spans="1:7">
      <c r="A80" s="269"/>
      <c r="B80" s="269"/>
      <c r="C80" s="269"/>
      <c r="D80" s="269"/>
      <c r="E80" s="275"/>
      <c r="F80" s="269"/>
      <c r="G80" s="269"/>
    </row>
    <row r="81" spans="1:7">
      <c r="A81" s="269"/>
      <c r="B81" s="269"/>
      <c r="C81" s="269"/>
      <c r="D81" s="269"/>
      <c r="E81" s="275"/>
      <c r="F81" s="269"/>
      <c r="G81" s="269"/>
    </row>
    <row r="82" spans="1:7">
      <c r="A82" s="269"/>
      <c r="B82" s="269"/>
      <c r="C82" s="269"/>
      <c r="D82" s="269"/>
      <c r="E82" s="275"/>
      <c r="F82" s="269"/>
      <c r="G82" s="269"/>
    </row>
    <row r="83" spans="1:7">
      <c r="A83" s="269"/>
      <c r="B83" s="269"/>
      <c r="C83" s="269"/>
      <c r="D83" s="269"/>
      <c r="E83" s="275"/>
      <c r="F83" s="269"/>
      <c r="G83" s="269"/>
    </row>
    <row r="84" spans="1:7">
      <c r="A84" s="269"/>
      <c r="B84" s="269"/>
      <c r="C84" s="269"/>
      <c r="D84" s="269"/>
      <c r="E84" s="275"/>
      <c r="F84" s="269"/>
      <c r="G84" s="269"/>
    </row>
    <row r="85" spans="1:7">
      <c r="A85" s="269"/>
      <c r="B85" s="269"/>
      <c r="C85" s="269"/>
      <c r="D85" s="269"/>
      <c r="E85" s="275"/>
      <c r="F85" s="269"/>
      <c r="G85" s="269"/>
    </row>
    <row r="86" spans="1:7">
      <c r="A86" s="269"/>
      <c r="B86" s="269"/>
      <c r="C86" s="269"/>
      <c r="D86" s="269"/>
      <c r="E86" s="275"/>
      <c r="F86" s="269"/>
      <c r="G86" s="269"/>
    </row>
    <row r="87" spans="1:7">
      <c r="A87" s="269"/>
      <c r="B87" s="269"/>
      <c r="C87" s="269"/>
      <c r="D87" s="269"/>
      <c r="E87" s="275"/>
      <c r="F87" s="269"/>
      <c r="G87" s="269"/>
    </row>
    <row r="88" spans="1:7">
      <c r="A88" s="269"/>
      <c r="B88" s="269"/>
      <c r="C88" s="269"/>
      <c r="D88" s="269"/>
      <c r="E88" s="275"/>
      <c r="F88" s="269"/>
      <c r="G88" s="26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94"/>
  <sheetViews>
    <sheetView workbookViewId="0">
      <selection activeCell="E16" sqref="E16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99" t="s">
        <v>3</v>
      </c>
      <c r="B1" s="300"/>
      <c r="C1" s="183"/>
      <c r="D1" s="184"/>
      <c r="E1" s="185"/>
      <c r="F1" s="184"/>
      <c r="G1" s="186" t="s">
        <v>72</v>
      </c>
      <c r="H1" s="187"/>
      <c r="I1" s="188"/>
    </row>
    <row r="2" spans="1:9" ht="13.5" thickBot="1">
      <c r="A2" s="301" t="s">
        <v>73</v>
      </c>
      <c r="B2" s="302"/>
      <c r="C2" s="189"/>
      <c r="D2" s="190"/>
      <c r="E2" s="191"/>
      <c r="F2" s="190"/>
      <c r="G2" s="303" t="s">
        <v>99</v>
      </c>
      <c r="H2" s="304"/>
      <c r="I2" s="305"/>
    </row>
    <row r="3" spans="1:9" ht="13.5" thickTop="1">
      <c r="F3" s="122"/>
    </row>
    <row r="4" spans="1:9" ht="19.5" customHeight="1">
      <c r="A4" s="192" t="s">
        <v>74</v>
      </c>
      <c r="B4" s="193"/>
      <c r="C4" s="193"/>
      <c r="D4" s="193"/>
      <c r="E4" s="194"/>
      <c r="F4" s="193"/>
      <c r="G4" s="193"/>
      <c r="H4" s="193"/>
      <c r="I4" s="193"/>
    </row>
    <row r="5" spans="1:9" ht="13.5" thickBot="1"/>
    <row r="6" spans="1:9" s="122" customFormat="1" ht="13.5" thickBot="1">
      <c r="A6" s="195"/>
      <c r="B6" s="196" t="s">
        <v>75</v>
      </c>
      <c r="C6" s="196"/>
      <c r="D6" s="197"/>
      <c r="E6" s="198" t="s">
        <v>21</v>
      </c>
      <c r="F6" s="199" t="s">
        <v>22</v>
      </c>
      <c r="G6" s="199" t="s">
        <v>23</v>
      </c>
      <c r="H6" s="199" t="s">
        <v>24</v>
      </c>
      <c r="I6" s="200" t="s">
        <v>25</v>
      </c>
    </row>
    <row r="7" spans="1:9" s="122" customFormat="1">
      <c r="A7" s="276" t="str">
        <f>'01 Pol'!B7</f>
        <v>1</v>
      </c>
      <c r="B7" s="62" t="str">
        <f>'01 Pol'!C7</f>
        <v>Zemní práce</v>
      </c>
      <c r="D7" s="201"/>
      <c r="E7" s="277">
        <f>'01 Pol'!BA15</f>
        <v>0</v>
      </c>
      <c r="F7" s="278">
        <f>'01 Pol'!BB15</f>
        <v>0</v>
      </c>
      <c r="G7" s="278">
        <f>'01 Pol'!BC15</f>
        <v>0</v>
      </c>
      <c r="H7" s="278">
        <f>'01 Pol'!BD15</f>
        <v>0</v>
      </c>
      <c r="I7" s="279">
        <f>'01 Pol'!BE15</f>
        <v>0</v>
      </c>
    </row>
    <row r="8" spans="1:9" s="122" customFormat="1">
      <c r="A8" s="276" t="str">
        <f>'01 Pol'!B16</f>
        <v>2</v>
      </c>
      <c r="B8" s="62" t="str">
        <f>'01 Pol'!C16</f>
        <v>Základy a zvláštní zakládání</v>
      </c>
      <c r="D8" s="201"/>
      <c r="E8" s="277">
        <f>'01 Pol'!BA26</f>
        <v>0</v>
      </c>
      <c r="F8" s="278">
        <f>'01 Pol'!BB26</f>
        <v>0</v>
      </c>
      <c r="G8" s="278">
        <f>'01 Pol'!BC26</f>
        <v>0</v>
      </c>
      <c r="H8" s="278">
        <f>'01 Pol'!BD26</f>
        <v>0</v>
      </c>
      <c r="I8" s="279">
        <f>'01 Pol'!BE26</f>
        <v>0</v>
      </c>
    </row>
    <row r="9" spans="1:9" s="122" customFormat="1">
      <c r="A9" s="276" t="str">
        <f>'01 Pol'!B27</f>
        <v>3</v>
      </c>
      <c r="B9" s="62" t="str">
        <f>'01 Pol'!C27</f>
        <v>Svislé a kompletní konstrukce</v>
      </c>
      <c r="D9" s="201"/>
      <c r="E9" s="277">
        <f>'01 Pol'!BA37</f>
        <v>0</v>
      </c>
      <c r="F9" s="278">
        <f>'01 Pol'!BB37</f>
        <v>0</v>
      </c>
      <c r="G9" s="278">
        <f>'01 Pol'!BC37</f>
        <v>0</v>
      </c>
      <c r="H9" s="278">
        <f>'01 Pol'!BD37</f>
        <v>0</v>
      </c>
      <c r="I9" s="279">
        <f>'01 Pol'!BE37</f>
        <v>0</v>
      </c>
    </row>
    <row r="10" spans="1:9" s="122" customFormat="1">
      <c r="A10" s="276" t="str">
        <f>'01 Pol'!B38</f>
        <v>4</v>
      </c>
      <c r="B10" s="62" t="str">
        <f>'01 Pol'!C38</f>
        <v>Vodorovné konstrukce</v>
      </c>
      <c r="D10" s="201"/>
      <c r="E10" s="277">
        <f>'01 Pol'!BA51</f>
        <v>0</v>
      </c>
      <c r="F10" s="278">
        <f>'01 Pol'!BB51</f>
        <v>0</v>
      </c>
      <c r="G10" s="278">
        <f>'01 Pol'!BC51</f>
        <v>0</v>
      </c>
      <c r="H10" s="278">
        <f>'01 Pol'!BD51</f>
        <v>0</v>
      </c>
      <c r="I10" s="279">
        <f>'01 Pol'!BE51</f>
        <v>0</v>
      </c>
    </row>
    <row r="11" spans="1:9" s="122" customFormat="1">
      <c r="A11" s="276" t="str">
        <f>'01 Pol'!B52</f>
        <v>6</v>
      </c>
      <c r="B11" s="62" t="str">
        <f>'01 Pol'!C52</f>
        <v>Úpravy povrchu,podlahy</v>
      </c>
      <c r="D11" s="201"/>
      <c r="E11" s="277">
        <f>'01 Pol'!BA62</f>
        <v>0</v>
      </c>
      <c r="F11" s="278">
        <f>'01 Pol'!BB62</f>
        <v>0</v>
      </c>
      <c r="G11" s="278">
        <f>'01 Pol'!BC62</f>
        <v>0</v>
      </c>
      <c r="H11" s="278">
        <f>'01 Pol'!BD62</f>
        <v>0</v>
      </c>
      <c r="I11" s="279">
        <f>'01 Pol'!BE62</f>
        <v>0</v>
      </c>
    </row>
    <row r="12" spans="1:9" s="122" customFormat="1">
      <c r="A12" s="276" t="str">
        <f>'01 Pol'!B63</f>
        <v>9</v>
      </c>
      <c r="B12" s="62" t="str">
        <f>'01 Pol'!C63</f>
        <v>Ostatní konstrukce, bourání</v>
      </c>
      <c r="D12" s="201"/>
      <c r="E12" s="277">
        <f>'01 Pol'!BA70</f>
        <v>0</v>
      </c>
      <c r="F12" s="278">
        <f>'01 Pol'!BB70</f>
        <v>0</v>
      </c>
      <c r="G12" s="278">
        <f>'01 Pol'!BC70</f>
        <v>0</v>
      </c>
      <c r="H12" s="278">
        <f>'01 Pol'!BD70</f>
        <v>0</v>
      </c>
      <c r="I12" s="279">
        <f>'01 Pol'!BE70</f>
        <v>0</v>
      </c>
    </row>
    <row r="13" spans="1:9" s="122" customFormat="1">
      <c r="A13" s="276" t="str">
        <f>'01 Pol'!B71</f>
        <v>99</v>
      </c>
      <c r="B13" s="62" t="str">
        <f>'01 Pol'!C71</f>
        <v>Staveništní přesun hmot</v>
      </c>
      <c r="D13" s="201"/>
      <c r="E13" s="277">
        <f>'01 Pol'!BA73</f>
        <v>0</v>
      </c>
      <c r="F13" s="278">
        <f>'01 Pol'!BB73</f>
        <v>0</v>
      </c>
      <c r="G13" s="278">
        <f>'01 Pol'!BC73</f>
        <v>0</v>
      </c>
      <c r="H13" s="278">
        <f>'01 Pol'!BD73</f>
        <v>0</v>
      </c>
      <c r="I13" s="279">
        <f>'01 Pol'!BE73</f>
        <v>0</v>
      </c>
    </row>
    <row r="14" spans="1:9" s="122" customFormat="1">
      <c r="A14" s="276" t="str">
        <f>'01 Pol'!B74</f>
        <v>711</v>
      </c>
      <c r="B14" s="62" t="str">
        <f>'01 Pol'!C74</f>
        <v>Izolace proti vodě</v>
      </c>
      <c r="D14" s="201"/>
      <c r="E14" s="277">
        <f>'01 Pol'!BA81</f>
        <v>0</v>
      </c>
      <c r="F14" s="278">
        <f>'01 Pol'!BB81</f>
        <v>0</v>
      </c>
      <c r="G14" s="278">
        <f>'01 Pol'!BC81</f>
        <v>0</v>
      </c>
      <c r="H14" s="278">
        <f>'01 Pol'!BD81</f>
        <v>0</v>
      </c>
      <c r="I14" s="279">
        <f>'01 Pol'!BE81</f>
        <v>0</v>
      </c>
    </row>
    <row r="15" spans="1:9" s="122" customFormat="1">
      <c r="A15" s="276" t="str">
        <f>'01 Pol'!B82</f>
        <v>713</v>
      </c>
      <c r="B15" s="62" t="str">
        <f>'01 Pol'!C82</f>
        <v>Izolace tepelné</v>
      </c>
      <c r="D15" s="201"/>
      <c r="E15" s="277">
        <f>'01 Pol'!BA94</f>
        <v>0</v>
      </c>
      <c r="F15" s="278">
        <f>'01 Pol'!BB94</f>
        <v>0</v>
      </c>
      <c r="G15" s="278">
        <f>'01 Pol'!BC94</f>
        <v>0</v>
      </c>
      <c r="H15" s="278">
        <f>'01 Pol'!BD94</f>
        <v>0</v>
      </c>
      <c r="I15" s="279">
        <f>'01 Pol'!BE94</f>
        <v>0</v>
      </c>
    </row>
    <row r="16" spans="1:9" s="122" customFormat="1">
      <c r="A16" s="276" t="str">
        <f>'01 Pol'!B95</f>
        <v>720</v>
      </c>
      <c r="B16" s="62" t="str">
        <f>'01 Pol'!C95</f>
        <v>Zdravotechnická instalace</v>
      </c>
      <c r="D16" s="201"/>
      <c r="E16" s="277">
        <f>'01 Pol'!BA97</f>
        <v>0</v>
      </c>
      <c r="F16" s="278">
        <f>'01 Pol'!BB97</f>
        <v>0</v>
      </c>
      <c r="G16" s="278">
        <f>'01 Pol'!BC97</f>
        <v>0</v>
      </c>
      <c r="H16" s="278">
        <f>'01 Pol'!BD97</f>
        <v>0</v>
      </c>
      <c r="I16" s="279">
        <f>'01 Pol'!BE97</f>
        <v>0</v>
      </c>
    </row>
    <row r="17" spans="1:57" s="122" customFormat="1">
      <c r="A17" s="276" t="str">
        <f>'01 Pol'!B98</f>
        <v>730</v>
      </c>
      <c r="B17" s="62" t="str">
        <f>'01 Pol'!C98</f>
        <v>Ústřední vytápění</v>
      </c>
      <c r="D17" s="201"/>
      <c r="E17" s="277">
        <f>'01 Pol'!BA100</f>
        <v>0</v>
      </c>
      <c r="F17" s="278">
        <f>'01 Pol'!BB100</f>
        <v>0</v>
      </c>
      <c r="G17" s="278">
        <f>'01 Pol'!BC100</f>
        <v>0</v>
      </c>
      <c r="H17" s="278">
        <f>'01 Pol'!BD100</f>
        <v>0</v>
      </c>
      <c r="I17" s="279">
        <f>'01 Pol'!BE100</f>
        <v>0</v>
      </c>
    </row>
    <row r="18" spans="1:57" s="122" customFormat="1">
      <c r="A18" s="276" t="str">
        <f>'01 Pol'!B101</f>
        <v>762</v>
      </c>
      <c r="B18" s="62" t="str">
        <f>'01 Pol'!C101</f>
        <v>Konstrukce tesařské</v>
      </c>
      <c r="D18" s="201"/>
      <c r="E18" s="277">
        <f>'01 Pol'!BA106</f>
        <v>0</v>
      </c>
      <c r="F18" s="278">
        <f>'01 Pol'!BB106</f>
        <v>0</v>
      </c>
      <c r="G18" s="278">
        <f>'01 Pol'!BC106</f>
        <v>0</v>
      </c>
      <c r="H18" s="278">
        <f>'01 Pol'!BD106</f>
        <v>0</v>
      </c>
      <c r="I18" s="279">
        <f>'01 Pol'!BE106</f>
        <v>0</v>
      </c>
    </row>
    <row r="19" spans="1:57" s="122" customFormat="1">
      <c r="A19" s="276" t="str">
        <f>'01 Pol'!B107</f>
        <v>764</v>
      </c>
      <c r="B19" s="62" t="str">
        <f>'01 Pol'!C107</f>
        <v>Konstrukce klempířské</v>
      </c>
      <c r="D19" s="201"/>
      <c r="E19" s="277">
        <f>'01 Pol'!BA115</f>
        <v>0</v>
      </c>
      <c r="F19" s="278">
        <f>'01 Pol'!BB115</f>
        <v>0</v>
      </c>
      <c r="G19" s="278">
        <f>'01 Pol'!BC115</f>
        <v>0</v>
      </c>
      <c r="H19" s="278">
        <f>'01 Pol'!BD115</f>
        <v>0</v>
      </c>
      <c r="I19" s="279">
        <f>'01 Pol'!BE115</f>
        <v>0</v>
      </c>
    </row>
    <row r="20" spans="1:57" s="122" customFormat="1">
      <c r="A20" s="276" t="str">
        <f>'01 Pol'!B116</f>
        <v>765</v>
      </c>
      <c r="B20" s="62" t="str">
        <f>'01 Pol'!C116</f>
        <v>Krytiny tvrdé</v>
      </c>
      <c r="D20" s="201"/>
      <c r="E20" s="277">
        <f>'01 Pol'!BA119</f>
        <v>0</v>
      </c>
      <c r="F20" s="278">
        <f>'01 Pol'!BB119</f>
        <v>0</v>
      </c>
      <c r="G20" s="278">
        <f>'01 Pol'!BC119</f>
        <v>0</v>
      </c>
      <c r="H20" s="278">
        <f>'01 Pol'!BD119</f>
        <v>0</v>
      </c>
      <c r="I20" s="279">
        <f>'01 Pol'!BE119</f>
        <v>0</v>
      </c>
    </row>
    <row r="21" spans="1:57" s="122" customFormat="1">
      <c r="A21" s="276" t="str">
        <f>'01 Pol'!B120</f>
        <v>766</v>
      </c>
      <c r="B21" s="62" t="str">
        <f>'01 Pol'!C120</f>
        <v>Konstrukce truhlářské</v>
      </c>
      <c r="D21" s="201"/>
      <c r="E21" s="277">
        <f>'01 Pol'!BA124</f>
        <v>0</v>
      </c>
      <c r="F21" s="278">
        <f>'01 Pol'!BB124</f>
        <v>0</v>
      </c>
      <c r="G21" s="278">
        <f>'01 Pol'!BC124</f>
        <v>0</v>
      </c>
      <c r="H21" s="278">
        <f>'01 Pol'!BD124</f>
        <v>0</v>
      </c>
      <c r="I21" s="279">
        <f>'01 Pol'!BE124</f>
        <v>0</v>
      </c>
    </row>
    <row r="22" spans="1:57" s="122" customFormat="1">
      <c r="A22" s="276" t="str">
        <f>'01 Pol'!B125</f>
        <v>767</v>
      </c>
      <c r="B22" s="62" t="str">
        <f>'01 Pol'!C125</f>
        <v>Konstrukce zámečnické</v>
      </c>
      <c r="D22" s="201"/>
      <c r="E22" s="277">
        <f>'01 Pol'!BA127</f>
        <v>0</v>
      </c>
      <c r="F22" s="278">
        <f>'01 Pol'!BB127</f>
        <v>0</v>
      </c>
      <c r="G22" s="278">
        <f>'01 Pol'!BC127</f>
        <v>0</v>
      </c>
      <c r="H22" s="278">
        <f>'01 Pol'!BD127</f>
        <v>0</v>
      </c>
      <c r="I22" s="279">
        <f>'01 Pol'!BE127</f>
        <v>0</v>
      </c>
    </row>
    <row r="23" spans="1:57" s="122" customFormat="1">
      <c r="A23" s="276" t="str">
        <f>'01 Pol'!B128</f>
        <v>769</v>
      </c>
      <c r="B23" s="62" t="str">
        <f>'01 Pol'!C128</f>
        <v>Otvorové prvky z plastu</v>
      </c>
      <c r="D23" s="201"/>
      <c r="E23" s="277">
        <f>'01 Pol'!BA130</f>
        <v>0</v>
      </c>
      <c r="F23" s="278">
        <f>'01 Pol'!BB130</f>
        <v>0</v>
      </c>
      <c r="G23" s="278">
        <f>'01 Pol'!BC130</f>
        <v>0</v>
      </c>
      <c r="H23" s="278">
        <f>'01 Pol'!BD130</f>
        <v>0</v>
      </c>
      <c r="I23" s="279">
        <f>'01 Pol'!BE130</f>
        <v>0</v>
      </c>
    </row>
    <row r="24" spans="1:57" s="122" customFormat="1">
      <c r="A24" s="276" t="str">
        <f>'01 Pol'!B131</f>
        <v>771</v>
      </c>
      <c r="B24" s="62" t="str">
        <f>'01 Pol'!C131</f>
        <v>Podlahy z dlaždic a obklady</v>
      </c>
      <c r="D24" s="201"/>
      <c r="E24" s="277">
        <f>'01 Pol'!BA136</f>
        <v>0</v>
      </c>
      <c r="F24" s="278">
        <f>'01 Pol'!BB136</f>
        <v>0</v>
      </c>
      <c r="G24" s="278">
        <f>'01 Pol'!BC136</f>
        <v>0</v>
      </c>
      <c r="H24" s="278">
        <f>'01 Pol'!BD136</f>
        <v>0</v>
      </c>
      <c r="I24" s="279">
        <f>'01 Pol'!BE136</f>
        <v>0</v>
      </c>
    </row>
    <row r="25" spans="1:57" s="122" customFormat="1">
      <c r="A25" s="276" t="str">
        <f>'01 Pol'!B137</f>
        <v>776</v>
      </c>
      <c r="B25" s="62" t="str">
        <f>'01 Pol'!C137</f>
        <v>Podlahy povlakové</v>
      </c>
      <c r="D25" s="201"/>
      <c r="E25" s="277">
        <f>'01 Pol'!BA139</f>
        <v>0</v>
      </c>
      <c r="F25" s="278">
        <f>'01 Pol'!BB139</f>
        <v>0</v>
      </c>
      <c r="G25" s="278">
        <f>'01 Pol'!BC139</f>
        <v>0</v>
      </c>
      <c r="H25" s="278">
        <f>'01 Pol'!BD139</f>
        <v>0</v>
      </c>
      <c r="I25" s="279">
        <f>'01 Pol'!BE139</f>
        <v>0</v>
      </c>
    </row>
    <row r="26" spans="1:57" s="122" customFormat="1">
      <c r="A26" s="276" t="str">
        <f>'01 Pol'!B140</f>
        <v>781</v>
      </c>
      <c r="B26" s="62" t="str">
        <f>'01 Pol'!C140</f>
        <v>Obklady keramické</v>
      </c>
      <c r="D26" s="201"/>
      <c r="E26" s="277">
        <f>'01 Pol'!BA144</f>
        <v>0</v>
      </c>
      <c r="F26" s="278">
        <f>'01 Pol'!BB144</f>
        <v>0</v>
      </c>
      <c r="G26" s="278">
        <f>'01 Pol'!BC144</f>
        <v>0</v>
      </c>
      <c r="H26" s="278">
        <f>'01 Pol'!BD144</f>
        <v>0</v>
      </c>
      <c r="I26" s="279">
        <f>'01 Pol'!BE144</f>
        <v>0</v>
      </c>
    </row>
    <row r="27" spans="1:57" s="122" customFormat="1">
      <c r="A27" s="276" t="str">
        <f>'01 Pol'!B145</f>
        <v>784</v>
      </c>
      <c r="B27" s="62" t="str">
        <f>'01 Pol'!C145</f>
        <v>Malby</v>
      </c>
      <c r="D27" s="201"/>
      <c r="E27" s="277">
        <f>'01 Pol'!BA149</f>
        <v>0</v>
      </c>
      <c r="F27" s="278">
        <f>'01 Pol'!BB149</f>
        <v>0</v>
      </c>
      <c r="G27" s="278">
        <f>'01 Pol'!BC149</f>
        <v>0</v>
      </c>
      <c r="H27" s="278">
        <f>'01 Pol'!BD149</f>
        <v>0</v>
      </c>
      <c r="I27" s="279">
        <f>'01 Pol'!BE149</f>
        <v>0</v>
      </c>
    </row>
    <row r="28" spans="1:57" s="122" customFormat="1">
      <c r="A28" s="276" t="str">
        <f>'01 Pol'!B150</f>
        <v>M21</v>
      </c>
      <c r="B28" s="62" t="str">
        <f>'01 Pol'!C150</f>
        <v>Elektromontáže</v>
      </c>
      <c r="D28" s="201"/>
      <c r="E28" s="277">
        <f>'01 Pol'!BA152</f>
        <v>0</v>
      </c>
      <c r="F28" s="278">
        <f>'01 Pol'!BB152</f>
        <v>0</v>
      </c>
      <c r="G28" s="278">
        <f>'01 Pol'!BC152</f>
        <v>0</v>
      </c>
      <c r="H28" s="278">
        <f>'01 Pol'!BD152</f>
        <v>0</v>
      </c>
      <c r="I28" s="279">
        <f>'01 Pol'!BE152</f>
        <v>0</v>
      </c>
    </row>
    <row r="29" spans="1:57" s="122" customFormat="1" ht="13.5" thickBot="1">
      <c r="A29" s="276" t="str">
        <f>'01 Pol'!B153</f>
        <v>M24</v>
      </c>
      <c r="B29" s="62" t="str">
        <f>'01 Pol'!C153</f>
        <v>Montáže vzduchotechnických zařízení</v>
      </c>
      <c r="D29" s="201"/>
      <c r="E29" s="277">
        <f>'01 Pol'!BA155</f>
        <v>0</v>
      </c>
      <c r="F29" s="278">
        <f>'01 Pol'!BB155</f>
        <v>0</v>
      </c>
      <c r="G29" s="278">
        <f>'01 Pol'!BC155</f>
        <v>0</v>
      </c>
      <c r="H29" s="278">
        <f>'01 Pol'!BD155</f>
        <v>0</v>
      </c>
      <c r="I29" s="279">
        <f>'01 Pol'!BE155</f>
        <v>0</v>
      </c>
    </row>
    <row r="30" spans="1:57" s="13" customFormat="1" ht="13.5" thickBot="1">
      <c r="A30" s="202"/>
      <c r="B30" s="203" t="s">
        <v>76</v>
      </c>
      <c r="C30" s="203"/>
      <c r="D30" s="204"/>
      <c r="E30" s="205">
        <f>SUM(E7:E29)</f>
        <v>0</v>
      </c>
      <c r="F30" s="206">
        <f>SUM(F7:F29)</f>
        <v>0</v>
      </c>
      <c r="G30" s="206">
        <f>SUM(G7:G29)</f>
        <v>0</v>
      </c>
      <c r="H30" s="206">
        <f>SUM(H7:H29)</f>
        <v>0</v>
      </c>
      <c r="I30" s="207">
        <f>SUM(I7:I29)</f>
        <v>0</v>
      </c>
    </row>
    <row r="31" spans="1:57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57" ht="19.5" customHeight="1">
      <c r="A32" s="193" t="s">
        <v>77</v>
      </c>
      <c r="B32" s="193"/>
      <c r="C32" s="193"/>
      <c r="D32" s="193"/>
      <c r="E32" s="193"/>
      <c r="F32" s="193"/>
      <c r="G32" s="208"/>
      <c r="H32" s="193"/>
      <c r="I32" s="193"/>
      <c r="BA32" s="128"/>
      <c r="BB32" s="128"/>
      <c r="BC32" s="128"/>
      <c r="BD32" s="128"/>
      <c r="BE32" s="128"/>
    </row>
    <row r="33" spans="1:53" ht="13.5" thickBot="1"/>
    <row r="34" spans="1:53">
      <c r="A34" s="159" t="s">
        <v>78</v>
      </c>
      <c r="B34" s="160"/>
      <c r="C34" s="160"/>
      <c r="D34" s="209"/>
      <c r="E34" s="210" t="s">
        <v>79</v>
      </c>
      <c r="F34" s="211" t="s">
        <v>10</v>
      </c>
      <c r="G34" s="212" t="s">
        <v>80</v>
      </c>
      <c r="H34" s="213"/>
      <c r="I34" s="214" t="s">
        <v>79</v>
      </c>
    </row>
    <row r="35" spans="1:53">
      <c r="A35" s="215" t="s">
        <v>380</v>
      </c>
      <c r="B35" s="216"/>
      <c r="C35" s="216"/>
      <c r="D35" s="217"/>
      <c r="E35" s="218">
        <v>0</v>
      </c>
      <c r="F35" s="219">
        <v>0</v>
      </c>
      <c r="G35" s="220">
        <f>E30+F30+H30</f>
        <v>0</v>
      </c>
      <c r="H35" s="221"/>
      <c r="I35" s="222">
        <f t="shared" ref="I35:I42" si="0">E35+F35*G35/100</f>
        <v>0</v>
      </c>
      <c r="BA35">
        <v>0</v>
      </c>
    </row>
    <row r="36" spans="1:53">
      <c r="A36" s="215" t="s">
        <v>381</v>
      </c>
      <c r="B36" s="216"/>
      <c r="C36" s="216"/>
      <c r="D36" s="217"/>
      <c r="E36" s="218">
        <v>0</v>
      </c>
      <c r="F36" s="219">
        <v>0</v>
      </c>
      <c r="G36" s="220">
        <f>G35</f>
        <v>0</v>
      </c>
      <c r="H36" s="221"/>
      <c r="I36" s="222">
        <f t="shared" si="0"/>
        <v>0</v>
      </c>
      <c r="BA36">
        <v>0</v>
      </c>
    </row>
    <row r="37" spans="1:53">
      <c r="A37" s="215" t="s">
        <v>382</v>
      </c>
      <c r="B37" s="216"/>
      <c r="C37" s="216"/>
      <c r="D37" s="217"/>
      <c r="E37" s="218">
        <v>0</v>
      </c>
      <c r="F37" s="219">
        <v>0</v>
      </c>
      <c r="G37" s="220">
        <f>G35</f>
        <v>0</v>
      </c>
      <c r="H37" s="221"/>
      <c r="I37" s="222">
        <f t="shared" si="0"/>
        <v>0</v>
      </c>
      <c r="BA37">
        <v>0</v>
      </c>
    </row>
    <row r="38" spans="1:53">
      <c r="A38" s="215" t="s">
        <v>383</v>
      </c>
      <c r="B38" s="216"/>
      <c r="C38" s="216"/>
      <c r="D38" s="217"/>
      <c r="E38" s="218">
        <v>0</v>
      </c>
      <c r="F38" s="219">
        <v>0</v>
      </c>
      <c r="G38" s="220">
        <f>G35</f>
        <v>0</v>
      </c>
      <c r="H38" s="221"/>
      <c r="I38" s="222">
        <f t="shared" si="0"/>
        <v>0</v>
      </c>
      <c r="BA38">
        <v>0</v>
      </c>
    </row>
    <row r="39" spans="1:53">
      <c r="A39" s="215" t="s">
        <v>384</v>
      </c>
      <c r="B39" s="216"/>
      <c r="C39" s="216"/>
      <c r="D39" s="217"/>
      <c r="E39" s="218">
        <v>0</v>
      </c>
      <c r="F39" s="219">
        <v>0</v>
      </c>
      <c r="G39" s="220">
        <f>G35</f>
        <v>0</v>
      </c>
      <c r="H39" s="221"/>
      <c r="I39" s="222">
        <f t="shared" si="0"/>
        <v>0</v>
      </c>
      <c r="BA39">
        <v>1</v>
      </c>
    </row>
    <row r="40" spans="1:53">
      <c r="A40" s="215" t="s">
        <v>385</v>
      </c>
      <c r="B40" s="216"/>
      <c r="C40" s="216"/>
      <c r="D40" s="217"/>
      <c r="E40" s="218">
        <v>0</v>
      </c>
      <c r="F40" s="219">
        <v>0</v>
      </c>
      <c r="G40" s="220">
        <f>G35</f>
        <v>0</v>
      </c>
      <c r="H40" s="221"/>
      <c r="I40" s="222">
        <f t="shared" si="0"/>
        <v>0</v>
      </c>
      <c r="BA40">
        <v>1</v>
      </c>
    </row>
    <row r="41" spans="1:53">
      <c r="A41" s="215" t="s">
        <v>386</v>
      </c>
      <c r="B41" s="216"/>
      <c r="C41" s="216"/>
      <c r="D41" s="217"/>
      <c r="E41" s="218">
        <v>0</v>
      </c>
      <c r="F41" s="219">
        <v>0</v>
      </c>
      <c r="G41" s="220">
        <f>G35</f>
        <v>0</v>
      </c>
      <c r="H41" s="221"/>
      <c r="I41" s="222">
        <f t="shared" si="0"/>
        <v>0</v>
      </c>
      <c r="BA41">
        <v>2</v>
      </c>
    </row>
    <row r="42" spans="1:53">
      <c r="A42" s="215" t="s">
        <v>387</v>
      </c>
      <c r="B42" s="216"/>
      <c r="C42" s="216"/>
      <c r="D42" s="217"/>
      <c r="E42" s="218">
        <v>0</v>
      </c>
      <c r="F42" s="219">
        <v>0</v>
      </c>
      <c r="G42" s="220">
        <f>G35</f>
        <v>0</v>
      </c>
      <c r="H42" s="221"/>
      <c r="I42" s="222">
        <f t="shared" si="0"/>
        <v>0</v>
      </c>
      <c r="BA42">
        <v>2</v>
      </c>
    </row>
    <row r="43" spans="1:53" ht="13.5" thickBot="1">
      <c r="A43" s="223"/>
      <c r="B43" s="224" t="s">
        <v>81</v>
      </c>
      <c r="C43" s="225"/>
      <c r="D43" s="226"/>
      <c r="E43" s="227"/>
      <c r="F43" s="228"/>
      <c r="G43" s="228"/>
      <c r="H43" s="306">
        <f>SUM(I35:I42)</f>
        <v>0</v>
      </c>
      <c r="I43" s="307"/>
    </row>
    <row r="45" spans="1:53">
      <c r="B45" s="13"/>
      <c r="F45" s="229"/>
      <c r="G45" s="230"/>
      <c r="H45" s="230"/>
      <c r="I45" s="45"/>
    </row>
    <row r="46" spans="1:53">
      <c r="F46" s="229"/>
      <c r="G46" s="230"/>
      <c r="H46" s="230"/>
      <c r="I46" s="45"/>
    </row>
    <row r="47" spans="1:53">
      <c r="F47" s="229"/>
      <c r="G47" s="230"/>
      <c r="H47" s="230"/>
      <c r="I47" s="45"/>
    </row>
    <row r="48" spans="1:53">
      <c r="F48" s="229"/>
      <c r="G48" s="230"/>
      <c r="H48" s="230"/>
      <c r="I48" s="45"/>
    </row>
    <row r="49" spans="6:9">
      <c r="F49" s="229"/>
      <c r="G49" s="230"/>
      <c r="H49" s="230"/>
      <c r="I49" s="45"/>
    </row>
    <row r="50" spans="6:9">
      <c r="F50" s="229"/>
      <c r="G50" s="230"/>
      <c r="H50" s="230"/>
      <c r="I50" s="45"/>
    </row>
    <row r="51" spans="6:9">
      <c r="F51" s="229"/>
      <c r="G51" s="230"/>
      <c r="H51" s="230"/>
      <c r="I51" s="45"/>
    </row>
    <row r="52" spans="6:9">
      <c r="F52" s="229"/>
      <c r="G52" s="230"/>
      <c r="H52" s="230"/>
      <c r="I52" s="45"/>
    </row>
    <row r="53" spans="6:9">
      <c r="F53" s="229"/>
      <c r="G53" s="230"/>
      <c r="H53" s="230"/>
      <c r="I53" s="45"/>
    </row>
    <row r="54" spans="6:9">
      <c r="F54" s="229"/>
      <c r="G54" s="230"/>
      <c r="H54" s="230"/>
      <c r="I54" s="45"/>
    </row>
    <row r="55" spans="6:9">
      <c r="F55" s="229"/>
      <c r="G55" s="230"/>
      <c r="H55" s="230"/>
      <c r="I55" s="45"/>
    </row>
    <row r="56" spans="6:9">
      <c r="F56" s="229"/>
      <c r="G56" s="230"/>
      <c r="H56" s="230"/>
      <c r="I56" s="45"/>
    </row>
    <row r="57" spans="6:9">
      <c r="F57" s="229"/>
      <c r="G57" s="230"/>
      <c r="H57" s="230"/>
      <c r="I57" s="45"/>
    </row>
    <row r="58" spans="6:9">
      <c r="F58" s="229"/>
      <c r="G58" s="230"/>
      <c r="H58" s="230"/>
      <c r="I58" s="45"/>
    </row>
    <row r="59" spans="6:9">
      <c r="F59" s="229"/>
      <c r="G59" s="230"/>
      <c r="H59" s="230"/>
      <c r="I59" s="45"/>
    </row>
    <row r="60" spans="6:9">
      <c r="F60" s="229"/>
      <c r="G60" s="230"/>
      <c r="H60" s="230"/>
      <c r="I60" s="45"/>
    </row>
    <row r="61" spans="6:9">
      <c r="F61" s="229"/>
      <c r="G61" s="230"/>
      <c r="H61" s="230"/>
      <c r="I61" s="45"/>
    </row>
    <row r="62" spans="6:9">
      <c r="F62" s="229"/>
      <c r="G62" s="230"/>
      <c r="H62" s="230"/>
      <c r="I62" s="45"/>
    </row>
    <row r="63" spans="6:9">
      <c r="F63" s="229"/>
      <c r="G63" s="230"/>
      <c r="H63" s="230"/>
      <c r="I63" s="45"/>
    </row>
    <row r="64" spans="6:9">
      <c r="F64" s="229"/>
      <c r="G64" s="230"/>
      <c r="H64" s="230"/>
      <c r="I64" s="45"/>
    </row>
    <row r="65" spans="6:9">
      <c r="F65" s="229"/>
      <c r="G65" s="230"/>
      <c r="H65" s="230"/>
      <c r="I65" s="45"/>
    </row>
    <row r="66" spans="6:9">
      <c r="F66" s="229"/>
      <c r="G66" s="230"/>
      <c r="H66" s="230"/>
      <c r="I66" s="45"/>
    </row>
    <row r="67" spans="6:9">
      <c r="F67" s="229"/>
      <c r="G67" s="230"/>
      <c r="H67" s="230"/>
      <c r="I67" s="45"/>
    </row>
    <row r="68" spans="6:9">
      <c r="F68" s="229"/>
      <c r="G68" s="230"/>
      <c r="H68" s="230"/>
      <c r="I68" s="45"/>
    </row>
    <row r="69" spans="6:9">
      <c r="F69" s="229"/>
      <c r="G69" s="230"/>
      <c r="H69" s="230"/>
      <c r="I69" s="45"/>
    </row>
    <row r="70" spans="6:9">
      <c r="F70" s="229"/>
      <c r="G70" s="230"/>
      <c r="H70" s="230"/>
      <c r="I70" s="45"/>
    </row>
    <row r="71" spans="6:9">
      <c r="F71" s="229"/>
      <c r="G71" s="230"/>
      <c r="H71" s="230"/>
      <c r="I71" s="45"/>
    </row>
    <row r="72" spans="6:9">
      <c r="F72" s="229"/>
      <c r="G72" s="230"/>
      <c r="H72" s="230"/>
      <c r="I72" s="45"/>
    </row>
    <row r="73" spans="6:9">
      <c r="F73" s="229"/>
      <c r="G73" s="230"/>
      <c r="H73" s="230"/>
      <c r="I73" s="45"/>
    </row>
    <row r="74" spans="6:9">
      <c r="F74" s="229"/>
      <c r="G74" s="230"/>
      <c r="H74" s="230"/>
      <c r="I74" s="45"/>
    </row>
    <row r="75" spans="6:9">
      <c r="F75" s="229"/>
      <c r="G75" s="230"/>
      <c r="H75" s="230"/>
      <c r="I75" s="45"/>
    </row>
    <row r="76" spans="6:9">
      <c r="F76" s="229"/>
      <c r="G76" s="230"/>
      <c r="H76" s="230"/>
      <c r="I76" s="45"/>
    </row>
    <row r="77" spans="6:9">
      <c r="F77" s="229"/>
      <c r="G77" s="230"/>
      <c r="H77" s="230"/>
      <c r="I77" s="45"/>
    </row>
    <row r="78" spans="6:9">
      <c r="F78" s="229"/>
      <c r="G78" s="230"/>
      <c r="H78" s="230"/>
      <c r="I78" s="45"/>
    </row>
    <row r="79" spans="6:9">
      <c r="F79" s="229"/>
      <c r="G79" s="230"/>
      <c r="H79" s="230"/>
      <c r="I79" s="45"/>
    </row>
    <row r="80" spans="6:9">
      <c r="F80" s="229"/>
      <c r="G80" s="230"/>
      <c r="H80" s="230"/>
      <c r="I80" s="45"/>
    </row>
    <row r="81" spans="6:9">
      <c r="F81" s="229"/>
      <c r="G81" s="230"/>
      <c r="H81" s="230"/>
      <c r="I81" s="45"/>
    </row>
    <row r="82" spans="6:9">
      <c r="F82" s="229"/>
      <c r="G82" s="230"/>
      <c r="H82" s="230"/>
      <c r="I82" s="45"/>
    </row>
    <row r="83" spans="6:9">
      <c r="F83" s="229"/>
      <c r="G83" s="230"/>
      <c r="H83" s="230"/>
      <c r="I83" s="45"/>
    </row>
    <row r="84" spans="6:9">
      <c r="F84" s="229"/>
      <c r="G84" s="230"/>
      <c r="H84" s="230"/>
      <c r="I84" s="45"/>
    </row>
    <row r="85" spans="6:9">
      <c r="F85" s="229"/>
      <c r="G85" s="230"/>
      <c r="H85" s="230"/>
      <c r="I85" s="45"/>
    </row>
    <row r="86" spans="6:9">
      <c r="F86" s="229"/>
      <c r="G86" s="230"/>
      <c r="H86" s="230"/>
      <c r="I86" s="45"/>
    </row>
    <row r="87" spans="6:9">
      <c r="F87" s="229"/>
      <c r="G87" s="230"/>
      <c r="H87" s="230"/>
      <c r="I87" s="45"/>
    </row>
    <row r="88" spans="6:9">
      <c r="F88" s="229"/>
      <c r="G88" s="230"/>
      <c r="H88" s="230"/>
      <c r="I88" s="45"/>
    </row>
    <row r="89" spans="6:9">
      <c r="F89" s="229"/>
      <c r="G89" s="230"/>
      <c r="H89" s="230"/>
      <c r="I89" s="45"/>
    </row>
    <row r="90" spans="6:9">
      <c r="F90" s="229"/>
      <c r="G90" s="230"/>
      <c r="H90" s="230"/>
      <c r="I90" s="45"/>
    </row>
    <row r="91" spans="6:9">
      <c r="F91" s="229"/>
      <c r="G91" s="230"/>
      <c r="H91" s="230"/>
      <c r="I91" s="45"/>
    </row>
    <row r="92" spans="6:9">
      <c r="F92" s="229"/>
      <c r="G92" s="230"/>
      <c r="H92" s="230"/>
      <c r="I92" s="45"/>
    </row>
    <row r="93" spans="6:9">
      <c r="F93" s="229"/>
      <c r="G93" s="230"/>
      <c r="H93" s="230"/>
      <c r="I93" s="45"/>
    </row>
    <row r="94" spans="6:9">
      <c r="F94" s="229"/>
      <c r="G94" s="230"/>
      <c r="H94" s="230"/>
      <c r="I94" s="45"/>
    </row>
  </sheetData>
  <mergeCells count="4">
    <mergeCell ref="A1:B1"/>
    <mergeCell ref="A2:B2"/>
    <mergeCell ref="G2:I2"/>
    <mergeCell ref="H43:I4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28"/>
  <sheetViews>
    <sheetView showGridLines="0" showZeros="0" workbookViewId="0">
      <selection activeCell="C4" sqref="C4"/>
    </sheetView>
  </sheetViews>
  <sheetFormatPr defaultRowHeight="12.75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40" customWidth="1"/>
    <col min="6" max="6" width="9.85546875" style="231" customWidth="1"/>
    <col min="7" max="7" width="13.85546875" style="231" customWidth="1"/>
    <col min="8" max="11" width="9.140625" style="231"/>
    <col min="12" max="12" width="75.42578125" style="231" customWidth="1"/>
    <col min="13" max="13" width="45.28515625" style="231" customWidth="1"/>
    <col min="14" max="16384" width="9.140625" style="231"/>
  </cols>
  <sheetData>
    <row r="1" spans="1:104" ht="15.75">
      <c r="A1" s="308" t="s">
        <v>82</v>
      </c>
      <c r="B1" s="308"/>
      <c r="C1" s="308"/>
      <c r="D1" s="308"/>
      <c r="E1" s="308"/>
      <c r="F1" s="308"/>
      <c r="G1" s="308"/>
    </row>
    <row r="2" spans="1:104" ht="14.25" customHeight="1" thickBot="1">
      <c r="B2" s="232"/>
      <c r="C2" s="233"/>
      <c r="D2" s="233"/>
      <c r="E2" s="234"/>
      <c r="F2" s="233"/>
      <c r="G2" s="233"/>
    </row>
    <row r="3" spans="1:104" ht="13.5" thickTop="1">
      <c r="A3" s="299" t="s">
        <v>3</v>
      </c>
      <c r="B3" s="300"/>
      <c r="C3" s="183"/>
      <c r="D3" s="184"/>
      <c r="E3" s="235" t="s">
        <v>83</v>
      </c>
      <c r="F3" s="236">
        <f>'01 Rek'!H1</f>
        <v>0</v>
      </c>
      <c r="G3" s="237"/>
    </row>
    <row r="4" spans="1:104" ht="13.5" thickBot="1">
      <c r="A4" s="309" t="s">
        <v>73</v>
      </c>
      <c r="B4" s="302"/>
      <c r="C4" s="189"/>
      <c r="D4" s="190"/>
      <c r="E4" s="310" t="str">
        <f>'01 Rek'!G2</f>
        <v>RD 1 koncový</v>
      </c>
      <c r="F4" s="311"/>
      <c r="G4" s="312"/>
    </row>
    <row r="5" spans="1:104" ht="13.5" thickTop="1">
      <c r="A5" s="238"/>
      <c r="B5" s="239"/>
      <c r="C5" s="239"/>
      <c r="G5" s="241"/>
    </row>
    <row r="6" spans="1:104">
      <c r="A6" s="242" t="s">
        <v>84</v>
      </c>
      <c r="B6" s="243" t="s">
        <v>85</v>
      </c>
      <c r="C6" s="243" t="s">
        <v>86</v>
      </c>
      <c r="D6" s="243" t="s">
        <v>87</v>
      </c>
      <c r="E6" s="244" t="s">
        <v>88</v>
      </c>
      <c r="F6" s="243" t="s">
        <v>89</v>
      </c>
      <c r="G6" s="245" t="s">
        <v>90</v>
      </c>
    </row>
    <row r="7" spans="1:104">
      <c r="A7" s="246" t="s">
        <v>91</v>
      </c>
      <c r="B7" s="247" t="s">
        <v>92</v>
      </c>
      <c r="C7" s="248" t="s">
        <v>93</v>
      </c>
      <c r="D7" s="249"/>
      <c r="E7" s="250"/>
      <c r="F7" s="250"/>
      <c r="G7" s="251"/>
      <c r="H7" s="252"/>
      <c r="I7" s="252"/>
      <c r="O7" s="253">
        <v>1</v>
      </c>
    </row>
    <row r="8" spans="1:104">
      <c r="A8" s="254">
        <v>1</v>
      </c>
      <c r="B8" s="255" t="s">
        <v>101</v>
      </c>
      <c r="C8" s="256" t="s">
        <v>102</v>
      </c>
      <c r="D8" s="257" t="s">
        <v>103</v>
      </c>
      <c r="E8" s="258">
        <v>12.8</v>
      </c>
      <c r="F8" s="258"/>
      <c r="G8" s="259">
        <f t="shared" ref="G8:G14" si="0">E8*F8</f>
        <v>0</v>
      </c>
      <c r="O8" s="253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 t="shared" ref="BA8:BA14" si="1">IF(AZ8=1,G8,0)</f>
        <v>0</v>
      </c>
      <c r="BB8" s="231">
        <f t="shared" ref="BB8:BB14" si="2">IF(AZ8=2,G8,0)</f>
        <v>0</v>
      </c>
      <c r="BC8" s="231">
        <f t="shared" ref="BC8:BC14" si="3">IF(AZ8=3,G8,0)</f>
        <v>0</v>
      </c>
      <c r="BD8" s="231">
        <f t="shared" ref="BD8:BD14" si="4">IF(AZ8=4,G8,0)</f>
        <v>0</v>
      </c>
      <c r="BE8" s="231">
        <f t="shared" ref="BE8:BE14" si="5">IF(AZ8=5,G8,0)</f>
        <v>0</v>
      </c>
      <c r="CA8" s="260">
        <v>1</v>
      </c>
      <c r="CB8" s="260">
        <v>1</v>
      </c>
      <c r="CZ8" s="231">
        <v>0</v>
      </c>
    </row>
    <row r="9" spans="1:104">
      <c r="A9" s="254">
        <v>2</v>
      </c>
      <c r="B9" s="255" t="s">
        <v>104</v>
      </c>
      <c r="C9" s="256" t="s">
        <v>105</v>
      </c>
      <c r="D9" s="257" t="s">
        <v>103</v>
      </c>
      <c r="E9" s="258">
        <v>64</v>
      </c>
      <c r="F9" s="258"/>
      <c r="G9" s="259">
        <f t="shared" si="0"/>
        <v>0</v>
      </c>
      <c r="O9" s="253">
        <v>2</v>
      </c>
      <c r="AA9" s="231">
        <v>1</v>
      </c>
      <c r="AB9" s="231">
        <v>1</v>
      </c>
      <c r="AC9" s="231">
        <v>1</v>
      </c>
      <c r="AZ9" s="231">
        <v>1</v>
      </c>
      <c r="BA9" s="231">
        <f t="shared" si="1"/>
        <v>0</v>
      </c>
      <c r="BB9" s="231">
        <f t="shared" si="2"/>
        <v>0</v>
      </c>
      <c r="BC9" s="231">
        <f t="shared" si="3"/>
        <v>0</v>
      </c>
      <c r="BD9" s="231">
        <f t="shared" si="4"/>
        <v>0</v>
      </c>
      <c r="BE9" s="231">
        <f t="shared" si="5"/>
        <v>0</v>
      </c>
      <c r="CA9" s="260">
        <v>1</v>
      </c>
      <c r="CB9" s="260">
        <v>1</v>
      </c>
      <c r="CZ9" s="231">
        <v>0</v>
      </c>
    </row>
    <row r="10" spans="1:104">
      <c r="A10" s="254">
        <v>3</v>
      </c>
      <c r="B10" s="255" t="s">
        <v>106</v>
      </c>
      <c r="C10" s="256" t="s">
        <v>107</v>
      </c>
      <c r="D10" s="257" t="s">
        <v>103</v>
      </c>
      <c r="E10" s="258">
        <v>11.918699999999999</v>
      </c>
      <c r="F10" s="258"/>
      <c r="G10" s="259">
        <f t="shared" si="0"/>
        <v>0</v>
      </c>
      <c r="O10" s="253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 t="shared" si="1"/>
        <v>0</v>
      </c>
      <c r="BB10" s="231">
        <f t="shared" si="2"/>
        <v>0</v>
      </c>
      <c r="BC10" s="231">
        <f t="shared" si="3"/>
        <v>0</v>
      </c>
      <c r="BD10" s="231">
        <f t="shared" si="4"/>
        <v>0</v>
      </c>
      <c r="BE10" s="231">
        <f t="shared" si="5"/>
        <v>0</v>
      </c>
      <c r="CA10" s="260">
        <v>1</v>
      </c>
      <c r="CB10" s="260">
        <v>1</v>
      </c>
      <c r="CZ10" s="231">
        <v>0</v>
      </c>
    </row>
    <row r="11" spans="1:104">
      <c r="A11" s="254">
        <v>4</v>
      </c>
      <c r="B11" s="255" t="s">
        <v>108</v>
      </c>
      <c r="C11" s="256" t="s">
        <v>109</v>
      </c>
      <c r="D11" s="257" t="s">
        <v>103</v>
      </c>
      <c r="E11" s="258">
        <v>73.003100000000003</v>
      </c>
      <c r="F11" s="258"/>
      <c r="G11" s="259">
        <f t="shared" si="0"/>
        <v>0</v>
      </c>
      <c r="O11" s="253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 t="shared" si="1"/>
        <v>0</v>
      </c>
      <c r="BB11" s="231">
        <f t="shared" si="2"/>
        <v>0</v>
      </c>
      <c r="BC11" s="231">
        <f t="shared" si="3"/>
        <v>0</v>
      </c>
      <c r="BD11" s="231">
        <f t="shared" si="4"/>
        <v>0</v>
      </c>
      <c r="BE11" s="231">
        <f t="shared" si="5"/>
        <v>0</v>
      </c>
      <c r="CA11" s="260">
        <v>1</v>
      </c>
      <c r="CB11" s="260">
        <v>1</v>
      </c>
      <c r="CZ11" s="231">
        <v>0</v>
      </c>
    </row>
    <row r="12" spans="1:104">
      <c r="A12" s="254">
        <v>5</v>
      </c>
      <c r="B12" s="255" t="s">
        <v>110</v>
      </c>
      <c r="C12" s="256" t="s">
        <v>111</v>
      </c>
      <c r="D12" s="257" t="s">
        <v>103</v>
      </c>
      <c r="E12" s="258">
        <v>73.003100000000003</v>
      </c>
      <c r="F12" s="258"/>
      <c r="G12" s="259">
        <f t="shared" si="0"/>
        <v>0</v>
      </c>
      <c r="O12" s="253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 t="shared" si="1"/>
        <v>0</v>
      </c>
      <c r="BB12" s="231">
        <f t="shared" si="2"/>
        <v>0</v>
      </c>
      <c r="BC12" s="231">
        <f t="shared" si="3"/>
        <v>0</v>
      </c>
      <c r="BD12" s="231">
        <f t="shared" si="4"/>
        <v>0</v>
      </c>
      <c r="BE12" s="231">
        <f t="shared" si="5"/>
        <v>0</v>
      </c>
      <c r="CA12" s="260">
        <v>1</v>
      </c>
      <c r="CB12" s="260">
        <v>1</v>
      </c>
      <c r="CZ12" s="231">
        <v>0</v>
      </c>
    </row>
    <row r="13" spans="1:104">
      <c r="A13" s="254">
        <v>6</v>
      </c>
      <c r="B13" s="255" t="s">
        <v>112</v>
      </c>
      <c r="C13" s="256" t="s">
        <v>113</v>
      </c>
      <c r="D13" s="257" t="s">
        <v>103</v>
      </c>
      <c r="E13" s="258">
        <v>2.9156</v>
      </c>
      <c r="F13" s="258"/>
      <c r="G13" s="259">
        <f t="shared" si="0"/>
        <v>0</v>
      </c>
      <c r="O13" s="253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 t="shared" si="1"/>
        <v>0</v>
      </c>
      <c r="BB13" s="231">
        <f t="shared" si="2"/>
        <v>0</v>
      </c>
      <c r="BC13" s="231">
        <f t="shared" si="3"/>
        <v>0</v>
      </c>
      <c r="BD13" s="231">
        <f t="shared" si="4"/>
        <v>0</v>
      </c>
      <c r="BE13" s="231">
        <f t="shared" si="5"/>
        <v>0</v>
      </c>
      <c r="CA13" s="260">
        <v>1</v>
      </c>
      <c r="CB13" s="260">
        <v>1</v>
      </c>
      <c r="CZ13" s="231">
        <v>0</v>
      </c>
    </row>
    <row r="14" spans="1:104">
      <c r="A14" s="254">
        <v>7</v>
      </c>
      <c r="B14" s="255" t="s">
        <v>114</v>
      </c>
      <c r="C14" s="256" t="s">
        <v>115</v>
      </c>
      <c r="D14" s="257" t="s">
        <v>103</v>
      </c>
      <c r="E14" s="258">
        <v>73.003100000000003</v>
      </c>
      <c r="F14" s="258"/>
      <c r="G14" s="259">
        <f t="shared" si="0"/>
        <v>0</v>
      </c>
      <c r="O14" s="253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 t="shared" si="1"/>
        <v>0</v>
      </c>
      <c r="BB14" s="231">
        <f t="shared" si="2"/>
        <v>0</v>
      </c>
      <c r="BC14" s="231">
        <f t="shared" si="3"/>
        <v>0</v>
      </c>
      <c r="BD14" s="231">
        <f t="shared" si="4"/>
        <v>0</v>
      </c>
      <c r="BE14" s="231">
        <f t="shared" si="5"/>
        <v>0</v>
      </c>
      <c r="CA14" s="260">
        <v>1</v>
      </c>
      <c r="CB14" s="260">
        <v>1</v>
      </c>
      <c r="CZ14" s="231">
        <v>0</v>
      </c>
    </row>
    <row r="15" spans="1:104">
      <c r="A15" s="261"/>
      <c r="B15" s="262" t="s">
        <v>95</v>
      </c>
      <c r="C15" s="263" t="s">
        <v>100</v>
      </c>
      <c r="D15" s="264"/>
      <c r="E15" s="265"/>
      <c r="F15" s="266"/>
      <c r="G15" s="267">
        <f>SUM(G7:G14)</f>
        <v>0</v>
      </c>
      <c r="O15" s="253">
        <v>4</v>
      </c>
      <c r="BA15" s="268">
        <f>SUM(BA7:BA14)</f>
        <v>0</v>
      </c>
      <c r="BB15" s="268">
        <f>SUM(BB7:BB14)</f>
        <v>0</v>
      </c>
      <c r="BC15" s="268">
        <f>SUM(BC7:BC14)</f>
        <v>0</v>
      </c>
      <c r="BD15" s="268">
        <f>SUM(BD7:BD14)</f>
        <v>0</v>
      </c>
      <c r="BE15" s="268">
        <f>SUM(BE7:BE14)</f>
        <v>0</v>
      </c>
    </row>
    <row r="16" spans="1:104">
      <c r="A16" s="246" t="s">
        <v>91</v>
      </c>
      <c r="B16" s="247" t="s">
        <v>116</v>
      </c>
      <c r="C16" s="248" t="s">
        <v>117</v>
      </c>
      <c r="D16" s="249"/>
      <c r="E16" s="250"/>
      <c r="F16" s="250"/>
      <c r="G16" s="251"/>
      <c r="H16" s="252"/>
      <c r="I16" s="252"/>
      <c r="O16" s="253">
        <v>1</v>
      </c>
    </row>
    <row r="17" spans="1:104">
      <c r="A17" s="254">
        <v>8</v>
      </c>
      <c r="B17" s="255" t="s">
        <v>119</v>
      </c>
      <c r="C17" s="256" t="s">
        <v>120</v>
      </c>
      <c r="D17" s="257" t="s">
        <v>103</v>
      </c>
      <c r="E17" s="258">
        <v>3.4209999999999998</v>
      </c>
      <c r="F17" s="258"/>
      <c r="G17" s="259">
        <f t="shared" ref="G17:G25" si="6">E17*F17</f>
        <v>0</v>
      </c>
      <c r="O17" s="253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 t="shared" ref="BA17:BA25" si="7">IF(AZ17=1,G17,0)</f>
        <v>0</v>
      </c>
      <c r="BB17" s="231">
        <f t="shared" ref="BB17:BB25" si="8">IF(AZ17=2,G17,0)</f>
        <v>0</v>
      </c>
      <c r="BC17" s="231">
        <f t="shared" ref="BC17:BC25" si="9">IF(AZ17=3,G17,0)</f>
        <v>0</v>
      </c>
      <c r="BD17" s="231">
        <f t="shared" ref="BD17:BD25" si="10">IF(AZ17=4,G17,0)</f>
        <v>0</v>
      </c>
      <c r="BE17" s="231">
        <f t="shared" ref="BE17:BE25" si="11">IF(AZ17=5,G17,0)</f>
        <v>0</v>
      </c>
      <c r="CA17" s="260">
        <v>1</v>
      </c>
      <c r="CB17" s="260">
        <v>1</v>
      </c>
      <c r="CZ17" s="231">
        <v>2.5250000000014601</v>
      </c>
    </row>
    <row r="18" spans="1:104">
      <c r="A18" s="254">
        <v>9</v>
      </c>
      <c r="B18" s="255" t="s">
        <v>121</v>
      </c>
      <c r="C18" s="256" t="s">
        <v>122</v>
      </c>
      <c r="D18" s="257" t="s">
        <v>123</v>
      </c>
      <c r="E18" s="258">
        <v>3.6524999999999999</v>
      </c>
      <c r="F18" s="258"/>
      <c r="G18" s="259">
        <f t="shared" si="6"/>
        <v>0</v>
      </c>
      <c r="O18" s="253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 t="shared" si="7"/>
        <v>0</v>
      </c>
      <c r="BB18" s="231">
        <f t="shared" si="8"/>
        <v>0</v>
      </c>
      <c r="BC18" s="231">
        <f t="shared" si="9"/>
        <v>0</v>
      </c>
      <c r="BD18" s="231">
        <f t="shared" si="10"/>
        <v>0</v>
      </c>
      <c r="BE18" s="231">
        <f t="shared" si="11"/>
        <v>0</v>
      </c>
      <c r="CA18" s="260">
        <v>1</v>
      </c>
      <c r="CB18" s="260">
        <v>1</v>
      </c>
      <c r="CZ18" s="231">
        <v>3.9199999999993899E-2</v>
      </c>
    </row>
    <row r="19" spans="1:104">
      <c r="A19" s="254">
        <v>10</v>
      </c>
      <c r="B19" s="255" t="s">
        <v>124</v>
      </c>
      <c r="C19" s="256" t="s">
        <v>125</v>
      </c>
      <c r="D19" s="257" t="s">
        <v>123</v>
      </c>
      <c r="E19" s="258">
        <v>3.6524999999999999</v>
      </c>
      <c r="F19" s="258"/>
      <c r="G19" s="259">
        <f t="shared" si="6"/>
        <v>0</v>
      </c>
      <c r="O19" s="253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 t="shared" si="7"/>
        <v>0</v>
      </c>
      <c r="BB19" s="231">
        <f t="shared" si="8"/>
        <v>0</v>
      </c>
      <c r="BC19" s="231">
        <f t="shared" si="9"/>
        <v>0</v>
      </c>
      <c r="BD19" s="231">
        <f t="shared" si="10"/>
        <v>0</v>
      </c>
      <c r="BE19" s="231">
        <f t="shared" si="11"/>
        <v>0</v>
      </c>
      <c r="CA19" s="260">
        <v>1</v>
      </c>
      <c r="CB19" s="260">
        <v>1</v>
      </c>
      <c r="CZ19" s="231">
        <v>0</v>
      </c>
    </row>
    <row r="20" spans="1:104">
      <c r="A20" s="254">
        <v>11</v>
      </c>
      <c r="B20" s="255" t="s">
        <v>126</v>
      </c>
      <c r="C20" s="256" t="s">
        <v>127</v>
      </c>
      <c r="D20" s="257" t="s">
        <v>128</v>
      </c>
      <c r="E20" s="258">
        <v>0.1244</v>
      </c>
      <c r="F20" s="258"/>
      <c r="G20" s="259">
        <f t="shared" si="6"/>
        <v>0</v>
      </c>
      <c r="O20" s="253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 t="shared" si="7"/>
        <v>0</v>
      </c>
      <c r="BB20" s="231">
        <f t="shared" si="8"/>
        <v>0</v>
      </c>
      <c r="BC20" s="231">
        <f t="shared" si="9"/>
        <v>0</v>
      </c>
      <c r="BD20" s="231">
        <f t="shared" si="10"/>
        <v>0</v>
      </c>
      <c r="BE20" s="231">
        <f t="shared" si="11"/>
        <v>0</v>
      </c>
      <c r="CA20" s="260">
        <v>1</v>
      </c>
      <c r="CB20" s="260">
        <v>1</v>
      </c>
      <c r="CZ20" s="231">
        <v>1.05299999999988</v>
      </c>
    </row>
    <row r="21" spans="1:104">
      <c r="A21" s="254">
        <v>12</v>
      </c>
      <c r="B21" s="255" t="s">
        <v>129</v>
      </c>
      <c r="C21" s="256" t="s">
        <v>130</v>
      </c>
      <c r="D21" s="257" t="s">
        <v>103</v>
      </c>
      <c r="E21" s="258">
        <v>7.4813000000000001</v>
      </c>
      <c r="F21" s="258"/>
      <c r="G21" s="259">
        <f t="shared" si="6"/>
        <v>0</v>
      </c>
      <c r="O21" s="253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 t="shared" si="7"/>
        <v>0</v>
      </c>
      <c r="BB21" s="231">
        <f t="shared" si="8"/>
        <v>0</v>
      </c>
      <c r="BC21" s="231">
        <f t="shared" si="9"/>
        <v>0</v>
      </c>
      <c r="BD21" s="231">
        <f t="shared" si="10"/>
        <v>0</v>
      </c>
      <c r="BE21" s="231">
        <f t="shared" si="11"/>
        <v>0</v>
      </c>
      <c r="CA21" s="260">
        <v>1</v>
      </c>
      <c r="CB21" s="260">
        <v>1</v>
      </c>
      <c r="CZ21" s="231">
        <v>2.5250000000014601</v>
      </c>
    </row>
    <row r="22" spans="1:104">
      <c r="A22" s="254">
        <v>13</v>
      </c>
      <c r="B22" s="255" t="s">
        <v>131</v>
      </c>
      <c r="C22" s="256" t="s">
        <v>132</v>
      </c>
      <c r="D22" s="257" t="s">
        <v>123</v>
      </c>
      <c r="E22" s="258">
        <v>19.4375</v>
      </c>
      <c r="F22" s="258"/>
      <c r="G22" s="259">
        <f t="shared" si="6"/>
        <v>0</v>
      </c>
      <c r="O22" s="253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 t="shared" si="7"/>
        <v>0</v>
      </c>
      <c r="BB22" s="231">
        <f t="shared" si="8"/>
        <v>0</v>
      </c>
      <c r="BC22" s="231">
        <f t="shared" si="9"/>
        <v>0</v>
      </c>
      <c r="BD22" s="231">
        <f t="shared" si="10"/>
        <v>0</v>
      </c>
      <c r="BE22" s="231">
        <f t="shared" si="11"/>
        <v>0</v>
      </c>
      <c r="CA22" s="260">
        <v>1</v>
      </c>
      <c r="CB22" s="260">
        <v>1</v>
      </c>
      <c r="CZ22" s="231">
        <v>3.9210000000025502E-2</v>
      </c>
    </row>
    <row r="23" spans="1:104">
      <c r="A23" s="254">
        <v>14</v>
      </c>
      <c r="B23" s="255" t="s">
        <v>133</v>
      </c>
      <c r="C23" s="256" t="s">
        <v>134</v>
      </c>
      <c r="D23" s="257" t="s">
        <v>123</v>
      </c>
      <c r="E23" s="258">
        <v>19.4375</v>
      </c>
      <c r="F23" s="258"/>
      <c r="G23" s="259">
        <f t="shared" si="6"/>
        <v>0</v>
      </c>
      <c r="O23" s="253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 t="shared" si="7"/>
        <v>0</v>
      </c>
      <c r="BB23" s="231">
        <f t="shared" si="8"/>
        <v>0</v>
      </c>
      <c r="BC23" s="231">
        <f t="shared" si="9"/>
        <v>0</v>
      </c>
      <c r="BD23" s="231">
        <f t="shared" si="10"/>
        <v>0</v>
      </c>
      <c r="BE23" s="231">
        <f t="shared" si="11"/>
        <v>0</v>
      </c>
      <c r="CA23" s="260">
        <v>1</v>
      </c>
      <c r="CB23" s="260">
        <v>1</v>
      </c>
      <c r="CZ23" s="231">
        <v>0</v>
      </c>
    </row>
    <row r="24" spans="1:104">
      <c r="A24" s="254">
        <v>15</v>
      </c>
      <c r="B24" s="255" t="s">
        <v>135</v>
      </c>
      <c r="C24" s="256" t="s">
        <v>136</v>
      </c>
      <c r="D24" s="257" t="s">
        <v>103</v>
      </c>
      <c r="E24" s="258">
        <v>5.1315</v>
      </c>
      <c r="F24" s="258"/>
      <c r="G24" s="259">
        <f t="shared" si="6"/>
        <v>0</v>
      </c>
      <c r="O24" s="253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 t="shared" si="7"/>
        <v>0</v>
      </c>
      <c r="BB24" s="231">
        <f t="shared" si="8"/>
        <v>0</v>
      </c>
      <c r="BC24" s="231">
        <f t="shared" si="9"/>
        <v>0</v>
      </c>
      <c r="BD24" s="231">
        <f t="shared" si="10"/>
        <v>0</v>
      </c>
      <c r="BE24" s="231">
        <f t="shared" si="11"/>
        <v>0</v>
      </c>
      <c r="CA24" s="260">
        <v>1</v>
      </c>
      <c r="CB24" s="260">
        <v>1</v>
      </c>
      <c r="CZ24" s="231">
        <v>1.8369999999995299</v>
      </c>
    </row>
    <row r="25" spans="1:104" ht="22.5">
      <c r="A25" s="254">
        <v>16</v>
      </c>
      <c r="B25" s="255" t="s">
        <v>137</v>
      </c>
      <c r="C25" s="256" t="s">
        <v>138</v>
      </c>
      <c r="D25" s="257" t="s">
        <v>139</v>
      </c>
      <c r="E25" s="258">
        <v>1</v>
      </c>
      <c r="F25" s="258"/>
      <c r="G25" s="259">
        <f t="shared" si="6"/>
        <v>0</v>
      </c>
      <c r="O25" s="253">
        <v>2</v>
      </c>
      <c r="AA25" s="231">
        <v>12</v>
      </c>
      <c r="AB25" s="231">
        <v>0</v>
      </c>
      <c r="AC25" s="231">
        <v>1</v>
      </c>
      <c r="AZ25" s="231">
        <v>1</v>
      </c>
      <c r="BA25" s="231">
        <f t="shared" si="7"/>
        <v>0</v>
      </c>
      <c r="BB25" s="231">
        <f t="shared" si="8"/>
        <v>0</v>
      </c>
      <c r="BC25" s="231">
        <f t="shared" si="9"/>
        <v>0</v>
      </c>
      <c r="BD25" s="231">
        <f t="shared" si="10"/>
        <v>0</v>
      </c>
      <c r="BE25" s="231">
        <f t="shared" si="11"/>
        <v>0</v>
      </c>
      <c r="CA25" s="260">
        <v>12</v>
      </c>
      <c r="CB25" s="260">
        <v>0</v>
      </c>
      <c r="CZ25" s="231">
        <v>0</v>
      </c>
    </row>
    <row r="26" spans="1:104">
      <c r="A26" s="261"/>
      <c r="B26" s="262" t="s">
        <v>95</v>
      </c>
      <c r="C26" s="263" t="s">
        <v>118</v>
      </c>
      <c r="D26" s="264"/>
      <c r="E26" s="265"/>
      <c r="F26" s="266"/>
      <c r="G26" s="267">
        <f>SUM(G16:G25)</f>
        <v>0</v>
      </c>
      <c r="O26" s="253">
        <v>4</v>
      </c>
      <c r="BA26" s="268">
        <f>SUM(BA16:BA25)</f>
        <v>0</v>
      </c>
      <c r="BB26" s="268">
        <f>SUM(BB16:BB25)</f>
        <v>0</v>
      </c>
      <c r="BC26" s="268">
        <f>SUM(BC16:BC25)</f>
        <v>0</v>
      </c>
      <c r="BD26" s="268">
        <f>SUM(BD16:BD25)</f>
        <v>0</v>
      </c>
      <c r="BE26" s="268">
        <f>SUM(BE16:BE25)</f>
        <v>0</v>
      </c>
    </row>
    <row r="27" spans="1:104">
      <c r="A27" s="246" t="s">
        <v>91</v>
      </c>
      <c r="B27" s="247" t="s">
        <v>140</v>
      </c>
      <c r="C27" s="248" t="s">
        <v>141</v>
      </c>
      <c r="D27" s="249"/>
      <c r="E27" s="250"/>
      <c r="F27" s="250"/>
      <c r="G27" s="251"/>
      <c r="H27" s="252"/>
      <c r="I27" s="252"/>
      <c r="O27" s="253">
        <v>1</v>
      </c>
    </row>
    <row r="28" spans="1:104">
      <c r="A28" s="254">
        <v>17</v>
      </c>
      <c r="B28" s="255" t="s">
        <v>143</v>
      </c>
      <c r="C28" s="256" t="s">
        <v>144</v>
      </c>
      <c r="D28" s="257" t="s">
        <v>123</v>
      </c>
      <c r="E28" s="258">
        <v>24.4</v>
      </c>
      <c r="F28" s="258"/>
      <c r="G28" s="259">
        <f t="shared" ref="G28:G36" si="12">E28*F28</f>
        <v>0</v>
      </c>
      <c r="O28" s="253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 t="shared" ref="BA28:BA36" si="13">IF(AZ28=1,G28,0)</f>
        <v>0</v>
      </c>
      <c r="BB28" s="231">
        <f t="shared" ref="BB28:BB36" si="14">IF(AZ28=2,G28,0)</f>
        <v>0</v>
      </c>
      <c r="BC28" s="231">
        <f t="shared" ref="BC28:BC36" si="15">IF(AZ28=3,G28,0)</f>
        <v>0</v>
      </c>
      <c r="BD28" s="231">
        <f t="shared" ref="BD28:BD36" si="16">IF(AZ28=4,G28,0)</f>
        <v>0</v>
      </c>
      <c r="BE28" s="231">
        <f t="shared" ref="BE28:BE36" si="17">IF(AZ28=5,G28,0)</f>
        <v>0</v>
      </c>
      <c r="CA28" s="260">
        <v>1</v>
      </c>
      <c r="CB28" s="260">
        <v>1</v>
      </c>
      <c r="CZ28" s="231">
        <v>0.15337999999997001</v>
      </c>
    </row>
    <row r="29" spans="1:104">
      <c r="A29" s="254">
        <v>18</v>
      </c>
      <c r="B29" s="255" t="s">
        <v>145</v>
      </c>
      <c r="C29" s="256" t="s">
        <v>146</v>
      </c>
      <c r="D29" s="257" t="s">
        <v>123</v>
      </c>
      <c r="E29" s="258">
        <v>18.899999999999999</v>
      </c>
      <c r="F29" s="258"/>
      <c r="G29" s="259">
        <f t="shared" si="12"/>
        <v>0</v>
      </c>
      <c r="O29" s="253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 t="shared" si="13"/>
        <v>0</v>
      </c>
      <c r="BB29" s="231">
        <f t="shared" si="14"/>
        <v>0</v>
      </c>
      <c r="BC29" s="231">
        <f t="shared" si="15"/>
        <v>0</v>
      </c>
      <c r="BD29" s="231">
        <f t="shared" si="16"/>
        <v>0</v>
      </c>
      <c r="BE29" s="231">
        <f t="shared" si="17"/>
        <v>0</v>
      </c>
      <c r="CA29" s="260">
        <v>1</v>
      </c>
      <c r="CB29" s="260">
        <v>1</v>
      </c>
      <c r="CZ29" s="231">
        <v>0.17436999999995401</v>
      </c>
    </row>
    <row r="30" spans="1:104" ht="22.5">
      <c r="A30" s="254">
        <v>19</v>
      </c>
      <c r="B30" s="255" t="s">
        <v>147</v>
      </c>
      <c r="C30" s="256" t="s">
        <v>148</v>
      </c>
      <c r="D30" s="257" t="s">
        <v>123</v>
      </c>
      <c r="E30" s="258">
        <v>128.04499999999999</v>
      </c>
      <c r="F30" s="258"/>
      <c r="G30" s="259">
        <f t="shared" si="12"/>
        <v>0</v>
      </c>
      <c r="O30" s="253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 t="shared" si="13"/>
        <v>0</v>
      </c>
      <c r="BB30" s="231">
        <f t="shared" si="14"/>
        <v>0</v>
      </c>
      <c r="BC30" s="231">
        <f t="shared" si="15"/>
        <v>0</v>
      </c>
      <c r="BD30" s="231">
        <f t="shared" si="16"/>
        <v>0</v>
      </c>
      <c r="BE30" s="231">
        <f t="shared" si="17"/>
        <v>0</v>
      </c>
      <c r="CA30" s="260">
        <v>1</v>
      </c>
      <c r="CB30" s="260">
        <v>1</v>
      </c>
      <c r="CZ30" s="231">
        <v>0.26369000000022402</v>
      </c>
    </row>
    <row r="31" spans="1:104">
      <c r="A31" s="254">
        <v>20</v>
      </c>
      <c r="B31" s="255" t="s">
        <v>149</v>
      </c>
      <c r="C31" s="256" t="s">
        <v>150</v>
      </c>
      <c r="D31" s="257" t="s">
        <v>151</v>
      </c>
      <c r="E31" s="258">
        <v>3</v>
      </c>
      <c r="F31" s="258"/>
      <c r="G31" s="259">
        <f t="shared" si="12"/>
        <v>0</v>
      </c>
      <c r="O31" s="253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 t="shared" si="13"/>
        <v>0</v>
      </c>
      <c r="BB31" s="231">
        <f t="shared" si="14"/>
        <v>0</v>
      </c>
      <c r="BC31" s="231">
        <f t="shared" si="15"/>
        <v>0</v>
      </c>
      <c r="BD31" s="231">
        <f t="shared" si="16"/>
        <v>0</v>
      </c>
      <c r="BE31" s="231">
        <f t="shared" si="17"/>
        <v>0</v>
      </c>
      <c r="CA31" s="260">
        <v>1</v>
      </c>
      <c r="CB31" s="260">
        <v>1</v>
      </c>
      <c r="CZ31" s="231">
        <v>2.9629999999997401E-2</v>
      </c>
    </row>
    <row r="32" spans="1:104">
      <c r="A32" s="254">
        <v>21</v>
      </c>
      <c r="B32" s="255" t="s">
        <v>152</v>
      </c>
      <c r="C32" s="256" t="s">
        <v>153</v>
      </c>
      <c r="D32" s="257" t="s">
        <v>151</v>
      </c>
      <c r="E32" s="258">
        <v>2</v>
      </c>
      <c r="F32" s="258"/>
      <c r="G32" s="259">
        <f t="shared" si="12"/>
        <v>0</v>
      </c>
      <c r="O32" s="253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 t="shared" si="13"/>
        <v>0</v>
      </c>
      <c r="BB32" s="231">
        <f t="shared" si="14"/>
        <v>0</v>
      </c>
      <c r="BC32" s="231">
        <f t="shared" si="15"/>
        <v>0</v>
      </c>
      <c r="BD32" s="231">
        <f t="shared" si="16"/>
        <v>0</v>
      </c>
      <c r="BE32" s="231">
        <f t="shared" si="17"/>
        <v>0</v>
      </c>
      <c r="CA32" s="260">
        <v>1</v>
      </c>
      <c r="CB32" s="260">
        <v>1</v>
      </c>
      <c r="CZ32" s="231">
        <v>4.5680000000004398E-2</v>
      </c>
    </row>
    <row r="33" spans="1:104">
      <c r="A33" s="254">
        <v>22</v>
      </c>
      <c r="B33" s="255" t="s">
        <v>154</v>
      </c>
      <c r="C33" s="256" t="s">
        <v>155</v>
      </c>
      <c r="D33" s="257" t="s">
        <v>123</v>
      </c>
      <c r="E33" s="258">
        <v>6.72</v>
      </c>
      <c r="F33" s="258"/>
      <c r="G33" s="259">
        <f t="shared" si="12"/>
        <v>0</v>
      </c>
      <c r="O33" s="253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 t="shared" si="13"/>
        <v>0</v>
      </c>
      <c r="BB33" s="231">
        <f t="shared" si="14"/>
        <v>0</v>
      </c>
      <c r="BC33" s="231">
        <f t="shared" si="15"/>
        <v>0</v>
      </c>
      <c r="BD33" s="231">
        <f t="shared" si="16"/>
        <v>0</v>
      </c>
      <c r="BE33" s="231">
        <f t="shared" si="17"/>
        <v>0</v>
      </c>
      <c r="CA33" s="260">
        <v>1</v>
      </c>
      <c r="CB33" s="260">
        <v>1</v>
      </c>
      <c r="CZ33" s="231">
        <v>6.4449999999965299E-2</v>
      </c>
    </row>
    <row r="34" spans="1:104">
      <c r="A34" s="254">
        <v>23</v>
      </c>
      <c r="B34" s="255" t="s">
        <v>156</v>
      </c>
      <c r="C34" s="256" t="s">
        <v>157</v>
      </c>
      <c r="D34" s="257" t="s">
        <v>123</v>
      </c>
      <c r="E34" s="258">
        <v>20.62</v>
      </c>
      <c r="F34" s="258"/>
      <c r="G34" s="259">
        <f t="shared" si="12"/>
        <v>0</v>
      </c>
      <c r="O34" s="253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 t="shared" si="13"/>
        <v>0</v>
      </c>
      <c r="BB34" s="231">
        <f t="shared" si="14"/>
        <v>0</v>
      </c>
      <c r="BC34" s="231">
        <f t="shared" si="15"/>
        <v>0</v>
      </c>
      <c r="BD34" s="231">
        <f t="shared" si="16"/>
        <v>0</v>
      </c>
      <c r="BE34" s="231">
        <f t="shared" si="17"/>
        <v>0</v>
      </c>
      <c r="CA34" s="260">
        <v>1</v>
      </c>
      <c r="CB34" s="260">
        <v>1</v>
      </c>
      <c r="CZ34" s="231">
        <v>0.10793000000001</v>
      </c>
    </row>
    <row r="35" spans="1:104" ht="22.5">
      <c r="A35" s="254">
        <v>24</v>
      </c>
      <c r="B35" s="255" t="s">
        <v>158</v>
      </c>
      <c r="C35" s="256" t="s">
        <v>159</v>
      </c>
      <c r="D35" s="257" t="s">
        <v>123</v>
      </c>
      <c r="E35" s="258">
        <v>51</v>
      </c>
      <c r="F35" s="258"/>
      <c r="G35" s="259">
        <f t="shared" si="12"/>
        <v>0</v>
      </c>
      <c r="O35" s="253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 t="shared" si="13"/>
        <v>0</v>
      </c>
      <c r="BB35" s="231">
        <f t="shared" si="14"/>
        <v>0</v>
      </c>
      <c r="BC35" s="231">
        <f t="shared" si="15"/>
        <v>0</v>
      </c>
      <c r="BD35" s="231">
        <f t="shared" si="16"/>
        <v>0</v>
      </c>
      <c r="BE35" s="231">
        <f t="shared" si="17"/>
        <v>0</v>
      </c>
      <c r="CA35" s="260">
        <v>1</v>
      </c>
      <c r="CB35" s="260">
        <v>1</v>
      </c>
      <c r="CZ35" s="231">
        <v>1.9730000000009799E-2</v>
      </c>
    </row>
    <row r="36" spans="1:104">
      <c r="A36" s="254">
        <v>25</v>
      </c>
      <c r="B36" s="255" t="s">
        <v>160</v>
      </c>
      <c r="C36" s="256" t="s">
        <v>161</v>
      </c>
      <c r="D36" s="257" t="s">
        <v>162</v>
      </c>
      <c r="E36" s="258">
        <v>16.5</v>
      </c>
      <c r="F36" s="258"/>
      <c r="G36" s="259">
        <f t="shared" si="12"/>
        <v>0</v>
      </c>
      <c r="O36" s="253">
        <v>2</v>
      </c>
      <c r="AA36" s="231">
        <v>12</v>
      </c>
      <c r="AB36" s="231">
        <v>0</v>
      </c>
      <c r="AC36" s="231">
        <v>2</v>
      </c>
      <c r="AZ36" s="231">
        <v>1</v>
      </c>
      <c r="BA36" s="231">
        <f t="shared" si="13"/>
        <v>0</v>
      </c>
      <c r="BB36" s="231">
        <f t="shared" si="14"/>
        <v>0</v>
      </c>
      <c r="BC36" s="231">
        <f t="shared" si="15"/>
        <v>0</v>
      </c>
      <c r="BD36" s="231">
        <f t="shared" si="16"/>
        <v>0</v>
      </c>
      <c r="BE36" s="231">
        <f t="shared" si="17"/>
        <v>0</v>
      </c>
      <c r="CA36" s="260">
        <v>12</v>
      </c>
      <c r="CB36" s="260">
        <v>0</v>
      </c>
      <c r="CZ36" s="231">
        <v>0</v>
      </c>
    </row>
    <row r="37" spans="1:104">
      <c r="A37" s="261"/>
      <c r="B37" s="262" t="s">
        <v>95</v>
      </c>
      <c r="C37" s="263" t="s">
        <v>142</v>
      </c>
      <c r="D37" s="264"/>
      <c r="E37" s="265"/>
      <c r="F37" s="266"/>
      <c r="G37" s="267">
        <f>SUM(G27:G36)</f>
        <v>0</v>
      </c>
      <c r="O37" s="253">
        <v>4</v>
      </c>
      <c r="BA37" s="268">
        <f>SUM(BA27:BA36)</f>
        <v>0</v>
      </c>
      <c r="BB37" s="268">
        <f>SUM(BB27:BB36)</f>
        <v>0</v>
      </c>
      <c r="BC37" s="268">
        <f>SUM(BC27:BC36)</f>
        <v>0</v>
      </c>
      <c r="BD37" s="268">
        <f>SUM(BD27:BD36)</f>
        <v>0</v>
      </c>
      <c r="BE37" s="268">
        <f>SUM(BE27:BE36)</f>
        <v>0</v>
      </c>
    </row>
    <row r="38" spans="1:104">
      <c r="A38" s="246" t="s">
        <v>91</v>
      </c>
      <c r="B38" s="247" t="s">
        <v>163</v>
      </c>
      <c r="C38" s="248" t="s">
        <v>164</v>
      </c>
      <c r="D38" s="249"/>
      <c r="E38" s="250"/>
      <c r="F38" s="250"/>
      <c r="G38" s="251"/>
      <c r="H38" s="252"/>
      <c r="I38" s="252"/>
      <c r="O38" s="253">
        <v>1</v>
      </c>
    </row>
    <row r="39" spans="1:104">
      <c r="A39" s="254">
        <v>26</v>
      </c>
      <c r="B39" s="255" t="s">
        <v>166</v>
      </c>
      <c r="C39" s="256" t="s">
        <v>167</v>
      </c>
      <c r="D39" s="257" t="s">
        <v>103</v>
      </c>
      <c r="E39" s="258">
        <v>16.4619</v>
      </c>
      <c r="F39" s="258"/>
      <c r="G39" s="259">
        <f t="shared" ref="G39:G50" si="18">E39*F39</f>
        <v>0</v>
      </c>
      <c r="O39" s="253">
        <v>2</v>
      </c>
      <c r="AA39" s="231">
        <v>1</v>
      </c>
      <c r="AB39" s="231">
        <v>1</v>
      </c>
      <c r="AC39" s="231">
        <v>1</v>
      </c>
      <c r="AZ39" s="231">
        <v>1</v>
      </c>
      <c r="BA39" s="231">
        <f t="shared" ref="BA39:BA50" si="19">IF(AZ39=1,G39,0)</f>
        <v>0</v>
      </c>
      <c r="BB39" s="231">
        <f t="shared" ref="BB39:BB50" si="20">IF(AZ39=2,G39,0)</f>
        <v>0</v>
      </c>
      <c r="BC39" s="231">
        <f t="shared" ref="BC39:BC50" si="21">IF(AZ39=3,G39,0)</f>
        <v>0</v>
      </c>
      <c r="BD39" s="231">
        <f t="shared" ref="BD39:BD50" si="22">IF(AZ39=4,G39,0)</f>
        <v>0</v>
      </c>
      <c r="BE39" s="231">
        <f t="shared" ref="BE39:BE50" si="23">IF(AZ39=5,G39,0)</f>
        <v>0</v>
      </c>
      <c r="CA39" s="260">
        <v>1</v>
      </c>
      <c r="CB39" s="260">
        <v>1</v>
      </c>
      <c r="CZ39" s="231">
        <v>2.52514000000156</v>
      </c>
    </row>
    <row r="40" spans="1:104">
      <c r="A40" s="254">
        <v>27</v>
      </c>
      <c r="B40" s="255" t="s">
        <v>168</v>
      </c>
      <c r="C40" s="256" t="s">
        <v>169</v>
      </c>
      <c r="D40" s="257" t="s">
        <v>123</v>
      </c>
      <c r="E40" s="258">
        <v>109.746</v>
      </c>
      <c r="F40" s="258"/>
      <c r="G40" s="259">
        <f t="shared" si="18"/>
        <v>0</v>
      </c>
      <c r="O40" s="253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 t="shared" si="19"/>
        <v>0</v>
      </c>
      <c r="BB40" s="231">
        <f t="shared" si="20"/>
        <v>0</v>
      </c>
      <c r="BC40" s="231">
        <f t="shared" si="21"/>
        <v>0</v>
      </c>
      <c r="BD40" s="231">
        <f t="shared" si="22"/>
        <v>0</v>
      </c>
      <c r="BE40" s="231">
        <f t="shared" si="23"/>
        <v>0</v>
      </c>
      <c r="CA40" s="260">
        <v>1</v>
      </c>
      <c r="CB40" s="260">
        <v>1</v>
      </c>
      <c r="CZ40" s="231">
        <v>0.194189999999935</v>
      </c>
    </row>
    <row r="41" spans="1:104">
      <c r="A41" s="254">
        <v>28</v>
      </c>
      <c r="B41" s="255" t="s">
        <v>170</v>
      </c>
      <c r="C41" s="256" t="s">
        <v>171</v>
      </c>
      <c r="D41" s="257" t="s">
        <v>123</v>
      </c>
      <c r="E41" s="258">
        <v>109.746</v>
      </c>
      <c r="F41" s="258"/>
      <c r="G41" s="259">
        <f t="shared" si="18"/>
        <v>0</v>
      </c>
      <c r="O41" s="253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 t="shared" si="19"/>
        <v>0</v>
      </c>
      <c r="BB41" s="231">
        <f t="shared" si="20"/>
        <v>0</v>
      </c>
      <c r="BC41" s="231">
        <f t="shared" si="21"/>
        <v>0</v>
      </c>
      <c r="BD41" s="231">
        <f t="shared" si="22"/>
        <v>0</v>
      </c>
      <c r="BE41" s="231">
        <f t="shared" si="23"/>
        <v>0</v>
      </c>
      <c r="CA41" s="260">
        <v>1</v>
      </c>
      <c r="CB41" s="260">
        <v>1</v>
      </c>
      <c r="CZ41" s="231">
        <v>0</v>
      </c>
    </row>
    <row r="42" spans="1:104">
      <c r="A42" s="254">
        <v>29</v>
      </c>
      <c r="B42" s="255" t="s">
        <v>172</v>
      </c>
      <c r="C42" s="256" t="s">
        <v>173</v>
      </c>
      <c r="D42" s="257" t="s">
        <v>123</v>
      </c>
      <c r="E42" s="258">
        <v>109.746</v>
      </c>
      <c r="F42" s="258"/>
      <c r="G42" s="259">
        <f t="shared" si="18"/>
        <v>0</v>
      </c>
      <c r="O42" s="253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 t="shared" si="19"/>
        <v>0</v>
      </c>
      <c r="BB42" s="231">
        <f t="shared" si="20"/>
        <v>0</v>
      </c>
      <c r="BC42" s="231">
        <f t="shared" si="21"/>
        <v>0</v>
      </c>
      <c r="BD42" s="231">
        <f t="shared" si="22"/>
        <v>0</v>
      </c>
      <c r="BE42" s="231">
        <f t="shared" si="23"/>
        <v>0</v>
      </c>
      <c r="CA42" s="260">
        <v>1</v>
      </c>
      <c r="CB42" s="260">
        <v>1</v>
      </c>
      <c r="CZ42" s="231">
        <v>1.9999999999988898E-3</v>
      </c>
    </row>
    <row r="43" spans="1:104">
      <c r="A43" s="254">
        <v>30</v>
      </c>
      <c r="B43" s="255" t="s">
        <v>174</v>
      </c>
      <c r="C43" s="256" t="s">
        <v>175</v>
      </c>
      <c r="D43" s="257" t="s">
        <v>123</v>
      </c>
      <c r="E43" s="258">
        <v>109.746</v>
      </c>
      <c r="F43" s="258"/>
      <c r="G43" s="259">
        <f t="shared" si="18"/>
        <v>0</v>
      </c>
      <c r="O43" s="253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 t="shared" si="19"/>
        <v>0</v>
      </c>
      <c r="BB43" s="231">
        <f t="shared" si="20"/>
        <v>0</v>
      </c>
      <c r="BC43" s="231">
        <f t="shared" si="21"/>
        <v>0</v>
      </c>
      <c r="BD43" s="231">
        <f t="shared" si="22"/>
        <v>0</v>
      </c>
      <c r="BE43" s="231">
        <f t="shared" si="23"/>
        <v>0</v>
      </c>
      <c r="CA43" s="260">
        <v>1</v>
      </c>
      <c r="CB43" s="260">
        <v>1</v>
      </c>
      <c r="CZ43" s="231">
        <v>0</v>
      </c>
    </row>
    <row r="44" spans="1:104">
      <c r="A44" s="254">
        <v>31</v>
      </c>
      <c r="B44" s="255" t="s">
        <v>176</v>
      </c>
      <c r="C44" s="256" t="s">
        <v>177</v>
      </c>
      <c r="D44" s="257" t="s">
        <v>128</v>
      </c>
      <c r="E44" s="258">
        <v>1.6462000000000001</v>
      </c>
      <c r="F44" s="258"/>
      <c r="G44" s="259">
        <f t="shared" si="18"/>
        <v>0</v>
      </c>
      <c r="O44" s="253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 t="shared" si="19"/>
        <v>0</v>
      </c>
      <c r="BB44" s="231">
        <f t="shared" si="20"/>
        <v>0</v>
      </c>
      <c r="BC44" s="231">
        <f t="shared" si="21"/>
        <v>0</v>
      </c>
      <c r="BD44" s="231">
        <f t="shared" si="22"/>
        <v>0</v>
      </c>
      <c r="BE44" s="231">
        <f t="shared" si="23"/>
        <v>0</v>
      </c>
      <c r="CA44" s="260">
        <v>1</v>
      </c>
      <c r="CB44" s="260">
        <v>1</v>
      </c>
      <c r="CZ44" s="231">
        <v>1.0068900000005701</v>
      </c>
    </row>
    <row r="45" spans="1:104">
      <c r="A45" s="254">
        <v>32</v>
      </c>
      <c r="B45" s="255" t="s">
        <v>178</v>
      </c>
      <c r="C45" s="256" t="s">
        <v>179</v>
      </c>
      <c r="D45" s="257" t="s">
        <v>103</v>
      </c>
      <c r="E45" s="258">
        <v>6.1950000000000003</v>
      </c>
      <c r="F45" s="258"/>
      <c r="G45" s="259">
        <f t="shared" si="18"/>
        <v>0</v>
      </c>
      <c r="O45" s="253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 t="shared" si="19"/>
        <v>0</v>
      </c>
      <c r="BB45" s="231">
        <f t="shared" si="20"/>
        <v>0</v>
      </c>
      <c r="BC45" s="231">
        <f t="shared" si="21"/>
        <v>0</v>
      </c>
      <c r="BD45" s="231">
        <f t="shared" si="22"/>
        <v>0</v>
      </c>
      <c r="BE45" s="231">
        <f t="shared" si="23"/>
        <v>0</v>
      </c>
      <c r="CA45" s="260">
        <v>1</v>
      </c>
      <c r="CB45" s="260">
        <v>1</v>
      </c>
      <c r="CZ45" s="231">
        <v>2.5251099999986799</v>
      </c>
    </row>
    <row r="46" spans="1:104">
      <c r="A46" s="254">
        <v>33</v>
      </c>
      <c r="B46" s="255" t="s">
        <v>180</v>
      </c>
      <c r="C46" s="256" t="s">
        <v>181</v>
      </c>
      <c r="D46" s="257" t="s">
        <v>123</v>
      </c>
      <c r="E46" s="258">
        <v>45.5</v>
      </c>
      <c r="F46" s="258"/>
      <c r="G46" s="259">
        <f t="shared" si="18"/>
        <v>0</v>
      </c>
      <c r="O46" s="253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 t="shared" si="19"/>
        <v>0</v>
      </c>
      <c r="BB46" s="231">
        <f t="shared" si="20"/>
        <v>0</v>
      </c>
      <c r="BC46" s="231">
        <f t="shared" si="21"/>
        <v>0</v>
      </c>
      <c r="BD46" s="231">
        <f t="shared" si="22"/>
        <v>0</v>
      </c>
      <c r="BE46" s="231">
        <f t="shared" si="23"/>
        <v>0</v>
      </c>
      <c r="CA46" s="260">
        <v>1</v>
      </c>
      <c r="CB46" s="260">
        <v>1</v>
      </c>
      <c r="CZ46" s="231">
        <v>3.4099999999987998E-3</v>
      </c>
    </row>
    <row r="47" spans="1:104">
      <c r="A47" s="254">
        <v>34</v>
      </c>
      <c r="B47" s="255" t="s">
        <v>182</v>
      </c>
      <c r="C47" s="256" t="s">
        <v>183</v>
      </c>
      <c r="D47" s="257" t="s">
        <v>123</v>
      </c>
      <c r="E47" s="258">
        <v>45.5</v>
      </c>
      <c r="F47" s="258"/>
      <c r="G47" s="259">
        <f t="shared" si="18"/>
        <v>0</v>
      </c>
      <c r="O47" s="253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 t="shared" si="19"/>
        <v>0</v>
      </c>
      <c r="BB47" s="231">
        <f t="shared" si="20"/>
        <v>0</v>
      </c>
      <c r="BC47" s="231">
        <f t="shared" si="21"/>
        <v>0</v>
      </c>
      <c r="BD47" s="231">
        <f t="shared" si="22"/>
        <v>0</v>
      </c>
      <c r="BE47" s="231">
        <f t="shared" si="23"/>
        <v>0</v>
      </c>
      <c r="CA47" s="260">
        <v>1</v>
      </c>
      <c r="CB47" s="260">
        <v>1</v>
      </c>
      <c r="CZ47" s="231">
        <v>0</v>
      </c>
    </row>
    <row r="48" spans="1:104">
      <c r="A48" s="254">
        <v>35</v>
      </c>
      <c r="B48" s="255" t="s">
        <v>184</v>
      </c>
      <c r="C48" s="256" t="s">
        <v>185</v>
      </c>
      <c r="D48" s="257" t="s">
        <v>128</v>
      </c>
      <c r="E48" s="258">
        <v>0.92930000000000001</v>
      </c>
      <c r="F48" s="258"/>
      <c r="G48" s="259">
        <f t="shared" si="18"/>
        <v>0</v>
      </c>
      <c r="O48" s="253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 t="shared" si="19"/>
        <v>0</v>
      </c>
      <c r="BB48" s="231">
        <f t="shared" si="20"/>
        <v>0</v>
      </c>
      <c r="BC48" s="231">
        <f t="shared" si="21"/>
        <v>0</v>
      </c>
      <c r="BD48" s="231">
        <f t="shared" si="22"/>
        <v>0</v>
      </c>
      <c r="BE48" s="231">
        <f t="shared" si="23"/>
        <v>0</v>
      </c>
      <c r="CA48" s="260">
        <v>1</v>
      </c>
      <c r="CB48" s="260">
        <v>1</v>
      </c>
      <c r="CZ48" s="231">
        <v>1.01664999999957</v>
      </c>
    </row>
    <row r="49" spans="1:104">
      <c r="A49" s="254">
        <v>36</v>
      </c>
      <c r="B49" s="255" t="s">
        <v>186</v>
      </c>
      <c r="C49" s="256" t="s">
        <v>187</v>
      </c>
      <c r="D49" s="257" t="s">
        <v>123</v>
      </c>
      <c r="E49" s="258">
        <v>28.927499999999998</v>
      </c>
      <c r="F49" s="258"/>
      <c r="G49" s="259">
        <f t="shared" si="18"/>
        <v>0</v>
      </c>
      <c r="O49" s="253">
        <v>2</v>
      </c>
      <c r="AA49" s="231">
        <v>1</v>
      </c>
      <c r="AB49" s="231">
        <v>1</v>
      </c>
      <c r="AC49" s="231">
        <v>1</v>
      </c>
      <c r="AZ49" s="231">
        <v>1</v>
      </c>
      <c r="BA49" s="231">
        <f t="shared" si="19"/>
        <v>0</v>
      </c>
      <c r="BB49" s="231">
        <f t="shared" si="20"/>
        <v>0</v>
      </c>
      <c r="BC49" s="231">
        <f t="shared" si="21"/>
        <v>0</v>
      </c>
      <c r="BD49" s="231">
        <f t="shared" si="22"/>
        <v>0</v>
      </c>
      <c r="BE49" s="231">
        <f t="shared" si="23"/>
        <v>0</v>
      </c>
      <c r="CA49" s="260">
        <v>1</v>
      </c>
      <c r="CB49" s="260">
        <v>1</v>
      </c>
      <c r="CZ49" s="231">
        <v>1.9700000000000299E-3</v>
      </c>
    </row>
    <row r="50" spans="1:104">
      <c r="A50" s="254">
        <v>37</v>
      </c>
      <c r="B50" s="255" t="s">
        <v>188</v>
      </c>
      <c r="C50" s="256" t="s">
        <v>189</v>
      </c>
      <c r="D50" s="257" t="s">
        <v>103</v>
      </c>
      <c r="E50" s="258">
        <v>2.2999999999999998</v>
      </c>
      <c r="F50" s="258"/>
      <c r="G50" s="259">
        <f t="shared" si="18"/>
        <v>0</v>
      </c>
      <c r="O50" s="253">
        <v>2</v>
      </c>
      <c r="AA50" s="231">
        <v>2</v>
      </c>
      <c r="AB50" s="231">
        <v>1</v>
      </c>
      <c r="AC50" s="231">
        <v>1</v>
      </c>
      <c r="AZ50" s="231">
        <v>1</v>
      </c>
      <c r="BA50" s="231">
        <f t="shared" si="19"/>
        <v>0</v>
      </c>
      <c r="BB50" s="231">
        <f t="shared" si="20"/>
        <v>0</v>
      </c>
      <c r="BC50" s="231">
        <f t="shared" si="21"/>
        <v>0</v>
      </c>
      <c r="BD50" s="231">
        <f t="shared" si="22"/>
        <v>0</v>
      </c>
      <c r="BE50" s="231">
        <f t="shared" si="23"/>
        <v>0</v>
      </c>
      <c r="CA50" s="260">
        <v>2</v>
      </c>
      <c r="CB50" s="260">
        <v>1</v>
      </c>
      <c r="CZ50" s="231">
        <v>3.0194999999985201</v>
      </c>
    </row>
    <row r="51" spans="1:104">
      <c r="A51" s="261"/>
      <c r="B51" s="262" t="s">
        <v>95</v>
      </c>
      <c r="C51" s="263" t="s">
        <v>165</v>
      </c>
      <c r="D51" s="264"/>
      <c r="E51" s="265"/>
      <c r="F51" s="266"/>
      <c r="G51" s="267">
        <f>SUM(G38:G50)</f>
        <v>0</v>
      </c>
      <c r="O51" s="253">
        <v>4</v>
      </c>
      <c r="BA51" s="268">
        <f>SUM(BA38:BA50)</f>
        <v>0</v>
      </c>
      <c r="BB51" s="268">
        <f>SUM(BB38:BB50)</f>
        <v>0</v>
      </c>
      <c r="BC51" s="268">
        <f>SUM(BC38:BC50)</f>
        <v>0</v>
      </c>
      <c r="BD51" s="268">
        <f>SUM(BD38:BD50)</f>
        <v>0</v>
      </c>
      <c r="BE51" s="268">
        <f>SUM(BE38:BE50)</f>
        <v>0</v>
      </c>
    </row>
    <row r="52" spans="1:104">
      <c r="A52" s="246" t="s">
        <v>91</v>
      </c>
      <c r="B52" s="247" t="s">
        <v>190</v>
      </c>
      <c r="C52" s="248" t="s">
        <v>191</v>
      </c>
      <c r="D52" s="249"/>
      <c r="E52" s="250"/>
      <c r="F52" s="250"/>
      <c r="G52" s="251"/>
      <c r="H52" s="252"/>
      <c r="I52" s="252"/>
      <c r="O52" s="253">
        <v>1</v>
      </c>
    </row>
    <row r="53" spans="1:104">
      <c r="A53" s="254">
        <v>38</v>
      </c>
      <c r="B53" s="255" t="s">
        <v>193</v>
      </c>
      <c r="C53" s="256" t="s">
        <v>194</v>
      </c>
      <c r="D53" s="257" t="s">
        <v>123</v>
      </c>
      <c r="E53" s="258">
        <v>73.5</v>
      </c>
      <c r="F53" s="258"/>
      <c r="G53" s="259">
        <f t="shared" ref="G53:G61" si="24">E53*F53</f>
        <v>0</v>
      </c>
      <c r="O53" s="253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 t="shared" ref="BA53:BA61" si="25">IF(AZ53=1,G53,0)</f>
        <v>0</v>
      </c>
      <c r="BB53" s="231">
        <f t="shared" ref="BB53:BB61" si="26">IF(AZ53=2,G53,0)</f>
        <v>0</v>
      </c>
      <c r="BC53" s="231">
        <f t="shared" ref="BC53:BC61" si="27">IF(AZ53=3,G53,0)</f>
        <v>0</v>
      </c>
      <c r="BD53" s="231">
        <f t="shared" ref="BD53:BD61" si="28">IF(AZ53=4,G53,0)</f>
        <v>0</v>
      </c>
      <c r="BE53" s="231">
        <f t="shared" ref="BE53:BE61" si="29">IF(AZ53=5,G53,0)</f>
        <v>0</v>
      </c>
      <c r="CA53" s="260">
        <v>1</v>
      </c>
      <c r="CB53" s="260">
        <v>1</v>
      </c>
      <c r="CZ53" s="231">
        <v>2.54600000000096E-2</v>
      </c>
    </row>
    <row r="54" spans="1:104" ht="22.5">
      <c r="A54" s="254">
        <v>39</v>
      </c>
      <c r="B54" s="255" t="s">
        <v>195</v>
      </c>
      <c r="C54" s="256" t="s">
        <v>196</v>
      </c>
      <c r="D54" s="257" t="s">
        <v>123</v>
      </c>
      <c r="E54" s="258">
        <v>21.5</v>
      </c>
      <c r="F54" s="258"/>
      <c r="G54" s="259">
        <f t="shared" si="24"/>
        <v>0</v>
      </c>
      <c r="O54" s="253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 t="shared" si="25"/>
        <v>0</v>
      </c>
      <c r="BB54" s="231">
        <f t="shared" si="26"/>
        <v>0</v>
      </c>
      <c r="BC54" s="231">
        <f t="shared" si="27"/>
        <v>0</v>
      </c>
      <c r="BD54" s="231">
        <f t="shared" si="28"/>
        <v>0</v>
      </c>
      <c r="BE54" s="231">
        <f t="shared" si="29"/>
        <v>0</v>
      </c>
      <c r="CA54" s="260">
        <v>1</v>
      </c>
      <c r="CB54" s="260">
        <v>1</v>
      </c>
      <c r="CZ54" s="231">
        <v>3.3709999999985002E-2</v>
      </c>
    </row>
    <row r="55" spans="1:104">
      <c r="A55" s="254">
        <v>40</v>
      </c>
      <c r="B55" s="255" t="s">
        <v>197</v>
      </c>
      <c r="C55" s="256" t="s">
        <v>198</v>
      </c>
      <c r="D55" s="257" t="s">
        <v>123</v>
      </c>
      <c r="E55" s="258">
        <v>25.2</v>
      </c>
      <c r="F55" s="258"/>
      <c r="G55" s="259">
        <f t="shared" si="24"/>
        <v>0</v>
      </c>
      <c r="O55" s="253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 t="shared" si="25"/>
        <v>0</v>
      </c>
      <c r="BB55" s="231">
        <f t="shared" si="26"/>
        <v>0</v>
      </c>
      <c r="BC55" s="231">
        <f t="shared" si="27"/>
        <v>0</v>
      </c>
      <c r="BD55" s="231">
        <f t="shared" si="28"/>
        <v>0</v>
      </c>
      <c r="BE55" s="231">
        <f t="shared" si="29"/>
        <v>0</v>
      </c>
      <c r="CA55" s="260">
        <v>1</v>
      </c>
      <c r="CB55" s="260">
        <v>1</v>
      </c>
      <c r="CZ55" s="231">
        <v>2.07499999999925E-2</v>
      </c>
    </row>
    <row r="56" spans="1:104">
      <c r="A56" s="254">
        <v>41</v>
      </c>
      <c r="B56" s="255" t="s">
        <v>199</v>
      </c>
      <c r="C56" s="256" t="s">
        <v>200</v>
      </c>
      <c r="D56" s="257" t="s">
        <v>123</v>
      </c>
      <c r="E56" s="258">
        <v>267.83499999999998</v>
      </c>
      <c r="F56" s="258"/>
      <c r="G56" s="259">
        <f t="shared" si="24"/>
        <v>0</v>
      </c>
      <c r="O56" s="253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 t="shared" si="25"/>
        <v>0</v>
      </c>
      <c r="BB56" s="231">
        <f t="shared" si="26"/>
        <v>0</v>
      </c>
      <c r="BC56" s="231">
        <f t="shared" si="27"/>
        <v>0</v>
      </c>
      <c r="BD56" s="231">
        <f t="shared" si="28"/>
        <v>0</v>
      </c>
      <c r="BE56" s="231">
        <f t="shared" si="29"/>
        <v>0</v>
      </c>
      <c r="CA56" s="260">
        <v>1</v>
      </c>
      <c r="CB56" s="260">
        <v>1</v>
      </c>
      <c r="CZ56" s="231">
        <v>2.7980000000013699E-2</v>
      </c>
    </row>
    <row r="57" spans="1:104">
      <c r="A57" s="254">
        <v>42</v>
      </c>
      <c r="B57" s="255" t="s">
        <v>201</v>
      </c>
      <c r="C57" s="256" t="s">
        <v>202</v>
      </c>
      <c r="D57" s="257" t="s">
        <v>162</v>
      </c>
      <c r="E57" s="258">
        <v>74</v>
      </c>
      <c r="F57" s="258"/>
      <c r="G57" s="259">
        <f t="shared" si="24"/>
        <v>0</v>
      </c>
      <c r="O57" s="253">
        <v>2</v>
      </c>
      <c r="AA57" s="231">
        <v>1</v>
      </c>
      <c r="AB57" s="231">
        <v>1</v>
      </c>
      <c r="AC57" s="231">
        <v>1</v>
      </c>
      <c r="AZ57" s="231">
        <v>1</v>
      </c>
      <c r="BA57" s="231">
        <f t="shared" si="25"/>
        <v>0</v>
      </c>
      <c r="BB57" s="231">
        <f t="shared" si="26"/>
        <v>0</v>
      </c>
      <c r="BC57" s="231">
        <f t="shared" si="27"/>
        <v>0</v>
      </c>
      <c r="BD57" s="231">
        <f t="shared" si="28"/>
        <v>0</v>
      </c>
      <c r="BE57" s="231">
        <f t="shared" si="29"/>
        <v>0</v>
      </c>
      <c r="CA57" s="260">
        <v>1</v>
      </c>
      <c r="CB57" s="260">
        <v>1</v>
      </c>
      <c r="CZ57" s="231">
        <v>4.5999999999990498E-4</v>
      </c>
    </row>
    <row r="58" spans="1:104" ht="22.5">
      <c r="A58" s="254">
        <v>43</v>
      </c>
      <c r="B58" s="255" t="s">
        <v>203</v>
      </c>
      <c r="C58" s="256" t="s">
        <v>204</v>
      </c>
      <c r="D58" s="257" t="s">
        <v>123</v>
      </c>
      <c r="E58" s="258">
        <v>184.39</v>
      </c>
      <c r="F58" s="258"/>
      <c r="G58" s="259">
        <f t="shared" si="24"/>
        <v>0</v>
      </c>
      <c r="O58" s="253">
        <v>2</v>
      </c>
      <c r="AA58" s="231">
        <v>1</v>
      </c>
      <c r="AB58" s="231">
        <v>1</v>
      </c>
      <c r="AC58" s="231">
        <v>1</v>
      </c>
      <c r="AZ58" s="231">
        <v>1</v>
      </c>
      <c r="BA58" s="231">
        <f t="shared" si="25"/>
        <v>0</v>
      </c>
      <c r="BB58" s="231">
        <f t="shared" si="26"/>
        <v>0</v>
      </c>
      <c r="BC58" s="231">
        <f t="shared" si="27"/>
        <v>0</v>
      </c>
      <c r="BD58" s="231">
        <f t="shared" si="28"/>
        <v>0</v>
      </c>
      <c r="BE58" s="231">
        <f t="shared" si="29"/>
        <v>0</v>
      </c>
      <c r="CA58" s="260">
        <v>1</v>
      </c>
      <c r="CB58" s="260">
        <v>1</v>
      </c>
      <c r="CZ58" s="231">
        <v>5.2579999999977603E-2</v>
      </c>
    </row>
    <row r="59" spans="1:104">
      <c r="A59" s="254">
        <v>44</v>
      </c>
      <c r="B59" s="255" t="s">
        <v>205</v>
      </c>
      <c r="C59" s="256" t="s">
        <v>206</v>
      </c>
      <c r="D59" s="257" t="s">
        <v>123</v>
      </c>
      <c r="E59" s="258">
        <v>90.9</v>
      </c>
      <c r="F59" s="258"/>
      <c r="G59" s="259">
        <f t="shared" si="24"/>
        <v>0</v>
      </c>
      <c r="O59" s="253">
        <v>2</v>
      </c>
      <c r="AA59" s="231">
        <v>1</v>
      </c>
      <c r="AB59" s="231">
        <v>0</v>
      </c>
      <c r="AC59" s="231">
        <v>0</v>
      </c>
      <c r="AZ59" s="231">
        <v>1</v>
      </c>
      <c r="BA59" s="231">
        <f t="shared" si="25"/>
        <v>0</v>
      </c>
      <c r="BB59" s="231">
        <f t="shared" si="26"/>
        <v>0</v>
      </c>
      <c r="BC59" s="231">
        <f t="shared" si="27"/>
        <v>0</v>
      </c>
      <c r="BD59" s="231">
        <f t="shared" si="28"/>
        <v>0</v>
      </c>
      <c r="BE59" s="231">
        <f t="shared" si="29"/>
        <v>0</v>
      </c>
      <c r="CA59" s="260">
        <v>1</v>
      </c>
      <c r="CB59" s="260">
        <v>0</v>
      </c>
      <c r="CZ59" s="231">
        <v>0.100000000000023</v>
      </c>
    </row>
    <row r="60" spans="1:104">
      <c r="A60" s="254">
        <v>45</v>
      </c>
      <c r="B60" s="255" t="s">
        <v>207</v>
      </c>
      <c r="C60" s="256" t="s">
        <v>208</v>
      </c>
      <c r="D60" s="257" t="s">
        <v>123</v>
      </c>
      <c r="E60" s="258">
        <v>2.5</v>
      </c>
      <c r="F60" s="258"/>
      <c r="G60" s="259">
        <f t="shared" si="24"/>
        <v>0</v>
      </c>
      <c r="O60" s="253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 t="shared" si="25"/>
        <v>0</v>
      </c>
      <c r="BB60" s="231">
        <f t="shared" si="26"/>
        <v>0</v>
      </c>
      <c r="BC60" s="231">
        <f t="shared" si="27"/>
        <v>0</v>
      </c>
      <c r="BD60" s="231">
        <f t="shared" si="28"/>
        <v>0</v>
      </c>
      <c r="BE60" s="231">
        <f t="shared" si="29"/>
        <v>0</v>
      </c>
      <c r="CA60" s="260">
        <v>1</v>
      </c>
      <c r="CB60" s="260">
        <v>1</v>
      </c>
      <c r="CZ60" s="231">
        <v>0.24000000000000901</v>
      </c>
    </row>
    <row r="61" spans="1:104" ht="22.5">
      <c r="A61" s="254">
        <v>46</v>
      </c>
      <c r="B61" s="255" t="s">
        <v>209</v>
      </c>
      <c r="C61" s="256" t="s">
        <v>210</v>
      </c>
      <c r="D61" s="257" t="s">
        <v>162</v>
      </c>
      <c r="E61" s="258">
        <v>8</v>
      </c>
      <c r="F61" s="258"/>
      <c r="G61" s="259">
        <f t="shared" si="24"/>
        <v>0</v>
      </c>
      <c r="O61" s="253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 t="shared" si="25"/>
        <v>0</v>
      </c>
      <c r="BB61" s="231">
        <f t="shared" si="26"/>
        <v>0</v>
      </c>
      <c r="BC61" s="231">
        <f t="shared" si="27"/>
        <v>0</v>
      </c>
      <c r="BD61" s="231">
        <f t="shared" si="28"/>
        <v>0</v>
      </c>
      <c r="BE61" s="231">
        <f t="shared" si="29"/>
        <v>0</v>
      </c>
      <c r="CA61" s="260">
        <v>1</v>
      </c>
      <c r="CB61" s="260">
        <v>1</v>
      </c>
      <c r="CZ61" s="231">
        <v>0.162209999999959</v>
      </c>
    </row>
    <row r="62" spans="1:104">
      <c r="A62" s="261"/>
      <c r="B62" s="262" t="s">
        <v>95</v>
      </c>
      <c r="C62" s="263" t="s">
        <v>192</v>
      </c>
      <c r="D62" s="264"/>
      <c r="E62" s="265"/>
      <c r="F62" s="266"/>
      <c r="G62" s="267">
        <f>SUM(G52:G61)</f>
        <v>0</v>
      </c>
      <c r="O62" s="253">
        <v>4</v>
      </c>
      <c r="BA62" s="268">
        <f>SUM(BA52:BA61)</f>
        <v>0</v>
      </c>
      <c r="BB62" s="268">
        <f>SUM(BB52:BB61)</f>
        <v>0</v>
      </c>
      <c r="BC62" s="268">
        <f>SUM(BC52:BC61)</f>
        <v>0</v>
      </c>
      <c r="BD62" s="268">
        <f>SUM(BD52:BD61)</f>
        <v>0</v>
      </c>
      <c r="BE62" s="268">
        <f>SUM(BE52:BE61)</f>
        <v>0</v>
      </c>
    </row>
    <row r="63" spans="1:104">
      <c r="A63" s="246" t="s">
        <v>91</v>
      </c>
      <c r="B63" s="247" t="s">
        <v>211</v>
      </c>
      <c r="C63" s="248" t="s">
        <v>212</v>
      </c>
      <c r="D63" s="249"/>
      <c r="E63" s="250"/>
      <c r="F63" s="250"/>
      <c r="G63" s="251"/>
      <c r="H63" s="252"/>
      <c r="I63" s="252"/>
      <c r="O63" s="253">
        <v>1</v>
      </c>
    </row>
    <row r="64" spans="1:104">
      <c r="A64" s="254">
        <v>47</v>
      </c>
      <c r="B64" s="255" t="s">
        <v>214</v>
      </c>
      <c r="C64" s="256" t="s">
        <v>215</v>
      </c>
      <c r="D64" s="257" t="s">
        <v>123</v>
      </c>
      <c r="E64" s="258">
        <v>200</v>
      </c>
      <c r="F64" s="258"/>
      <c r="G64" s="259">
        <f t="shared" ref="G64:G69" si="30">E64*F64</f>
        <v>0</v>
      </c>
      <c r="O64" s="253">
        <v>2</v>
      </c>
      <c r="AA64" s="231">
        <v>1</v>
      </c>
      <c r="AB64" s="231">
        <v>1</v>
      </c>
      <c r="AC64" s="231">
        <v>1</v>
      </c>
      <c r="AZ64" s="231">
        <v>1</v>
      </c>
      <c r="BA64" s="231">
        <f t="shared" ref="BA64:BA69" si="31">IF(AZ64=1,G64,0)</f>
        <v>0</v>
      </c>
      <c r="BB64" s="231">
        <f t="shared" ref="BB64:BB69" si="32">IF(AZ64=2,G64,0)</f>
        <v>0</v>
      </c>
      <c r="BC64" s="231">
        <f t="shared" ref="BC64:BC69" si="33">IF(AZ64=3,G64,0)</f>
        <v>0</v>
      </c>
      <c r="BD64" s="231">
        <f t="shared" ref="BD64:BD69" si="34">IF(AZ64=4,G64,0)</f>
        <v>0</v>
      </c>
      <c r="BE64" s="231">
        <f t="shared" ref="BE64:BE69" si="35">IF(AZ64=5,G64,0)</f>
        <v>0</v>
      </c>
      <c r="CA64" s="260">
        <v>1</v>
      </c>
      <c r="CB64" s="260">
        <v>1</v>
      </c>
      <c r="CZ64" s="231">
        <v>4.4060000000001799E-2</v>
      </c>
    </row>
    <row r="65" spans="1:104">
      <c r="A65" s="254">
        <v>48</v>
      </c>
      <c r="B65" s="255" t="s">
        <v>216</v>
      </c>
      <c r="C65" s="256" t="s">
        <v>217</v>
      </c>
      <c r="D65" s="257" t="s">
        <v>123</v>
      </c>
      <c r="E65" s="258">
        <v>300</v>
      </c>
      <c r="F65" s="258"/>
      <c r="G65" s="259">
        <f t="shared" si="30"/>
        <v>0</v>
      </c>
      <c r="O65" s="253">
        <v>2</v>
      </c>
      <c r="AA65" s="231">
        <v>1</v>
      </c>
      <c r="AB65" s="231">
        <v>1</v>
      </c>
      <c r="AC65" s="231">
        <v>1</v>
      </c>
      <c r="AZ65" s="231">
        <v>1</v>
      </c>
      <c r="BA65" s="231">
        <f t="shared" si="31"/>
        <v>0</v>
      </c>
      <c r="BB65" s="231">
        <f t="shared" si="32"/>
        <v>0</v>
      </c>
      <c r="BC65" s="231">
        <f t="shared" si="33"/>
        <v>0</v>
      </c>
      <c r="BD65" s="231">
        <f t="shared" si="34"/>
        <v>0</v>
      </c>
      <c r="BE65" s="231">
        <f t="shared" si="35"/>
        <v>0</v>
      </c>
      <c r="CA65" s="260">
        <v>1</v>
      </c>
      <c r="CB65" s="260">
        <v>1</v>
      </c>
      <c r="CZ65" s="231">
        <v>0</v>
      </c>
    </row>
    <row r="66" spans="1:104">
      <c r="A66" s="254">
        <v>49</v>
      </c>
      <c r="B66" s="255" t="s">
        <v>218</v>
      </c>
      <c r="C66" s="256" t="s">
        <v>219</v>
      </c>
      <c r="D66" s="257" t="s">
        <v>123</v>
      </c>
      <c r="E66" s="258">
        <v>200</v>
      </c>
      <c r="F66" s="258"/>
      <c r="G66" s="259">
        <f t="shared" si="30"/>
        <v>0</v>
      </c>
      <c r="O66" s="253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 t="shared" si="31"/>
        <v>0</v>
      </c>
      <c r="BB66" s="231">
        <f t="shared" si="32"/>
        <v>0</v>
      </c>
      <c r="BC66" s="231">
        <f t="shared" si="33"/>
        <v>0</v>
      </c>
      <c r="BD66" s="231">
        <f t="shared" si="34"/>
        <v>0</v>
      </c>
      <c r="BE66" s="231">
        <f t="shared" si="35"/>
        <v>0</v>
      </c>
      <c r="CA66" s="260">
        <v>1</v>
      </c>
      <c r="CB66" s="260">
        <v>1</v>
      </c>
      <c r="CZ66" s="231">
        <v>0</v>
      </c>
    </row>
    <row r="67" spans="1:104">
      <c r="A67" s="254">
        <v>50</v>
      </c>
      <c r="B67" s="255" t="s">
        <v>220</v>
      </c>
      <c r="C67" s="256" t="s">
        <v>221</v>
      </c>
      <c r="D67" s="257" t="s">
        <v>222</v>
      </c>
      <c r="E67" s="258">
        <v>6.5000000000000002E-2</v>
      </c>
      <c r="F67" s="258"/>
      <c r="G67" s="259">
        <f t="shared" si="30"/>
        <v>0</v>
      </c>
      <c r="O67" s="253">
        <v>2</v>
      </c>
      <c r="AA67" s="231">
        <v>2</v>
      </c>
      <c r="AB67" s="231">
        <v>1</v>
      </c>
      <c r="AC67" s="231">
        <v>1</v>
      </c>
      <c r="AZ67" s="231">
        <v>1</v>
      </c>
      <c r="BA67" s="231">
        <f t="shared" si="31"/>
        <v>0</v>
      </c>
      <c r="BB67" s="231">
        <f t="shared" si="32"/>
        <v>0</v>
      </c>
      <c r="BC67" s="231">
        <f t="shared" si="33"/>
        <v>0</v>
      </c>
      <c r="BD67" s="231">
        <f t="shared" si="34"/>
        <v>0</v>
      </c>
      <c r="BE67" s="231">
        <f t="shared" si="35"/>
        <v>0</v>
      </c>
      <c r="CA67" s="260">
        <v>2</v>
      </c>
      <c r="CB67" s="260">
        <v>1</v>
      </c>
      <c r="CZ67" s="231">
        <v>5.2595599999985998</v>
      </c>
    </row>
    <row r="68" spans="1:104">
      <c r="A68" s="254">
        <v>51</v>
      </c>
      <c r="B68" s="255" t="s">
        <v>223</v>
      </c>
      <c r="C68" s="256" t="s">
        <v>224</v>
      </c>
      <c r="D68" s="257" t="s">
        <v>139</v>
      </c>
      <c r="E68" s="258">
        <v>1</v>
      </c>
      <c r="F68" s="258"/>
      <c r="G68" s="259">
        <f t="shared" si="30"/>
        <v>0</v>
      </c>
      <c r="O68" s="253">
        <v>2</v>
      </c>
      <c r="AA68" s="231">
        <v>12</v>
      </c>
      <c r="AB68" s="231">
        <v>0</v>
      </c>
      <c r="AC68" s="231">
        <v>7</v>
      </c>
      <c r="AZ68" s="231">
        <v>1</v>
      </c>
      <c r="BA68" s="231">
        <f t="shared" si="31"/>
        <v>0</v>
      </c>
      <c r="BB68" s="231">
        <f t="shared" si="32"/>
        <v>0</v>
      </c>
      <c r="BC68" s="231">
        <f t="shared" si="33"/>
        <v>0</v>
      </c>
      <c r="BD68" s="231">
        <f t="shared" si="34"/>
        <v>0</v>
      </c>
      <c r="BE68" s="231">
        <f t="shared" si="35"/>
        <v>0</v>
      </c>
      <c r="CA68" s="260">
        <v>12</v>
      </c>
      <c r="CB68" s="260">
        <v>0</v>
      </c>
      <c r="CZ68" s="231">
        <v>0</v>
      </c>
    </row>
    <row r="69" spans="1:104">
      <c r="A69" s="254">
        <v>52</v>
      </c>
      <c r="B69" s="255" t="s">
        <v>225</v>
      </c>
      <c r="C69" s="256" t="s">
        <v>226</v>
      </c>
      <c r="D69" s="257" t="s">
        <v>123</v>
      </c>
      <c r="E69" s="258">
        <v>7.1159999999999997</v>
      </c>
      <c r="F69" s="258"/>
      <c r="G69" s="259">
        <f t="shared" si="30"/>
        <v>0</v>
      </c>
      <c r="O69" s="253">
        <v>2</v>
      </c>
      <c r="AA69" s="231">
        <v>12</v>
      </c>
      <c r="AB69" s="231">
        <v>0</v>
      </c>
      <c r="AC69" s="231">
        <v>163</v>
      </c>
      <c r="AZ69" s="231">
        <v>1</v>
      </c>
      <c r="BA69" s="231">
        <f t="shared" si="31"/>
        <v>0</v>
      </c>
      <c r="BB69" s="231">
        <f t="shared" si="32"/>
        <v>0</v>
      </c>
      <c r="BC69" s="231">
        <f t="shared" si="33"/>
        <v>0</v>
      </c>
      <c r="BD69" s="231">
        <f t="shared" si="34"/>
        <v>0</v>
      </c>
      <c r="BE69" s="231">
        <f t="shared" si="35"/>
        <v>0</v>
      </c>
      <c r="CA69" s="260">
        <v>12</v>
      </c>
      <c r="CB69" s="260">
        <v>0</v>
      </c>
      <c r="CZ69" s="231">
        <v>0</v>
      </c>
    </row>
    <row r="70" spans="1:104">
      <c r="A70" s="261"/>
      <c r="B70" s="262" t="s">
        <v>95</v>
      </c>
      <c r="C70" s="263" t="s">
        <v>213</v>
      </c>
      <c r="D70" s="264"/>
      <c r="E70" s="265"/>
      <c r="F70" s="266"/>
      <c r="G70" s="267">
        <f>SUM(G63:G69)</f>
        <v>0</v>
      </c>
      <c r="O70" s="253">
        <v>4</v>
      </c>
      <c r="BA70" s="268">
        <f>SUM(BA63:BA69)</f>
        <v>0</v>
      </c>
      <c r="BB70" s="268">
        <f>SUM(BB63:BB69)</f>
        <v>0</v>
      </c>
      <c r="BC70" s="268">
        <f>SUM(BC63:BC69)</f>
        <v>0</v>
      </c>
      <c r="BD70" s="268">
        <f>SUM(BD63:BD69)</f>
        <v>0</v>
      </c>
      <c r="BE70" s="268">
        <f>SUM(BE63:BE69)</f>
        <v>0</v>
      </c>
    </row>
    <row r="71" spans="1:104">
      <c r="A71" s="246" t="s">
        <v>91</v>
      </c>
      <c r="B71" s="247" t="s">
        <v>227</v>
      </c>
      <c r="C71" s="248" t="s">
        <v>228</v>
      </c>
      <c r="D71" s="249"/>
      <c r="E71" s="250"/>
      <c r="F71" s="250"/>
      <c r="G71" s="251"/>
      <c r="H71" s="252"/>
      <c r="I71" s="252"/>
      <c r="O71" s="253">
        <v>1</v>
      </c>
    </row>
    <row r="72" spans="1:104">
      <c r="A72" s="254">
        <v>53</v>
      </c>
      <c r="B72" s="255" t="s">
        <v>230</v>
      </c>
      <c r="C72" s="256" t="s">
        <v>231</v>
      </c>
      <c r="D72" s="257" t="s">
        <v>128</v>
      </c>
      <c r="E72" s="258">
        <v>204.33766841905401</v>
      </c>
      <c r="F72" s="258"/>
      <c r="G72" s="259">
        <f>E72*F72</f>
        <v>0</v>
      </c>
      <c r="O72" s="253">
        <v>2</v>
      </c>
      <c r="AA72" s="231">
        <v>7</v>
      </c>
      <c r="AB72" s="231">
        <v>1</v>
      </c>
      <c r="AC72" s="231">
        <v>2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60">
        <v>7</v>
      </c>
      <c r="CB72" s="260">
        <v>1</v>
      </c>
      <c r="CZ72" s="231">
        <v>0</v>
      </c>
    </row>
    <row r="73" spans="1:104">
      <c r="A73" s="261"/>
      <c r="B73" s="262" t="s">
        <v>95</v>
      </c>
      <c r="C73" s="263" t="s">
        <v>229</v>
      </c>
      <c r="D73" s="264"/>
      <c r="E73" s="265"/>
      <c r="F73" s="266"/>
      <c r="G73" s="267">
        <f>SUM(G71:G72)</f>
        <v>0</v>
      </c>
      <c r="O73" s="253">
        <v>4</v>
      </c>
      <c r="BA73" s="268">
        <f>SUM(BA71:BA72)</f>
        <v>0</v>
      </c>
      <c r="BB73" s="268">
        <f>SUM(BB71:BB72)</f>
        <v>0</v>
      </c>
      <c r="BC73" s="268">
        <f>SUM(BC71:BC72)</f>
        <v>0</v>
      </c>
      <c r="BD73" s="268">
        <f>SUM(BD71:BD72)</f>
        <v>0</v>
      </c>
      <c r="BE73" s="268">
        <f>SUM(BE71:BE72)</f>
        <v>0</v>
      </c>
    </row>
    <row r="74" spans="1:104">
      <c r="A74" s="246" t="s">
        <v>91</v>
      </c>
      <c r="B74" s="247" t="s">
        <v>232</v>
      </c>
      <c r="C74" s="248" t="s">
        <v>233</v>
      </c>
      <c r="D74" s="249"/>
      <c r="E74" s="250"/>
      <c r="F74" s="250"/>
      <c r="G74" s="251"/>
      <c r="H74" s="252"/>
      <c r="I74" s="252"/>
      <c r="O74" s="253">
        <v>1</v>
      </c>
    </row>
    <row r="75" spans="1:104">
      <c r="A75" s="254">
        <v>54</v>
      </c>
      <c r="B75" s="255" t="s">
        <v>235</v>
      </c>
      <c r="C75" s="256" t="s">
        <v>236</v>
      </c>
      <c r="D75" s="257" t="s">
        <v>123</v>
      </c>
      <c r="E75" s="258">
        <v>12.175000000000001</v>
      </c>
      <c r="F75" s="258"/>
      <c r="G75" s="259">
        <f t="shared" ref="G75:G80" si="36">E75*F75</f>
        <v>0</v>
      </c>
      <c r="O75" s="253">
        <v>2</v>
      </c>
      <c r="AA75" s="231">
        <v>1</v>
      </c>
      <c r="AB75" s="231">
        <v>7</v>
      </c>
      <c r="AC75" s="231">
        <v>7</v>
      </c>
      <c r="AZ75" s="231">
        <v>2</v>
      </c>
      <c r="BA75" s="231">
        <f t="shared" ref="BA75:BA80" si="37">IF(AZ75=1,G75,0)</f>
        <v>0</v>
      </c>
      <c r="BB75" s="231">
        <f t="shared" ref="BB75:BB80" si="38">IF(AZ75=2,G75,0)</f>
        <v>0</v>
      </c>
      <c r="BC75" s="231">
        <f t="shared" ref="BC75:BC80" si="39">IF(AZ75=3,G75,0)</f>
        <v>0</v>
      </c>
      <c r="BD75" s="231">
        <f t="shared" ref="BD75:BD80" si="40">IF(AZ75=4,G75,0)</f>
        <v>0</v>
      </c>
      <c r="BE75" s="231">
        <f t="shared" ref="BE75:BE80" si="41">IF(AZ75=5,G75,0)</f>
        <v>0</v>
      </c>
      <c r="CA75" s="260">
        <v>1</v>
      </c>
      <c r="CB75" s="260">
        <v>7</v>
      </c>
      <c r="CZ75" s="231">
        <v>7.9999999999968998E-5</v>
      </c>
    </row>
    <row r="76" spans="1:104">
      <c r="A76" s="254">
        <v>55</v>
      </c>
      <c r="B76" s="255" t="s">
        <v>237</v>
      </c>
      <c r="C76" s="256" t="s">
        <v>238</v>
      </c>
      <c r="D76" s="257" t="s">
        <v>123</v>
      </c>
      <c r="E76" s="258">
        <v>34.21</v>
      </c>
      <c r="F76" s="258"/>
      <c r="G76" s="259">
        <f t="shared" si="36"/>
        <v>0</v>
      </c>
      <c r="O76" s="253">
        <v>2</v>
      </c>
      <c r="AA76" s="231">
        <v>2</v>
      </c>
      <c r="AB76" s="231">
        <v>7</v>
      </c>
      <c r="AC76" s="231">
        <v>7</v>
      </c>
      <c r="AZ76" s="231">
        <v>2</v>
      </c>
      <c r="BA76" s="231">
        <f t="shared" si="37"/>
        <v>0</v>
      </c>
      <c r="BB76" s="231">
        <f t="shared" si="38"/>
        <v>0</v>
      </c>
      <c r="BC76" s="231">
        <f t="shared" si="39"/>
        <v>0</v>
      </c>
      <c r="BD76" s="231">
        <f t="shared" si="40"/>
        <v>0</v>
      </c>
      <c r="BE76" s="231">
        <f t="shared" si="41"/>
        <v>0</v>
      </c>
      <c r="CA76" s="260">
        <v>2</v>
      </c>
      <c r="CB76" s="260">
        <v>7</v>
      </c>
      <c r="CZ76" s="231">
        <v>1.4750000000006499E-2</v>
      </c>
    </row>
    <row r="77" spans="1:104">
      <c r="A77" s="254">
        <v>56</v>
      </c>
      <c r="B77" s="255" t="s">
        <v>239</v>
      </c>
      <c r="C77" s="256" t="s">
        <v>240</v>
      </c>
      <c r="D77" s="257" t="s">
        <v>123</v>
      </c>
      <c r="E77" s="258">
        <v>12.175000000000001</v>
      </c>
      <c r="F77" s="258"/>
      <c r="G77" s="259">
        <f t="shared" si="36"/>
        <v>0</v>
      </c>
      <c r="O77" s="253">
        <v>2</v>
      </c>
      <c r="AA77" s="231">
        <v>2</v>
      </c>
      <c r="AB77" s="231">
        <v>7</v>
      </c>
      <c r="AC77" s="231">
        <v>7</v>
      </c>
      <c r="AZ77" s="231">
        <v>2</v>
      </c>
      <c r="BA77" s="231">
        <f t="shared" si="37"/>
        <v>0</v>
      </c>
      <c r="BB77" s="231">
        <f t="shared" si="38"/>
        <v>0</v>
      </c>
      <c r="BC77" s="231">
        <f t="shared" si="39"/>
        <v>0</v>
      </c>
      <c r="BD77" s="231">
        <f t="shared" si="40"/>
        <v>0</v>
      </c>
      <c r="BE77" s="231">
        <f t="shared" si="41"/>
        <v>0</v>
      </c>
      <c r="CA77" s="260">
        <v>2</v>
      </c>
      <c r="CB77" s="260">
        <v>7</v>
      </c>
      <c r="CZ77" s="231">
        <v>1.6199999999997799E-2</v>
      </c>
    </row>
    <row r="78" spans="1:104">
      <c r="A78" s="254">
        <v>57</v>
      </c>
      <c r="B78" s="255" t="s">
        <v>241</v>
      </c>
      <c r="C78" s="256" t="s">
        <v>242</v>
      </c>
      <c r="D78" s="257" t="s">
        <v>123</v>
      </c>
      <c r="E78" s="258">
        <v>23.52</v>
      </c>
      <c r="F78" s="258"/>
      <c r="G78" s="259">
        <f t="shared" si="36"/>
        <v>0</v>
      </c>
      <c r="O78" s="253">
        <v>2</v>
      </c>
      <c r="AA78" s="231">
        <v>2</v>
      </c>
      <c r="AB78" s="231">
        <v>7</v>
      </c>
      <c r="AC78" s="231">
        <v>7</v>
      </c>
      <c r="AZ78" s="231">
        <v>2</v>
      </c>
      <c r="BA78" s="231">
        <f t="shared" si="37"/>
        <v>0</v>
      </c>
      <c r="BB78" s="231">
        <f t="shared" si="38"/>
        <v>0</v>
      </c>
      <c r="BC78" s="231">
        <f t="shared" si="39"/>
        <v>0</v>
      </c>
      <c r="BD78" s="231">
        <f t="shared" si="40"/>
        <v>0</v>
      </c>
      <c r="BE78" s="231">
        <f t="shared" si="41"/>
        <v>0</v>
      </c>
      <c r="CA78" s="260">
        <v>2</v>
      </c>
      <c r="CB78" s="260">
        <v>7</v>
      </c>
      <c r="CZ78" s="231">
        <v>3.9999999999977796E-3</v>
      </c>
    </row>
    <row r="79" spans="1:104">
      <c r="A79" s="254">
        <v>58</v>
      </c>
      <c r="B79" s="255" t="s">
        <v>243</v>
      </c>
      <c r="C79" s="256" t="s">
        <v>244</v>
      </c>
      <c r="D79" s="257" t="s">
        <v>123</v>
      </c>
      <c r="E79" s="258">
        <v>13.3925</v>
      </c>
      <c r="F79" s="258"/>
      <c r="G79" s="259">
        <f t="shared" si="36"/>
        <v>0</v>
      </c>
      <c r="O79" s="253">
        <v>2</v>
      </c>
      <c r="AA79" s="231">
        <v>3</v>
      </c>
      <c r="AB79" s="231">
        <v>7</v>
      </c>
      <c r="AC79" s="231">
        <v>28323110</v>
      </c>
      <c r="AZ79" s="231">
        <v>2</v>
      </c>
      <c r="BA79" s="231">
        <f t="shared" si="37"/>
        <v>0</v>
      </c>
      <c r="BB79" s="231">
        <f t="shared" si="38"/>
        <v>0</v>
      </c>
      <c r="BC79" s="231">
        <f t="shared" si="39"/>
        <v>0</v>
      </c>
      <c r="BD79" s="231">
        <f t="shared" si="40"/>
        <v>0</v>
      </c>
      <c r="BE79" s="231">
        <f t="shared" si="41"/>
        <v>0</v>
      </c>
      <c r="CA79" s="260">
        <v>3</v>
      </c>
      <c r="CB79" s="260">
        <v>7</v>
      </c>
      <c r="CZ79" s="231">
        <v>1.99999999999978E-4</v>
      </c>
    </row>
    <row r="80" spans="1:104">
      <c r="A80" s="254">
        <v>59</v>
      </c>
      <c r="B80" s="255" t="s">
        <v>245</v>
      </c>
      <c r="C80" s="256" t="s">
        <v>246</v>
      </c>
      <c r="D80" s="257" t="s">
        <v>128</v>
      </c>
      <c r="E80" s="258">
        <v>3.6524999999993299E-3</v>
      </c>
      <c r="F80" s="258"/>
      <c r="G80" s="259">
        <f t="shared" si="36"/>
        <v>0</v>
      </c>
      <c r="O80" s="253">
        <v>2</v>
      </c>
      <c r="AA80" s="231">
        <v>7</v>
      </c>
      <c r="AB80" s="231">
        <v>1001</v>
      </c>
      <c r="AC80" s="231">
        <v>5</v>
      </c>
      <c r="AZ80" s="231">
        <v>2</v>
      </c>
      <c r="BA80" s="231">
        <f t="shared" si="37"/>
        <v>0</v>
      </c>
      <c r="BB80" s="231">
        <f t="shared" si="38"/>
        <v>0</v>
      </c>
      <c r="BC80" s="231">
        <f t="shared" si="39"/>
        <v>0</v>
      </c>
      <c r="BD80" s="231">
        <f t="shared" si="40"/>
        <v>0</v>
      </c>
      <c r="BE80" s="231">
        <f t="shared" si="41"/>
        <v>0</v>
      </c>
      <c r="CA80" s="260">
        <v>7</v>
      </c>
      <c r="CB80" s="260">
        <v>1001</v>
      </c>
      <c r="CZ80" s="231">
        <v>0</v>
      </c>
    </row>
    <row r="81" spans="1:104">
      <c r="A81" s="261"/>
      <c r="B81" s="262" t="s">
        <v>95</v>
      </c>
      <c r="C81" s="263" t="s">
        <v>234</v>
      </c>
      <c r="D81" s="264"/>
      <c r="E81" s="265"/>
      <c r="F81" s="266"/>
      <c r="G81" s="267">
        <f>SUM(G74:G80)</f>
        <v>0</v>
      </c>
      <c r="O81" s="253">
        <v>4</v>
      </c>
      <c r="BA81" s="268">
        <f>SUM(BA74:BA80)</f>
        <v>0</v>
      </c>
      <c r="BB81" s="268">
        <f>SUM(BB74:BB80)</f>
        <v>0</v>
      </c>
      <c r="BC81" s="268">
        <f>SUM(BC74:BC80)</f>
        <v>0</v>
      </c>
      <c r="BD81" s="268">
        <f>SUM(BD74:BD80)</f>
        <v>0</v>
      </c>
      <c r="BE81" s="268">
        <f>SUM(BE74:BE80)</f>
        <v>0</v>
      </c>
    </row>
    <row r="82" spans="1:104">
      <c r="A82" s="246" t="s">
        <v>91</v>
      </c>
      <c r="B82" s="247" t="s">
        <v>247</v>
      </c>
      <c r="C82" s="248" t="s">
        <v>248</v>
      </c>
      <c r="D82" s="249"/>
      <c r="E82" s="250"/>
      <c r="F82" s="250"/>
      <c r="G82" s="251"/>
      <c r="H82" s="252"/>
      <c r="I82" s="252"/>
      <c r="O82" s="253">
        <v>1</v>
      </c>
    </row>
    <row r="83" spans="1:104" ht="22.5">
      <c r="A83" s="254">
        <v>60</v>
      </c>
      <c r="B83" s="255" t="s">
        <v>250</v>
      </c>
      <c r="C83" s="256" t="s">
        <v>251</v>
      </c>
      <c r="D83" s="257" t="s">
        <v>123</v>
      </c>
      <c r="E83" s="258">
        <v>51</v>
      </c>
      <c r="F83" s="258"/>
      <c r="G83" s="259">
        <f t="shared" ref="G83:G93" si="42">E83*F83</f>
        <v>0</v>
      </c>
      <c r="O83" s="253">
        <v>2</v>
      </c>
      <c r="AA83" s="231">
        <v>1</v>
      </c>
      <c r="AB83" s="231">
        <v>0</v>
      </c>
      <c r="AC83" s="231">
        <v>0</v>
      </c>
      <c r="AZ83" s="231">
        <v>2</v>
      </c>
      <c r="BA83" s="231">
        <f t="shared" ref="BA83:BA93" si="43">IF(AZ83=1,G83,0)</f>
        <v>0</v>
      </c>
      <c r="BB83" s="231">
        <f t="shared" ref="BB83:BB93" si="44">IF(AZ83=2,G83,0)</f>
        <v>0</v>
      </c>
      <c r="BC83" s="231">
        <f t="shared" ref="BC83:BC93" si="45">IF(AZ83=3,G83,0)</f>
        <v>0</v>
      </c>
      <c r="BD83" s="231">
        <f t="shared" ref="BD83:BD93" si="46">IF(AZ83=4,G83,0)</f>
        <v>0</v>
      </c>
      <c r="BE83" s="231">
        <f t="shared" ref="BE83:BE93" si="47">IF(AZ83=5,G83,0)</f>
        <v>0</v>
      </c>
      <c r="CA83" s="260">
        <v>1</v>
      </c>
      <c r="CB83" s="260">
        <v>0</v>
      </c>
      <c r="CZ83" s="231">
        <v>5.3000000000036395E-4</v>
      </c>
    </row>
    <row r="84" spans="1:104" ht="22.5">
      <c r="A84" s="254">
        <v>61</v>
      </c>
      <c r="B84" s="255" t="s">
        <v>252</v>
      </c>
      <c r="C84" s="256" t="s">
        <v>253</v>
      </c>
      <c r="D84" s="257" t="s">
        <v>123</v>
      </c>
      <c r="E84" s="258">
        <v>51</v>
      </c>
      <c r="F84" s="258"/>
      <c r="G84" s="259">
        <f t="shared" si="42"/>
        <v>0</v>
      </c>
      <c r="O84" s="253">
        <v>2</v>
      </c>
      <c r="AA84" s="231">
        <v>1</v>
      </c>
      <c r="AB84" s="231">
        <v>7</v>
      </c>
      <c r="AC84" s="231">
        <v>7</v>
      </c>
      <c r="AZ84" s="231">
        <v>2</v>
      </c>
      <c r="BA84" s="231">
        <f t="shared" si="43"/>
        <v>0</v>
      </c>
      <c r="BB84" s="231">
        <f t="shared" si="44"/>
        <v>0</v>
      </c>
      <c r="BC84" s="231">
        <f t="shared" si="45"/>
        <v>0</v>
      </c>
      <c r="BD84" s="231">
        <f t="shared" si="46"/>
        <v>0</v>
      </c>
      <c r="BE84" s="231">
        <f t="shared" si="47"/>
        <v>0</v>
      </c>
      <c r="CA84" s="260">
        <v>1</v>
      </c>
      <c r="CB84" s="260">
        <v>7</v>
      </c>
      <c r="CZ84" s="231">
        <v>1.99999999999978E-4</v>
      </c>
    </row>
    <row r="85" spans="1:104">
      <c r="A85" s="254">
        <v>62</v>
      </c>
      <c r="B85" s="255" t="s">
        <v>254</v>
      </c>
      <c r="C85" s="256" t="s">
        <v>255</v>
      </c>
      <c r="D85" s="257" t="s">
        <v>123</v>
      </c>
      <c r="E85" s="258">
        <v>90.9</v>
      </c>
      <c r="F85" s="258"/>
      <c r="G85" s="259">
        <f t="shared" si="42"/>
        <v>0</v>
      </c>
      <c r="O85" s="253">
        <v>2</v>
      </c>
      <c r="AA85" s="231">
        <v>1</v>
      </c>
      <c r="AB85" s="231">
        <v>7</v>
      </c>
      <c r="AC85" s="231">
        <v>7</v>
      </c>
      <c r="AZ85" s="231">
        <v>2</v>
      </c>
      <c r="BA85" s="231">
        <f t="shared" si="43"/>
        <v>0</v>
      </c>
      <c r="BB85" s="231">
        <f t="shared" si="44"/>
        <v>0</v>
      </c>
      <c r="BC85" s="231">
        <f t="shared" si="45"/>
        <v>0</v>
      </c>
      <c r="BD85" s="231">
        <f t="shared" si="46"/>
        <v>0</v>
      </c>
      <c r="BE85" s="231">
        <f t="shared" si="47"/>
        <v>0</v>
      </c>
      <c r="CA85" s="260">
        <v>1</v>
      </c>
      <c r="CB85" s="260">
        <v>7</v>
      </c>
      <c r="CZ85" s="231">
        <v>0</v>
      </c>
    </row>
    <row r="86" spans="1:104">
      <c r="A86" s="254">
        <v>63</v>
      </c>
      <c r="B86" s="255" t="s">
        <v>256</v>
      </c>
      <c r="C86" s="256" t="s">
        <v>257</v>
      </c>
      <c r="D86" s="257" t="s">
        <v>123</v>
      </c>
      <c r="E86" s="258">
        <v>12.175000000000001</v>
      </c>
      <c r="F86" s="258"/>
      <c r="G86" s="259">
        <f t="shared" si="42"/>
        <v>0</v>
      </c>
      <c r="O86" s="253">
        <v>2</v>
      </c>
      <c r="AA86" s="231">
        <v>1</v>
      </c>
      <c r="AB86" s="231">
        <v>7</v>
      </c>
      <c r="AC86" s="231">
        <v>7</v>
      </c>
      <c r="AZ86" s="231">
        <v>2</v>
      </c>
      <c r="BA86" s="231">
        <f t="shared" si="43"/>
        <v>0</v>
      </c>
      <c r="BB86" s="231">
        <f t="shared" si="44"/>
        <v>0</v>
      </c>
      <c r="BC86" s="231">
        <f t="shared" si="45"/>
        <v>0</v>
      </c>
      <c r="BD86" s="231">
        <f t="shared" si="46"/>
        <v>0</v>
      </c>
      <c r="BE86" s="231">
        <f t="shared" si="47"/>
        <v>0</v>
      </c>
      <c r="CA86" s="260">
        <v>1</v>
      </c>
      <c r="CB86" s="260">
        <v>7</v>
      </c>
      <c r="CZ86" s="231">
        <v>0</v>
      </c>
    </row>
    <row r="87" spans="1:104">
      <c r="A87" s="254">
        <v>64</v>
      </c>
      <c r="B87" s="255" t="s">
        <v>258</v>
      </c>
      <c r="C87" s="256" t="s">
        <v>259</v>
      </c>
      <c r="D87" s="257" t="s">
        <v>123</v>
      </c>
      <c r="E87" s="258">
        <v>90.9</v>
      </c>
      <c r="F87" s="258"/>
      <c r="G87" s="259">
        <f t="shared" si="42"/>
        <v>0</v>
      </c>
      <c r="O87" s="253">
        <v>2</v>
      </c>
      <c r="AA87" s="231">
        <v>1</v>
      </c>
      <c r="AB87" s="231">
        <v>7</v>
      </c>
      <c r="AC87" s="231">
        <v>7</v>
      </c>
      <c r="AZ87" s="231">
        <v>2</v>
      </c>
      <c r="BA87" s="231">
        <f t="shared" si="43"/>
        <v>0</v>
      </c>
      <c r="BB87" s="231">
        <f t="shared" si="44"/>
        <v>0</v>
      </c>
      <c r="BC87" s="231">
        <f t="shared" si="45"/>
        <v>0</v>
      </c>
      <c r="BD87" s="231">
        <f t="shared" si="46"/>
        <v>0</v>
      </c>
      <c r="BE87" s="231">
        <f t="shared" si="47"/>
        <v>0</v>
      </c>
      <c r="CA87" s="260">
        <v>1</v>
      </c>
      <c r="CB87" s="260">
        <v>7</v>
      </c>
      <c r="CZ87" s="231">
        <v>9.9999999999961197E-6</v>
      </c>
    </row>
    <row r="88" spans="1:104">
      <c r="A88" s="254">
        <v>65</v>
      </c>
      <c r="B88" s="255" t="s">
        <v>260</v>
      </c>
      <c r="C88" s="256" t="s">
        <v>261</v>
      </c>
      <c r="D88" s="257" t="s">
        <v>103</v>
      </c>
      <c r="E88" s="258">
        <v>1.0713999999999999</v>
      </c>
      <c r="F88" s="258"/>
      <c r="G88" s="259">
        <f t="shared" si="42"/>
        <v>0</v>
      </c>
      <c r="O88" s="253">
        <v>2</v>
      </c>
      <c r="AA88" s="231">
        <v>3</v>
      </c>
      <c r="AB88" s="231">
        <v>7</v>
      </c>
      <c r="AC88" s="231">
        <v>283754601</v>
      </c>
      <c r="AZ88" s="231">
        <v>2</v>
      </c>
      <c r="BA88" s="231">
        <f t="shared" si="43"/>
        <v>0</v>
      </c>
      <c r="BB88" s="231">
        <f t="shared" si="44"/>
        <v>0</v>
      </c>
      <c r="BC88" s="231">
        <f t="shared" si="45"/>
        <v>0</v>
      </c>
      <c r="BD88" s="231">
        <f t="shared" si="46"/>
        <v>0</v>
      </c>
      <c r="BE88" s="231">
        <f t="shared" si="47"/>
        <v>0</v>
      </c>
      <c r="CA88" s="260">
        <v>3</v>
      </c>
      <c r="CB88" s="260">
        <v>7</v>
      </c>
      <c r="CZ88" s="231">
        <v>3.5000000000024997E-2</v>
      </c>
    </row>
    <row r="89" spans="1:104">
      <c r="A89" s="254">
        <v>66</v>
      </c>
      <c r="B89" s="255" t="s">
        <v>262</v>
      </c>
      <c r="C89" s="256" t="s">
        <v>263</v>
      </c>
      <c r="D89" s="257" t="s">
        <v>103</v>
      </c>
      <c r="E89" s="258">
        <v>2.794</v>
      </c>
      <c r="F89" s="258"/>
      <c r="G89" s="259">
        <f t="shared" si="42"/>
        <v>0</v>
      </c>
      <c r="O89" s="253">
        <v>2</v>
      </c>
      <c r="AA89" s="231">
        <v>3</v>
      </c>
      <c r="AB89" s="231">
        <v>7</v>
      </c>
      <c r="AC89" s="231" t="s">
        <v>262</v>
      </c>
      <c r="AZ89" s="231">
        <v>2</v>
      </c>
      <c r="BA89" s="231">
        <f t="shared" si="43"/>
        <v>0</v>
      </c>
      <c r="BB89" s="231">
        <f t="shared" si="44"/>
        <v>0</v>
      </c>
      <c r="BC89" s="231">
        <f t="shared" si="45"/>
        <v>0</v>
      </c>
      <c r="BD89" s="231">
        <f t="shared" si="46"/>
        <v>0</v>
      </c>
      <c r="BE89" s="231">
        <f t="shared" si="47"/>
        <v>0</v>
      </c>
      <c r="CA89" s="260">
        <v>3</v>
      </c>
      <c r="CB89" s="260">
        <v>7</v>
      </c>
      <c r="CZ89" s="231">
        <v>2.5000000000005702E-2</v>
      </c>
    </row>
    <row r="90" spans="1:104">
      <c r="A90" s="254">
        <v>67</v>
      </c>
      <c r="B90" s="255" t="s">
        <v>264</v>
      </c>
      <c r="C90" s="256" t="s">
        <v>265</v>
      </c>
      <c r="D90" s="257" t="s">
        <v>123</v>
      </c>
      <c r="E90" s="258">
        <v>56.1</v>
      </c>
      <c r="F90" s="258"/>
      <c r="G90" s="259">
        <f t="shared" si="42"/>
        <v>0</v>
      </c>
      <c r="O90" s="253">
        <v>2</v>
      </c>
      <c r="AA90" s="231">
        <v>3</v>
      </c>
      <c r="AB90" s="231">
        <v>7</v>
      </c>
      <c r="AC90" s="231" t="s">
        <v>264</v>
      </c>
      <c r="AZ90" s="231">
        <v>2</v>
      </c>
      <c r="BA90" s="231">
        <f t="shared" si="43"/>
        <v>0</v>
      </c>
      <c r="BB90" s="231">
        <f t="shared" si="44"/>
        <v>0</v>
      </c>
      <c r="BC90" s="231">
        <f t="shared" si="45"/>
        <v>0</v>
      </c>
      <c r="BD90" s="231">
        <f t="shared" si="46"/>
        <v>0</v>
      </c>
      <c r="BE90" s="231">
        <f t="shared" si="47"/>
        <v>0</v>
      </c>
      <c r="CA90" s="260">
        <v>3</v>
      </c>
      <c r="CB90" s="260">
        <v>7</v>
      </c>
      <c r="CZ90" s="231">
        <v>1.7999999999993601E-3</v>
      </c>
    </row>
    <row r="91" spans="1:104">
      <c r="A91" s="254">
        <v>68</v>
      </c>
      <c r="B91" s="255" t="s">
        <v>266</v>
      </c>
      <c r="C91" s="256" t="s">
        <v>267</v>
      </c>
      <c r="D91" s="257" t="s">
        <v>123</v>
      </c>
      <c r="E91" s="258">
        <v>56.1</v>
      </c>
      <c r="F91" s="258"/>
      <c r="G91" s="259">
        <f t="shared" si="42"/>
        <v>0</v>
      </c>
      <c r="O91" s="253">
        <v>2</v>
      </c>
      <c r="AA91" s="231">
        <v>3</v>
      </c>
      <c r="AB91" s="231">
        <v>7</v>
      </c>
      <c r="AC91" s="231" t="s">
        <v>266</v>
      </c>
      <c r="AZ91" s="231">
        <v>2</v>
      </c>
      <c r="BA91" s="231">
        <f t="shared" si="43"/>
        <v>0</v>
      </c>
      <c r="BB91" s="231">
        <f t="shared" si="44"/>
        <v>0</v>
      </c>
      <c r="BC91" s="231">
        <f t="shared" si="45"/>
        <v>0</v>
      </c>
      <c r="BD91" s="231">
        <f t="shared" si="46"/>
        <v>0</v>
      </c>
      <c r="BE91" s="231">
        <f t="shared" si="47"/>
        <v>0</v>
      </c>
      <c r="CA91" s="260">
        <v>3</v>
      </c>
      <c r="CB91" s="260">
        <v>7</v>
      </c>
      <c r="CZ91" s="231">
        <v>6.00000000000023E-3</v>
      </c>
    </row>
    <row r="92" spans="1:104">
      <c r="A92" s="254">
        <v>69</v>
      </c>
      <c r="B92" s="255" t="s">
        <v>268</v>
      </c>
      <c r="C92" s="256" t="s">
        <v>269</v>
      </c>
      <c r="D92" s="257" t="s">
        <v>123</v>
      </c>
      <c r="E92" s="258">
        <v>72.05</v>
      </c>
      <c r="F92" s="258"/>
      <c r="G92" s="259">
        <f t="shared" si="42"/>
        <v>0</v>
      </c>
      <c r="O92" s="253">
        <v>2</v>
      </c>
      <c r="AA92" s="231">
        <v>3</v>
      </c>
      <c r="AB92" s="231">
        <v>7</v>
      </c>
      <c r="AC92" s="231">
        <v>63151436</v>
      </c>
      <c r="AZ92" s="231">
        <v>2</v>
      </c>
      <c r="BA92" s="231">
        <f t="shared" si="43"/>
        <v>0</v>
      </c>
      <c r="BB92" s="231">
        <f t="shared" si="44"/>
        <v>0</v>
      </c>
      <c r="BC92" s="231">
        <f t="shared" si="45"/>
        <v>0</v>
      </c>
      <c r="BD92" s="231">
        <f t="shared" si="46"/>
        <v>0</v>
      </c>
      <c r="BE92" s="231">
        <f t="shared" si="47"/>
        <v>0</v>
      </c>
      <c r="CA92" s="260">
        <v>3</v>
      </c>
      <c r="CB92" s="260">
        <v>7</v>
      </c>
      <c r="CZ92" s="231">
        <v>3.9999999999977796E-3</v>
      </c>
    </row>
    <row r="93" spans="1:104">
      <c r="A93" s="254">
        <v>70</v>
      </c>
      <c r="B93" s="255" t="s">
        <v>270</v>
      </c>
      <c r="C93" s="256" t="s">
        <v>271</v>
      </c>
      <c r="D93" s="257" t="s">
        <v>128</v>
      </c>
      <c r="E93" s="258">
        <v>0.87126799999987703</v>
      </c>
      <c r="F93" s="258"/>
      <c r="G93" s="259">
        <f t="shared" si="42"/>
        <v>0</v>
      </c>
      <c r="O93" s="253">
        <v>2</v>
      </c>
      <c r="AA93" s="231">
        <v>7</v>
      </c>
      <c r="AB93" s="231">
        <v>1001</v>
      </c>
      <c r="AC93" s="231">
        <v>5</v>
      </c>
      <c r="AZ93" s="231">
        <v>2</v>
      </c>
      <c r="BA93" s="231">
        <f t="shared" si="43"/>
        <v>0</v>
      </c>
      <c r="BB93" s="231">
        <f t="shared" si="44"/>
        <v>0</v>
      </c>
      <c r="BC93" s="231">
        <f t="shared" si="45"/>
        <v>0</v>
      </c>
      <c r="BD93" s="231">
        <f t="shared" si="46"/>
        <v>0</v>
      </c>
      <c r="BE93" s="231">
        <f t="shared" si="47"/>
        <v>0</v>
      </c>
      <c r="CA93" s="260">
        <v>7</v>
      </c>
      <c r="CB93" s="260">
        <v>1001</v>
      </c>
      <c r="CZ93" s="231">
        <v>0</v>
      </c>
    </row>
    <row r="94" spans="1:104">
      <c r="A94" s="261"/>
      <c r="B94" s="262" t="s">
        <v>95</v>
      </c>
      <c r="C94" s="263" t="s">
        <v>249</v>
      </c>
      <c r="D94" s="264"/>
      <c r="E94" s="265"/>
      <c r="F94" s="266"/>
      <c r="G94" s="267">
        <f>SUM(G82:G93)</f>
        <v>0</v>
      </c>
      <c r="O94" s="253">
        <v>4</v>
      </c>
      <c r="BA94" s="268">
        <f>SUM(BA82:BA93)</f>
        <v>0</v>
      </c>
      <c r="BB94" s="268">
        <f>SUM(BB82:BB93)</f>
        <v>0</v>
      </c>
      <c r="BC94" s="268">
        <f>SUM(BC82:BC93)</f>
        <v>0</v>
      </c>
      <c r="BD94" s="268">
        <f>SUM(BD82:BD93)</f>
        <v>0</v>
      </c>
      <c r="BE94" s="268">
        <f>SUM(BE82:BE93)</f>
        <v>0</v>
      </c>
    </row>
    <row r="95" spans="1:104">
      <c r="A95" s="246" t="s">
        <v>91</v>
      </c>
      <c r="B95" s="247" t="s">
        <v>272</v>
      </c>
      <c r="C95" s="248" t="s">
        <v>273</v>
      </c>
      <c r="D95" s="249"/>
      <c r="E95" s="250"/>
      <c r="F95" s="250"/>
      <c r="G95" s="251"/>
      <c r="H95" s="252"/>
      <c r="I95" s="252"/>
      <c r="O95" s="253">
        <v>1</v>
      </c>
    </row>
    <row r="96" spans="1:104">
      <c r="A96" s="254">
        <v>71</v>
      </c>
      <c r="B96" s="255" t="s">
        <v>275</v>
      </c>
      <c r="C96" s="256" t="s">
        <v>276</v>
      </c>
      <c r="D96" s="257" t="s">
        <v>277</v>
      </c>
      <c r="E96" s="258">
        <v>1</v>
      </c>
      <c r="F96" s="258"/>
      <c r="G96" s="259">
        <f>E96*F96</f>
        <v>0</v>
      </c>
      <c r="O96" s="253">
        <v>2</v>
      </c>
      <c r="AA96" s="231">
        <v>12</v>
      </c>
      <c r="AB96" s="231">
        <v>0</v>
      </c>
      <c r="AC96" s="231">
        <v>9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60">
        <v>12</v>
      </c>
      <c r="CB96" s="260">
        <v>0</v>
      </c>
      <c r="CZ96" s="231">
        <v>0</v>
      </c>
    </row>
    <row r="97" spans="1:104">
      <c r="A97" s="261"/>
      <c r="B97" s="262" t="s">
        <v>95</v>
      </c>
      <c r="C97" s="263" t="s">
        <v>274</v>
      </c>
      <c r="D97" s="264"/>
      <c r="E97" s="265"/>
      <c r="F97" s="266"/>
      <c r="G97" s="267">
        <f>SUM(G95:G96)</f>
        <v>0</v>
      </c>
      <c r="O97" s="253">
        <v>4</v>
      </c>
      <c r="BA97" s="268">
        <f>SUM(BA95:BA96)</f>
        <v>0</v>
      </c>
      <c r="BB97" s="268">
        <f>SUM(BB95:BB96)</f>
        <v>0</v>
      </c>
      <c r="BC97" s="268">
        <f>SUM(BC95:BC96)</f>
        <v>0</v>
      </c>
      <c r="BD97" s="268">
        <f>SUM(BD95:BD96)</f>
        <v>0</v>
      </c>
      <c r="BE97" s="268">
        <f>SUM(BE95:BE96)</f>
        <v>0</v>
      </c>
    </row>
    <row r="98" spans="1:104">
      <c r="A98" s="246" t="s">
        <v>91</v>
      </c>
      <c r="B98" s="247" t="s">
        <v>278</v>
      </c>
      <c r="C98" s="248" t="s">
        <v>279</v>
      </c>
      <c r="D98" s="249"/>
      <c r="E98" s="250"/>
      <c r="F98" s="250"/>
      <c r="G98" s="251"/>
      <c r="H98" s="252"/>
      <c r="I98" s="252"/>
      <c r="O98" s="253">
        <v>1</v>
      </c>
    </row>
    <row r="99" spans="1:104">
      <c r="A99" s="254">
        <v>72</v>
      </c>
      <c r="B99" s="255" t="s">
        <v>281</v>
      </c>
      <c r="C99" s="256" t="s">
        <v>282</v>
      </c>
      <c r="D99" s="257" t="s">
        <v>277</v>
      </c>
      <c r="E99" s="258">
        <v>1</v>
      </c>
      <c r="F99" s="258"/>
      <c r="G99" s="259">
        <f>E99*F99</f>
        <v>0</v>
      </c>
      <c r="O99" s="253">
        <v>2</v>
      </c>
      <c r="AA99" s="231">
        <v>12</v>
      </c>
      <c r="AB99" s="231">
        <v>0</v>
      </c>
      <c r="AC99" s="231">
        <v>10</v>
      </c>
      <c r="AZ99" s="231">
        <v>2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60">
        <v>12</v>
      </c>
      <c r="CB99" s="260">
        <v>0</v>
      </c>
      <c r="CZ99" s="231">
        <v>0</v>
      </c>
    </row>
    <row r="100" spans="1:104">
      <c r="A100" s="261"/>
      <c r="B100" s="262" t="s">
        <v>95</v>
      </c>
      <c r="C100" s="263" t="s">
        <v>280</v>
      </c>
      <c r="D100" s="264"/>
      <c r="E100" s="265"/>
      <c r="F100" s="266"/>
      <c r="G100" s="267">
        <f>SUM(G98:G99)</f>
        <v>0</v>
      </c>
      <c r="O100" s="253">
        <v>4</v>
      </c>
      <c r="BA100" s="268">
        <f>SUM(BA98:BA99)</f>
        <v>0</v>
      </c>
      <c r="BB100" s="268">
        <f>SUM(BB98:BB99)</f>
        <v>0</v>
      </c>
      <c r="BC100" s="268">
        <f>SUM(BC98:BC99)</f>
        <v>0</v>
      </c>
      <c r="BD100" s="268">
        <f>SUM(BD98:BD99)</f>
        <v>0</v>
      </c>
      <c r="BE100" s="268">
        <f>SUM(BE98:BE99)</f>
        <v>0</v>
      </c>
    </row>
    <row r="101" spans="1:104">
      <c r="A101" s="246" t="s">
        <v>91</v>
      </c>
      <c r="B101" s="247" t="s">
        <v>283</v>
      </c>
      <c r="C101" s="248" t="s">
        <v>284</v>
      </c>
      <c r="D101" s="249"/>
      <c r="E101" s="250"/>
      <c r="F101" s="250"/>
      <c r="G101" s="251"/>
      <c r="H101" s="252"/>
      <c r="I101" s="252"/>
      <c r="O101" s="253">
        <v>1</v>
      </c>
    </row>
    <row r="102" spans="1:104" ht="22.5">
      <c r="A102" s="254">
        <v>73</v>
      </c>
      <c r="B102" s="255" t="s">
        <v>286</v>
      </c>
      <c r="C102" s="256" t="s">
        <v>287</v>
      </c>
      <c r="D102" s="257" t="s">
        <v>123</v>
      </c>
      <c r="E102" s="258">
        <v>51</v>
      </c>
      <c r="F102" s="258"/>
      <c r="G102" s="259">
        <f>E102*F102</f>
        <v>0</v>
      </c>
      <c r="O102" s="253">
        <v>2</v>
      </c>
      <c r="AA102" s="231">
        <v>1</v>
      </c>
      <c r="AB102" s="231">
        <v>7</v>
      </c>
      <c r="AC102" s="231">
        <v>7</v>
      </c>
      <c r="AZ102" s="231">
        <v>2</v>
      </c>
      <c r="BA102" s="231">
        <f>IF(AZ102=1,G102,0)</f>
        <v>0</v>
      </c>
      <c r="BB102" s="231">
        <f>IF(AZ102=2,G102,0)</f>
        <v>0</v>
      </c>
      <c r="BC102" s="231">
        <f>IF(AZ102=3,G102,0)</f>
        <v>0</v>
      </c>
      <c r="BD102" s="231">
        <f>IF(AZ102=4,G102,0)</f>
        <v>0</v>
      </c>
      <c r="BE102" s="231">
        <f>IF(AZ102=5,G102,0)</f>
        <v>0</v>
      </c>
      <c r="CA102" s="260">
        <v>1</v>
      </c>
      <c r="CB102" s="260">
        <v>7</v>
      </c>
      <c r="CZ102" s="231">
        <v>1.45200000000045E-2</v>
      </c>
    </row>
    <row r="103" spans="1:104" ht="22.5">
      <c r="A103" s="254">
        <v>74</v>
      </c>
      <c r="B103" s="255" t="s">
        <v>288</v>
      </c>
      <c r="C103" s="256" t="s">
        <v>289</v>
      </c>
      <c r="D103" s="257" t="s">
        <v>123</v>
      </c>
      <c r="E103" s="258">
        <v>51</v>
      </c>
      <c r="F103" s="258"/>
      <c r="G103" s="259">
        <f>E103*F103</f>
        <v>0</v>
      </c>
      <c r="O103" s="253">
        <v>2</v>
      </c>
      <c r="AA103" s="231">
        <v>1</v>
      </c>
      <c r="AB103" s="231">
        <v>7</v>
      </c>
      <c r="AC103" s="231">
        <v>7</v>
      </c>
      <c r="AZ103" s="231">
        <v>2</v>
      </c>
      <c r="BA103" s="231">
        <f>IF(AZ103=1,G103,0)</f>
        <v>0</v>
      </c>
      <c r="BB103" s="231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60">
        <v>1</v>
      </c>
      <c r="CB103" s="260">
        <v>7</v>
      </c>
      <c r="CZ103" s="231">
        <v>1.4500000000001699E-3</v>
      </c>
    </row>
    <row r="104" spans="1:104" ht="22.5">
      <c r="A104" s="254">
        <v>75</v>
      </c>
      <c r="B104" s="255" t="s">
        <v>290</v>
      </c>
      <c r="C104" s="256" t="s">
        <v>291</v>
      </c>
      <c r="D104" s="257" t="s">
        <v>123</v>
      </c>
      <c r="E104" s="258">
        <v>34.21</v>
      </c>
      <c r="F104" s="258"/>
      <c r="G104" s="259">
        <f>E104*F104</f>
        <v>0</v>
      </c>
      <c r="O104" s="253">
        <v>2</v>
      </c>
      <c r="AA104" s="231">
        <v>2</v>
      </c>
      <c r="AB104" s="231">
        <v>7</v>
      </c>
      <c r="AC104" s="231">
        <v>7</v>
      </c>
      <c r="AZ104" s="231">
        <v>2</v>
      </c>
      <c r="BA104" s="231">
        <f>IF(AZ104=1,G104,0)</f>
        <v>0</v>
      </c>
      <c r="BB104" s="231">
        <f>IF(AZ104=2,G104,0)</f>
        <v>0</v>
      </c>
      <c r="BC104" s="231">
        <f>IF(AZ104=3,G104,0)</f>
        <v>0</v>
      </c>
      <c r="BD104" s="231">
        <f>IF(AZ104=4,G104,0)</f>
        <v>0</v>
      </c>
      <c r="BE104" s="231">
        <f>IF(AZ104=5,G104,0)</f>
        <v>0</v>
      </c>
      <c r="CA104" s="260">
        <v>2</v>
      </c>
      <c r="CB104" s="260">
        <v>7</v>
      </c>
      <c r="CZ104" s="231">
        <v>2.9799999999994501E-2</v>
      </c>
    </row>
    <row r="105" spans="1:104">
      <c r="A105" s="254">
        <v>76</v>
      </c>
      <c r="B105" s="255" t="s">
        <v>292</v>
      </c>
      <c r="C105" s="256" t="s">
        <v>293</v>
      </c>
      <c r="D105" s="257" t="s">
        <v>128</v>
      </c>
      <c r="E105" s="258">
        <v>0.81447000000023995</v>
      </c>
      <c r="F105" s="258"/>
      <c r="G105" s="259">
        <f>E105*F105</f>
        <v>0</v>
      </c>
      <c r="O105" s="253">
        <v>2</v>
      </c>
      <c r="AA105" s="231">
        <v>7</v>
      </c>
      <c r="AB105" s="231">
        <v>1001</v>
      </c>
      <c r="AC105" s="231">
        <v>5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60">
        <v>7</v>
      </c>
      <c r="CB105" s="260">
        <v>1001</v>
      </c>
      <c r="CZ105" s="231">
        <v>0</v>
      </c>
    </row>
    <row r="106" spans="1:104">
      <c r="A106" s="261"/>
      <c r="B106" s="262" t="s">
        <v>95</v>
      </c>
      <c r="C106" s="263" t="s">
        <v>285</v>
      </c>
      <c r="D106" s="264"/>
      <c r="E106" s="265"/>
      <c r="F106" s="266"/>
      <c r="G106" s="267">
        <f>SUM(G101:G105)</f>
        <v>0</v>
      </c>
      <c r="O106" s="253">
        <v>4</v>
      </c>
      <c r="BA106" s="268">
        <f>SUM(BA101:BA105)</f>
        <v>0</v>
      </c>
      <c r="BB106" s="268">
        <f>SUM(BB101:BB105)</f>
        <v>0</v>
      </c>
      <c r="BC106" s="268">
        <f>SUM(BC101:BC105)</f>
        <v>0</v>
      </c>
      <c r="BD106" s="268">
        <f>SUM(BD101:BD105)</f>
        <v>0</v>
      </c>
      <c r="BE106" s="268">
        <f>SUM(BE101:BE105)</f>
        <v>0</v>
      </c>
    </row>
    <row r="107" spans="1:104">
      <c r="A107" s="246" t="s">
        <v>91</v>
      </c>
      <c r="B107" s="247" t="s">
        <v>294</v>
      </c>
      <c r="C107" s="248" t="s">
        <v>295</v>
      </c>
      <c r="D107" s="249"/>
      <c r="E107" s="250"/>
      <c r="F107" s="250"/>
      <c r="G107" s="251"/>
      <c r="H107" s="252"/>
      <c r="I107" s="252"/>
      <c r="O107" s="253">
        <v>1</v>
      </c>
    </row>
    <row r="108" spans="1:104">
      <c r="A108" s="254">
        <v>77</v>
      </c>
      <c r="B108" s="255" t="s">
        <v>297</v>
      </c>
      <c r="C108" s="256" t="s">
        <v>298</v>
      </c>
      <c r="D108" s="257" t="s">
        <v>162</v>
      </c>
      <c r="E108" s="258">
        <v>16</v>
      </c>
      <c r="F108" s="258"/>
      <c r="G108" s="259">
        <f t="shared" ref="G108:G114" si="48">E108*F108</f>
        <v>0</v>
      </c>
      <c r="O108" s="253">
        <v>2</v>
      </c>
      <c r="AA108" s="231">
        <v>1</v>
      </c>
      <c r="AB108" s="231">
        <v>7</v>
      </c>
      <c r="AC108" s="231">
        <v>7</v>
      </c>
      <c r="AZ108" s="231">
        <v>2</v>
      </c>
      <c r="BA108" s="231">
        <f t="shared" ref="BA108:BA114" si="49">IF(AZ108=1,G108,0)</f>
        <v>0</v>
      </c>
      <c r="BB108" s="231">
        <f t="shared" ref="BB108:BB114" si="50">IF(AZ108=2,G108,0)</f>
        <v>0</v>
      </c>
      <c r="BC108" s="231">
        <f t="shared" ref="BC108:BC114" si="51">IF(AZ108=3,G108,0)</f>
        <v>0</v>
      </c>
      <c r="BD108" s="231">
        <f t="shared" ref="BD108:BD114" si="52">IF(AZ108=4,G108,0)</f>
        <v>0</v>
      </c>
      <c r="BE108" s="231">
        <f t="shared" ref="BE108:BE114" si="53">IF(AZ108=5,G108,0)</f>
        <v>0</v>
      </c>
      <c r="CA108" s="260">
        <v>1</v>
      </c>
      <c r="CB108" s="260">
        <v>7</v>
      </c>
      <c r="CZ108" s="231">
        <v>3.5300000000013701E-3</v>
      </c>
    </row>
    <row r="109" spans="1:104">
      <c r="A109" s="254">
        <v>78</v>
      </c>
      <c r="B109" s="255" t="s">
        <v>299</v>
      </c>
      <c r="C109" s="256" t="s">
        <v>300</v>
      </c>
      <c r="D109" s="257" t="s">
        <v>123</v>
      </c>
      <c r="E109" s="258">
        <v>1.5</v>
      </c>
      <c r="F109" s="258"/>
      <c r="G109" s="259">
        <f t="shared" si="48"/>
        <v>0</v>
      </c>
      <c r="O109" s="253">
        <v>2</v>
      </c>
      <c r="AA109" s="231">
        <v>1</v>
      </c>
      <c r="AB109" s="231">
        <v>7</v>
      </c>
      <c r="AC109" s="231">
        <v>7</v>
      </c>
      <c r="AZ109" s="231">
        <v>2</v>
      </c>
      <c r="BA109" s="231">
        <f t="shared" si="49"/>
        <v>0</v>
      </c>
      <c r="BB109" s="231">
        <f t="shared" si="50"/>
        <v>0</v>
      </c>
      <c r="BC109" s="231">
        <f t="shared" si="51"/>
        <v>0</v>
      </c>
      <c r="BD109" s="231">
        <f t="shared" si="52"/>
        <v>0</v>
      </c>
      <c r="BE109" s="231">
        <f t="shared" si="53"/>
        <v>0</v>
      </c>
      <c r="CA109" s="260">
        <v>1</v>
      </c>
      <c r="CB109" s="260">
        <v>7</v>
      </c>
      <c r="CZ109" s="231">
        <v>9.0200000000066893E-3</v>
      </c>
    </row>
    <row r="110" spans="1:104">
      <c r="A110" s="254">
        <v>79</v>
      </c>
      <c r="B110" s="255" t="s">
        <v>301</v>
      </c>
      <c r="C110" s="256" t="s">
        <v>302</v>
      </c>
      <c r="D110" s="257" t="s">
        <v>162</v>
      </c>
      <c r="E110" s="258">
        <v>16</v>
      </c>
      <c r="F110" s="258"/>
      <c r="G110" s="259">
        <f t="shared" si="48"/>
        <v>0</v>
      </c>
      <c r="O110" s="253">
        <v>2</v>
      </c>
      <c r="AA110" s="231">
        <v>1</v>
      </c>
      <c r="AB110" s="231">
        <v>7</v>
      </c>
      <c r="AC110" s="231">
        <v>7</v>
      </c>
      <c r="AZ110" s="231">
        <v>2</v>
      </c>
      <c r="BA110" s="231">
        <f t="shared" si="49"/>
        <v>0</v>
      </c>
      <c r="BB110" s="231">
        <f t="shared" si="50"/>
        <v>0</v>
      </c>
      <c r="BC110" s="231">
        <f t="shared" si="51"/>
        <v>0</v>
      </c>
      <c r="BD110" s="231">
        <f t="shared" si="52"/>
        <v>0</v>
      </c>
      <c r="BE110" s="231">
        <f t="shared" si="53"/>
        <v>0</v>
      </c>
      <c r="CA110" s="260">
        <v>1</v>
      </c>
      <c r="CB110" s="260">
        <v>7</v>
      </c>
      <c r="CZ110" s="231">
        <v>3.0000000000001098E-3</v>
      </c>
    </row>
    <row r="111" spans="1:104">
      <c r="A111" s="254">
        <v>80</v>
      </c>
      <c r="B111" s="255" t="s">
        <v>303</v>
      </c>
      <c r="C111" s="256" t="s">
        <v>304</v>
      </c>
      <c r="D111" s="257" t="s">
        <v>123</v>
      </c>
      <c r="E111" s="258">
        <v>51</v>
      </c>
      <c r="F111" s="258"/>
      <c r="G111" s="259">
        <f t="shared" si="48"/>
        <v>0</v>
      </c>
      <c r="O111" s="253">
        <v>2</v>
      </c>
      <c r="AA111" s="231">
        <v>1</v>
      </c>
      <c r="AB111" s="231">
        <v>7</v>
      </c>
      <c r="AC111" s="231">
        <v>7</v>
      </c>
      <c r="AZ111" s="231">
        <v>2</v>
      </c>
      <c r="BA111" s="231">
        <f t="shared" si="49"/>
        <v>0</v>
      </c>
      <c r="BB111" s="231">
        <f t="shared" si="50"/>
        <v>0</v>
      </c>
      <c r="BC111" s="231">
        <f t="shared" si="51"/>
        <v>0</v>
      </c>
      <c r="BD111" s="231">
        <f t="shared" si="52"/>
        <v>0</v>
      </c>
      <c r="BE111" s="231">
        <f t="shared" si="53"/>
        <v>0</v>
      </c>
      <c r="CA111" s="260">
        <v>1</v>
      </c>
      <c r="CB111" s="260">
        <v>7</v>
      </c>
      <c r="CZ111" s="231">
        <v>1.55900000000031E-2</v>
      </c>
    </row>
    <row r="112" spans="1:104">
      <c r="A112" s="254">
        <v>81</v>
      </c>
      <c r="B112" s="255" t="s">
        <v>305</v>
      </c>
      <c r="C112" s="256" t="s">
        <v>306</v>
      </c>
      <c r="D112" s="257" t="s">
        <v>162</v>
      </c>
      <c r="E112" s="258">
        <v>16</v>
      </c>
      <c r="F112" s="258"/>
      <c r="G112" s="259">
        <f t="shared" si="48"/>
        <v>0</v>
      </c>
      <c r="O112" s="253">
        <v>2</v>
      </c>
      <c r="AA112" s="231">
        <v>1</v>
      </c>
      <c r="AB112" s="231">
        <v>0</v>
      </c>
      <c r="AC112" s="231">
        <v>0</v>
      </c>
      <c r="AZ112" s="231">
        <v>2</v>
      </c>
      <c r="BA112" s="231">
        <f t="shared" si="49"/>
        <v>0</v>
      </c>
      <c r="BB112" s="231">
        <f t="shared" si="50"/>
        <v>0</v>
      </c>
      <c r="BC112" s="231">
        <f t="shared" si="51"/>
        <v>0</v>
      </c>
      <c r="BD112" s="231">
        <f t="shared" si="52"/>
        <v>0</v>
      </c>
      <c r="BE112" s="231">
        <f t="shared" si="53"/>
        <v>0</v>
      </c>
      <c r="CA112" s="260">
        <v>1</v>
      </c>
      <c r="CB112" s="260">
        <v>0</v>
      </c>
      <c r="CZ112" s="231">
        <v>3.4099999999987998E-3</v>
      </c>
    </row>
    <row r="113" spans="1:104">
      <c r="A113" s="254">
        <v>82</v>
      </c>
      <c r="B113" s="255" t="s">
        <v>307</v>
      </c>
      <c r="C113" s="256" t="s">
        <v>308</v>
      </c>
      <c r="D113" s="257" t="s">
        <v>162</v>
      </c>
      <c r="E113" s="258">
        <v>16</v>
      </c>
      <c r="F113" s="258"/>
      <c r="G113" s="259">
        <f t="shared" si="48"/>
        <v>0</v>
      </c>
      <c r="O113" s="253">
        <v>2</v>
      </c>
      <c r="AA113" s="231">
        <v>1</v>
      </c>
      <c r="AB113" s="231">
        <v>7</v>
      </c>
      <c r="AC113" s="231">
        <v>7</v>
      </c>
      <c r="AZ113" s="231">
        <v>2</v>
      </c>
      <c r="BA113" s="231">
        <f t="shared" si="49"/>
        <v>0</v>
      </c>
      <c r="BB113" s="231">
        <f t="shared" si="50"/>
        <v>0</v>
      </c>
      <c r="BC113" s="231">
        <f t="shared" si="51"/>
        <v>0</v>
      </c>
      <c r="BD113" s="231">
        <f t="shared" si="52"/>
        <v>0</v>
      </c>
      <c r="BE113" s="231">
        <f t="shared" si="53"/>
        <v>0</v>
      </c>
      <c r="CA113" s="260">
        <v>1</v>
      </c>
      <c r="CB113" s="260">
        <v>7</v>
      </c>
      <c r="CZ113" s="231">
        <v>2.6200000000002901E-3</v>
      </c>
    </row>
    <row r="114" spans="1:104">
      <c r="A114" s="254">
        <v>83</v>
      </c>
      <c r="B114" s="255" t="s">
        <v>309</v>
      </c>
      <c r="C114" s="256" t="s">
        <v>310</v>
      </c>
      <c r="D114" s="257" t="s">
        <v>128</v>
      </c>
      <c r="E114" s="258">
        <v>1.00958000000018</v>
      </c>
      <c r="F114" s="258"/>
      <c r="G114" s="259">
        <f t="shared" si="48"/>
        <v>0</v>
      </c>
      <c r="O114" s="253">
        <v>2</v>
      </c>
      <c r="AA114" s="231">
        <v>7</v>
      </c>
      <c r="AB114" s="231">
        <v>1001</v>
      </c>
      <c r="AC114" s="231">
        <v>5</v>
      </c>
      <c r="AZ114" s="231">
        <v>2</v>
      </c>
      <c r="BA114" s="231">
        <f t="shared" si="49"/>
        <v>0</v>
      </c>
      <c r="BB114" s="231">
        <f t="shared" si="50"/>
        <v>0</v>
      </c>
      <c r="BC114" s="231">
        <f t="shared" si="51"/>
        <v>0</v>
      </c>
      <c r="BD114" s="231">
        <f t="shared" si="52"/>
        <v>0</v>
      </c>
      <c r="BE114" s="231">
        <f t="shared" si="53"/>
        <v>0</v>
      </c>
      <c r="CA114" s="260">
        <v>7</v>
      </c>
      <c r="CB114" s="260">
        <v>1001</v>
      </c>
      <c r="CZ114" s="231">
        <v>0</v>
      </c>
    </row>
    <row r="115" spans="1:104">
      <c r="A115" s="261"/>
      <c r="B115" s="262" t="s">
        <v>95</v>
      </c>
      <c r="C115" s="263" t="s">
        <v>296</v>
      </c>
      <c r="D115" s="264"/>
      <c r="E115" s="265"/>
      <c r="F115" s="266"/>
      <c r="G115" s="267">
        <f>SUM(G107:G114)</f>
        <v>0</v>
      </c>
      <c r="O115" s="253">
        <v>4</v>
      </c>
      <c r="BA115" s="268">
        <f>SUM(BA107:BA114)</f>
        <v>0</v>
      </c>
      <c r="BB115" s="268">
        <f>SUM(BB107:BB114)</f>
        <v>0</v>
      </c>
      <c r="BC115" s="268">
        <f>SUM(BC107:BC114)</f>
        <v>0</v>
      </c>
      <c r="BD115" s="268">
        <f>SUM(BD107:BD114)</f>
        <v>0</v>
      </c>
      <c r="BE115" s="268">
        <f>SUM(BE107:BE114)</f>
        <v>0</v>
      </c>
    </row>
    <row r="116" spans="1:104">
      <c r="A116" s="246" t="s">
        <v>91</v>
      </c>
      <c r="B116" s="247" t="s">
        <v>311</v>
      </c>
      <c r="C116" s="248" t="s">
        <v>312</v>
      </c>
      <c r="D116" s="249"/>
      <c r="E116" s="250"/>
      <c r="F116" s="250"/>
      <c r="G116" s="251"/>
      <c r="H116" s="252"/>
      <c r="I116" s="252"/>
      <c r="O116" s="253">
        <v>1</v>
      </c>
    </row>
    <row r="117" spans="1:104" ht="22.5">
      <c r="A117" s="254">
        <v>84</v>
      </c>
      <c r="B117" s="255" t="s">
        <v>314</v>
      </c>
      <c r="C117" s="256" t="s">
        <v>315</v>
      </c>
      <c r="D117" s="257" t="s">
        <v>123</v>
      </c>
      <c r="E117" s="258">
        <v>51</v>
      </c>
      <c r="F117" s="258"/>
      <c r="G117" s="259">
        <f>E117*F117</f>
        <v>0</v>
      </c>
      <c r="O117" s="253">
        <v>2</v>
      </c>
      <c r="AA117" s="231">
        <v>1</v>
      </c>
      <c r="AB117" s="231">
        <v>0</v>
      </c>
      <c r="AC117" s="231">
        <v>0</v>
      </c>
      <c r="AZ117" s="231">
        <v>2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60">
        <v>1</v>
      </c>
      <c r="CB117" s="260">
        <v>0</v>
      </c>
      <c r="CZ117" s="231">
        <v>1.2999999999996299E-4</v>
      </c>
    </row>
    <row r="118" spans="1:104">
      <c r="A118" s="254">
        <v>85</v>
      </c>
      <c r="B118" s="255" t="s">
        <v>316</v>
      </c>
      <c r="C118" s="256" t="s">
        <v>317</v>
      </c>
      <c r="D118" s="257" t="s">
        <v>128</v>
      </c>
      <c r="E118" s="258">
        <v>6.62999999999814E-3</v>
      </c>
      <c r="F118" s="258"/>
      <c r="G118" s="259">
        <f>E118*F118</f>
        <v>0</v>
      </c>
      <c r="O118" s="253">
        <v>2</v>
      </c>
      <c r="AA118" s="231">
        <v>7</v>
      </c>
      <c r="AB118" s="231">
        <v>1001</v>
      </c>
      <c r="AC118" s="231">
        <v>5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60">
        <v>7</v>
      </c>
      <c r="CB118" s="260">
        <v>1001</v>
      </c>
      <c r="CZ118" s="231">
        <v>0</v>
      </c>
    </row>
    <row r="119" spans="1:104">
      <c r="A119" s="261"/>
      <c r="B119" s="262" t="s">
        <v>95</v>
      </c>
      <c r="C119" s="263" t="s">
        <v>313</v>
      </c>
      <c r="D119" s="264"/>
      <c r="E119" s="265"/>
      <c r="F119" s="266"/>
      <c r="G119" s="267">
        <f>SUM(G116:G118)</f>
        <v>0</v>
      </c>
      <c r="O119" s="253">
        <v>4</v>
      </c>
      <c r="BA119" s="268">
        <f>SUM(BA116:BA118)</f>
        <v>0</v>
      </c>
      <c r="BB119" s="268">
        <f>SUM(BB116:BB118)</f>
        <v>0</v>
      </c>
      <c r="BC119" s="268">
        <f>SUM(BC116:BC118)</f>
        <v>0</v>
      </c>
      <c r="BD119" s="268">
        <f>SUM(BD116:BD118)</f>
        <v>0</v>
      </c>
      <c r="BE119" s="268">
        <f>SUM(BE116:BE118)</f>
        <v>0</v>
      </c>
    </row>
    <row r="120" spans="1:104">
      <c r="A120" s="246" t="s">
        <v>91</v>
      </c>
      <c r="B120" s="247" t="s">
        <v>318</v>
      </c>
      <c r="C120" s="248" t="s">
        <v>319</v>
      </c>
      <c r="D120" s="249"/>
      <c r="E120" s="250"/>
      <c r="F120" s="250"/>
      <c r="G120" s="251"/>
      <c r="H120" s="252"/>
      <c r="I120" s="252"/>
      <c r="O120" s="253">
        <v>1</v>
      </c>
    </row>
    <row r="121" spans="1:104">
      <c r="A121" s="254">
        <v>86</v>
      </c>
      <c r="B121" s="255" t="s">
        <v>321</v>
      </c>
      <c r="C121" s="256" t="s">
        <v>322</v>
      </c>
      <c r="D121" s="257" t="s">
        <v>94</v>
      </c>
      <c r="E121" s="258">
        <v>4</v>
      </c>
      <c r="F121" s="258"/>
      <c r="G121" s="259">
        <f>E121*F121</f>
        <v>0</v>
      </c>
      <c r="O121" s="253">
        <v>2</v>
      </c>
      <c r="AA121" s="231">
        <v>12</v>
      </c>
      <c r="AB121" s="231">
        <v>0</v>
      </c>
      <c r="AC121" s="231">
        <v>14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60">
        <v>12</v>
      </c>
      <c r="CB121" s="260">
        <v>0</v>
      </c>
      <c r="CZ121" s="231">
        <v>0</v>
      </c>
    </row>
    <row r="122" spans="1:104">
      <c r="A122" s="254">
        <v>87</v>
      </c>
      <c r="B122" s="255" t="s">
        <v>321</v>
      </c>
      <c r="C122" s="256" t="s">
        <v>323</v>
      </c>
      <c r="D122" s="257" t="s">
        <v>94</v>
      </c>
      <c r="E122" s="258">
        <v>7</v>
      </c>
      <c r="F122" s="258"/>
      <c r="G122" s="259">
        <f>E122*F122</f>
        <v>0</v>
      </c>
      <c r="O122" s="253">
        <v>2</v>
      </c>
      <c r="AA122" s="231">
        <v>12</v>
      </c>
      <c r="AB122" s="231">
        <v>0</v>
      </c>
      <c r="AC122" s="231">
        <v>113</v>
      </c>
      <c r="AZ122" s="231">
        <v>2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60">
        <v>12</v>
      </c>
      <c r="CB122" s="260">
        <v>0</v>
      </c>
      <c r="CZ122" s="231">
        <v>0</v>
      </c>
    </row>
    <row r="123" spans="1:104">
      <c r="A123" s="254">
        <v>88</v>
      </c>
      <c r="B123" s="255" t="s">
        <v>324</v>
      </c>
      <c r="C123" s="256" t="s">
        <v>325</v>
      </c>
      <c r="D123" s="257" t="s">
        <v>94</v>
      </c>
      <c r="E123" s="258">
        <v>1</v>
      </c>
      <c r="F123" s="258"/>
      <c r="G123" s="259">
        <f>E123*F123</f>
        <v>0</v>
      </c>
      <c r="O123" s="253">
        <v>2</v>
      </c>
      <c r="AA123" s="231">
        <v>12</v>
      </c>
      <c r="AB123" s="231">
        <v>0</v>
      </c>
      <c r="AC123" s="231">
        <v>114</v>
      </c>
      <c r="AZ123" s="231">
        <v>2</v>
      </c>
      <c r="BA123" s="231">
        <f>IF(AZ123=1,G123,0)</f>
        <v>0</v>
      </c>
      <c r="BB123" s="231">
        <f>IF(AZ123=2,G123,0)</f>
        <v>0</v>
      </c>
      <c r="BC123" s="231">
        <f>IF(AZ123=3,G123,0)</f>
        <v>0</v>
      </c>
      <c r="BD123" s="231">
        <f>IF(AZ123=4,G123,0)</f>
        <v>0</v>
      </c>
      <c r="BE123" s="231">
        <f>IF(AZ123=5,G123,0)</f>
        <v>0</v>
      </c>
      <c r="CA123" s="260">
        <v>12</v>
      </c>
      <c r="CB123" s="260">
        <v>0</v>
      </c>
      <c r="CZ123" s="231">
        <v>0</v>
      </c>
    </row>
    <row r="124" spans="1:104">
      <c r="A124" s="261"/>
      <c r="B124" s="262" t="s">
        <v>95</v>
      </c>
      <c r="C124" s="263" t="s">
        <v>320</v>
      </c>
      <c r="D124" s="264"/>
      <c r="E124" s="265"/>
      <c r="F124" s="266"/>
      <c r="G124" s="267">
        <f>SUM(G120:G123)</f>
        <v>0</v>
      </c>
      <c r="O124" s="253">
        <v>4</v>
      </c>
      <c r="BA124" s="268">
        <f>SUM(BA120:BA123)</f>
        <v>0</v>
      </c>
      <c r="BB124" s="268">
        <f>SUM(BB120:BB123)</f>
        <v>0</v>
      </c>
      <c r="BC124" s="268">
        <f>SUM(BC120:BC123)</f>
        <v>0</v>
      </c>
      <c r="BD124" s="268">
        <f>SUM(BD120:BD123)</f>
        <v>0</v>
      </c>
      <c r="BE124" s="268">
        <f>SUM(BE120:BE123)</f>
        <v>0</v>
      </c>
    </row>
    <row r="125" spans="1:104">
      <c r="A125" s="246" t="s">
        <v>91</v>
      </c>
      <c r="B125" s="247" t="s">
        <v>326</v>
      </c>
      <c r="C125" s="248" t="s">
        <v>327</v>
      </c>
      <c r="D125" s="249"/>
      <c r="E125" s="250"/>
      <c r="F125" s="250"/>
      <c r="G125" s="251"/>
      <c r="H125" s="252"/>
      <c r="I125" s="252"/>
      <c r="O125" s="253">
        <v>1</v>
      </c>
    </row>
    <row r="126" spans="1:104">
      <c r="A126" s="254">
        <v>89</v>
      </c>
      <c r="B126" s="255" t="s">
        <v>329</v>
      </c>
      <c r="C126" s="256" t="s">
        <v>330</v>
      </c>
      <c r="D126" s="257" t="s">
        <v>162</v>
      </c>
      <c r="E126" s="258">
        <v>16.71</v>
      </c>
      <c r="F126" s="258"/>
      <c r="G126" s="259">
        <f>E126*F126</f>
        <v>0</v>
      </c>
      <c r="O126" s="253">
        <v>2</v>
      </c>
      <c r="AA126" s="231">
        <v>12</v>
      </c>
      <c r="AB126" s="231">
        <v>0</v>
      </c>
      <c r="AC126" s="231">
        <v>20</v>
      </c>
      <c r="AZ126" s="231">
        <v>2</v>
      </c>
      <c r="BA126" s="231">
        <f>IF(AZ126=1,G126,0)</f>
        <v>0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60">
        <v>12</v>
      </c>
      <c r="CB126" s="260">
        <v>0</v>
      </c>
      <c r="CZ126" s="231">
        <v>0</v>
      </c>
    </row>
    <row r="127" spans="1:104">
      <c r="A127" s="261"/>
      <c r="B127" s="262" t="s">
        <v>95</v>
      </c>
      <c r="C127" s="263" t="s">
        <v>328</v>
      </c>
      <c r="D127" s="264"/>
      <c r="E127" s="265"/>
      <c r="F127" s="266"/>
      <c r="G127" s="267">
        <f>SUM(G125:G126)</f>
        <v>0</v>
      </c>
      <c r="O127" s="253">
        <v>4</v>
      </c>
      <c r="BA127" s="268">
        <f>SUM(BA125:BA126)</f>
        <v>0</v>
      </c>
      <c r="BB127" s="268">
        <f>SUM(BB125:BB126)</f>
        <v>0</v>
      </c>
      <c r="BC127" s="268">
        <f>SUM(BC125:BC126)</f>
        <v>0</v>
      </c>
      <c r="BD127" s="268">
        <f>SUM(BD125:BD126)</f>
        <v>0</v>
      </c>
      <c r="BE127" s="268">
        <f>SUM(BE125:BE126)</f>
        <v>0</v>
      </c>
    </row>
    <row r="128" spans="1:104">
      <c r="A128" s="246" t="s">
        <v>91</v>
      </c>
      <c r="B128" s="247" t="s">
        <v>331</v>
      </c>
      <c r="C128" s="248" t="s">
        <v>332</v>
      </c>
      <c r="D128" s="249"/>
      <c r="E128" s="250"/>
      <c r="F128" s="250"/>
      <c r="G128" s="251"/>
      <c r="H128" s="252"/>
      <c r="I128" s="252"/>
      <c r="O128" s="253">
        <v>1</v>
      </c>
    </row>
    <row r="129" spans="1:104">
      <c r="A129" s="254">
        <v>90</v>
      </c>
      <c r="B129" s="255" t="s">
        <v>334</v>
      </c>
      <c r="C129" s="256" t="s">
        <v>335</v>
      </c>
      <c r="D129" s="257" t="s">
        <v>123</v>
      </c>
      <c r="E129" s="258">
        <v>35.74</v>
      </c>
      <c r="F129" s="258"/>
      <c r="G129" s="259">
        <f>E129*F129</f>
        <v>0</v>
      </c>
      <c r="O129" s="253">
        <v>2</v>
      </c>
      <c r="AA129" s="231">
        <v>12</v>
      </c>
      <c r="AB129" s="231">
        <v>0</v>
      </c>
      <c r="AC129" s="231">
        <v>112</v>
      </c>
      <c r="AZ129" s="231">
        <v>2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60">
        <v>12</v>
      </c>
      <c r="CB129" s="260">
        <v>0</v>
      </c>
      <c r="CZ129" s="231">
        <v>0</v>
      </c>
    </row>
    <row r="130" spans="1:104">
      <c r="A130" s="261"/>
      <c r="B130" s="262" t="s">
        <v>95</v>
      </c>
      <c r="C130" s="263" t="s">
        <v>333</v>
      </c>
      <c r="D130" s="264"/>
      <c r="E130" s="265"/>
      <c r="F130" s="266"/>
      <c r="G130" s="267">
        <f>SUM(G128:G129)</f>
        <v>0</v>
      </c>
      <c r="O130" s="253">
        <v>4</v>
      </c>
      <c r="BA130" s="268">
        <f>SUM(BA128:BA129)</f>
        <v>0</v>
      </c>
      <c r="BB130" s="268">
        <f>SUM(BB128:BB129)</f>
        <v>0</v>
      </c>
      <c r="BC130" s="268">
        <f>SUM(BC128:BC129)</f>
        <v>0</v>
      </c>
      <c r="BD130" s="268">
        <f>SUM(BD128:BD129)</f>
        <v>0</v>
      </c>
      <c r="BE130" s="268">
        <f>SUM(BE128:BE129)</f>
        <v>0</v>
      </c>
    </row>
    <row r="131" spans="1:104">
      <c r="A131" s="246" t="s">
        <v>91</v>
      </c>
      <c r="B131" s="247" t="s">
        <v>336</v>
      </c>
      <c r="C131" s="248" t="s">
        <v>337</v>
      </c>
      <c r="D131" s="249"/>
      <c r="E131" s="250"/>
      <c r="F131" s="250"/>
      <c r="G131" s="251"/>
      <c r="H131" s="252"/>
      <c r="I131" s="252"/>
      <c r="O131" s="253">
        <v>1</v>
      </c>
    </row>
    <row r="132" spans="1:104">
      <c r="A132" s="254">
        <v>91</v>
      </c>
      <c r="B132" s="255" t="s">
        <v>339</v>
      </c>
      <c r="C132" s="256" t="s">
        <v>340</v>
      </c>
      <c r="D132" s="257" t="s">
        <v>162</v>
      </c>
      <c r="E132" s="258">
        <v>20.22</v>
      </c>
      <c r="F132" s="258"/>
      <c r="G132" s="259">
        <f>E132*F132</f>
        <v>0</v>
      </c>
      <c r="O132" s="253">
        <v>2</v>
      </c>
      <c r="AA132" s="231">
        <v>2</v>
      </c>
      <c r="AB132" s="231">
        <v>7</v>
      </c>
      <c r="AC132" s="231">
        <v>7</v>
      </c>
      <c r="AZ132" s="231">
        <v>2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60">
        <v>2</v>
      </c>
      <c r="CB132" s="260">
        <v>7</v>
      </c>
      <c r="CZ132" s="231">
        <v>4.8830000000009498E-2</v>
      </c>
    </row>
    <row r="133" spans="1:104" ht="22.5">
      <c r="A133" s="254">
        <v>92</v>
      </c>
      <c r="B133" s="255" t="s">
        <v>341</v>
      </c>
      <c r="C133" s="256" t="s">
        <v>342</v>
      </c>
      <c r="D133" s="257" t="s">
        <v>123</v>
      </c>
      <c r="E133" s="258">
        <v>17</v>
      </c>
      <c r="F133" s="258"/>
      <c r="G133" s="259">
        <f>E133*F133</f>
        <v>0</v>
      </c>
      <c r="O133" s="253">
        <v>2</v>
      </c>
      <c r="AA133" s="231">
        <v>2</v>
      </c>
      <c r="AB133" s="231">
        <v>7</v>
      </c>
      <c r="AC133" s="231">
        <v>7</v>
      </c>
      <c r="AZ133" s="231">
        <v>2</v>
      </c>
      <c r="BA133" s="231">
        <f>IF(AZ133=1,G133,0)</f>
        <v>0</v>
      </c>
      <c r="BB133" s="231">
        <f>IF(AZ133=2,G133,0)</f>
        <v>0</v>
      </c>
      <c r="BC133" s="231">
        <f>IF(AZ133=3,G133,0)</f>
        <v>0</v>
      </c>
      <c r="BD133" s="231">
        <f>IF(AZ133=4,G133,0)</f>
        <v>0</v>
      </c>
      <c r="BE133" s="231">
        <f>IF(AZ133=5,G133,0)</f>
        <v>0</v>
      </c>
      <c r="CA133" s="260">
        <v>2</v>
      </c>
      <c r="CB133" s="260">
        <v>7</v>
      </c>
      <c r="CZ133" s="231">
        <v>2.74999999999892E-3</v>
      </c>
    </row>
    <row r="134" spans="1:104">
      <c r="A134" s="254">
        <v>93</v>
      </c>
      <c r="B134" s="255" t="s">
        <v>343</v>
      </c>
      <c r="C134" s="256" t="s">
        <v>344</v>
      </c>
      <c r="D134" s="257" t="s">
        <v>123</v>
      </c>
      <c r="E134" s="258">
        <v>23</v>
      </c>
      <c r="F134" s="258"/>
      <c r="G134" s="259">
        <f>E134*F134</f>
        <v>0</v>
      </c>
      <c r="O134" s="253">
        <v>2</v>
      </c>
      <c r="AA134" s="231">
        <v>12</v>
      </c>
      <c r="AB134" s="231">
        <v>0</v>
      </c>
      <c r="AC134" s="231">
        <v>21</v>
      </c>
      <c r="AZ134" s="231">
        <v>2</v>
      </c>
      <c r="BA134" s="231">
        <f>IF(AZ134=1,G134,0)</f>
        <v>0</v>
      </c>
      <c r="BB134" s="231">
        <f>IF(AZ134=2,G134,0)</f>
        <v>0</v>
      </c>
      <c r="BC134" s="231">
        <f>IF(AZ134=3,G134,0)</f>
        <v>0</v>
      </c>
      <c r="BD134" s="231">
        <f>IF(AZ134=4,G134,0)</f>
        <v>0</v>
      </c>
      <c r="BE134" s="231">
        <f>IF(AZ134=5,G134,0)</f>
        <v>0</v>
      </c>
      <c r="CA134" s="260">
        <v>12</v>
      </c>
      <c r="CB134" s="260">
        <v>0</v>
      </c>
      <c r="CZ134" s="231">
        <v>1.92000000000121E-2</v>
      </c>
    </row>
    <row r="135" spans="1:104">
      <c r="A135" s="254">
        <v>94</v>
      </c>
      <c r="B135" s="255" t="s">
        <v>345</v>
      </c>
      <c r="C135" s="256" t="s">
        <v>346</v>
      </c>
      <c r="D135" s="257" t="s">
        <v>10</v>
      </c>
      <c r="E135" s="258">
        <v>115</v>
      </c>
      <c r="F135" s="258"/>
      <c r="G135" s="259">
        <f>E135*F135</f>
        <v>0</v>
      </c>
      <c r="O135" s="253">
        <v>2</v>
      </c>
      <c r="AA135" s="231">
        <v>7</v>
      </c>
      <c r="AB135" s="231">
        <v>1002</v>
      </c>
      <c r="AC135" s="231">
        <v>5</v>
      </c>
      <c r="AZ135" s="231">
        <v>2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60">
        <v>7</v>
      </c>
      <c r="CB135" s="260">
        <v>1002</v>
      </c>
      <c r="CZ135" s="231">
        <v>0</v>
      </c>
    </row>
    <row r="136" spans="1:104">
      <c r="A136" s="261"/>
      <c r="B136" s="262" t="s">
        <v>95</v>
      </c>
      <c r="C136" s="263" t="s">
        <v>338</v>
      </c>
      <c r="D136" s="264"/>
      <c r="E136" s="265"/>
      <c r="F136" s="266"/>
      <c r="G136" s="267">
        <f>SUM(G131:G135)</f>
        <v>0</v>
      </c>
      <c r="O136" s="253">
        <v>4</v>
      </c>
      <c r="BA136" s="268">
        <f>SUM(BA131:BA135)</f>
        <v>0</v>
      </c>
      <c r="BB136" s="268">
        <f>SUM(BB131:BB135)</f>
        <v>0</v>
      </c>
      <c r="BC136" s="268">
        <f>SUM(BC131:BC135)</f>
        <v>0</v>
      </c>
      <c r="BD136" s="268">
        <f>SUM(BD131:BD135)</f>
        <v>0</v>
      </c>
      <c r="BE136" s="268">
        <f>SUM(BE131:BE135)</f>
        <v>0</v>
      </c>
    </row>
    <row r="137" spans="1:104">
      <c r="A137" s="246" t="s">
        <v>91</v>
      </c>
      <c r="B137" s="247" t="s">
        <v>347</v>
      </c>
      <c r="C137" s="248" t="s">
        <v>348</v>
      </c>
      <c r="D137" s="249"/>
      <c r="E137" s="250"/>
      <c r="F137" s="250"/>
      <c r="G137" s="251"/>
      <c r="H137" s="252"/>
      <c r="I137" s="252"/>
      <c r="O137" s="253">
        <v>1</v>
      </c>
    </row>
    <row r="138" spans="1:104">
      <c r="A138" s="254">
        <v>95</v>
      </c>
      <c r="B138" s="255" t="s">
        <v>350</v>
      </c>
      <c r="C138" s="256" t="s">
        <v>351</v>
      </c>
      <c r="D138" s="257" t="s">
        <v>123</v>
      </c>
      <c r="E138" s="258">
        <v>73.900000000000006</v>
      </c>
      <c r="F138" s="258"/>
      <c r="G138" s="259">
        <f>E138*F138</f>
        <v>0</v>
      </c>
      <c r="O138" s="253">
        <v>2</v>
      </c>
      <c r="AA138" s="231">
        <v>2</v>
      </c>
      <c r="AB138" s="231">
        <v>7</v>
      </c>
      <c r="AC138" s="231">
        <v>7</v>
      </c>
      <c r="AZ138" s="231">
        <v>2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60">
        <v>2</v>
      </c>
      <c r="CB138" s="260">
        <v>7</v>
      </c>
      <c r="CZ138" s="231">
        <v>1.37999999999927E-3</v>
      </c>
    </row>
    <row r="139" spans="1:104">
      <c r="A139" s="261"/>
      <c r="B139" s="262" t="s">
        <v>95</v>
      </c>
      <c r="C139" s="263" t="s">
        <v>349</v>
      </c>
      <c r="D139" s="264"/>
      <c r="E139" s="265"/>
      <c r="F139" s="266"/>
      <c r="G139" s="267">
        <f>SUM(G137:G138)</f>
        <v>0</v>
      </c>
      <c r="O139" s="253">
        <v>4</v>
      </c>
      <c r="BA139" s="268">
        <f>SUM(BA137:BA138)</f>
        <v>0</v>
      </c>
      <c r="BB139" s="268">
        <f>SUM(BB137:BB138)</f>
        <v>0</v>
      </c>
      <c r="BC139" s="268">
        <f>SUM(BC137:BC138)</f>
        <v>0</v>
      </c>
      <c r="BD139" s="268">
        <f>SUM(BD137:BD138)</f>
        <v>0</v>
      </c>
      <c r="BE139" s="268">
        <f>SUM(BE137:BE138)</f>
        <v>0</v>
      </c>
    </row>
    <row r="140" spans="1:104">
      <c r="A140" s="246" t="s">
        <v>91</v>
      </c>
      <c r="B140" s="247" t="s">
        <v>352</v>
      </c>
      <c r="C140" s="248" t="s">
        <v>353</v>
      </c>
      <c r="D140" s="249"/>
      <c r="E140" s="250"/>
      <c r="F140" s="250"/>
      <c r="G140" s="251"/>
      <c r="H140" s="252"/>
      <c r="I140" s="252"/>
      <c r="O140" s="253">
        <v>1</v>
      </c>
    </row>
    <row r="141" spans="1:104" ht="22.5">
      <c r="A141" s="254">
        <v>96</v>
      </c>
      <c r="B141" s="255" t="s">
        <v>355</v>
      </c>
      <c r="C141" s="256" t="s">
        <v>356</v>
      </c>
      <c r="D141" s="257" t="s">
        <v>123</v>
      </c>
      <c r="E141" s="258">
        <v>25.2</v>
      </c>
      <c r="F141" s="258"/>
      <c r="G141" s="259">
        <f>E141*F141</f>
        <v>0</v>
      </c>
      <c r="O141" s="253">
        <v>2</v>
      </c>
      <c r="AA141" s="231">
        <v>2</v>
      </c>
      <c r="AB141" s="231">
        <v>7</v>
      </c>
      <c r="AC141" s="231">
        <v>7</v>
      </c>
      <c r="AZ141" s="231">
        <v>2</v>
      </c>
      <c r="BA141" s="231">
        <f>IF(AZ141=1,G141,0)</f>
        <v>0</v>
      </c>
      <c r="BB141" s="231">
        <f>IF(AZ141=2,G141,0)</f>
        <v>0</v>
      </c>
      <c r="BC141" s="231">
        <f>IF(AZ141=3,G141,0)</f>
        <v>0</v>
      </c>
      <c r="BD141" s="231">
        <f>IF(AZ141=4,G141,0)</f>
        <v>0</v>
      </c>
      <c r="BE141" s="231">
        <f>IF(AZ141=5,G141,0)</f>
        <v>0</v>
      </c>
      <c r="CA141" s="260">
        <v>2</v>
      </c>
      <c r="CB141" s="260">
        <v>7</v>
      </c>
      <c r="CZ141" s="231">
        <v>4.66999999999729E-3</v>
      </c>
    </row>
    <row r="142" spans="1:104">
      <c r="A142" s="254">
        <v>97</v>
      </c>
      <c r="B142" s="255" t="s">
        <v>357</v>
      </c>
      <c r="C142" s="256" t="s">
        <v>358</v>
      </c>
      <c r="D142" s="257" t="s">
        <v>123</v>
      </c>
      <c r="E142" s="258">
        <v>30</v>
      </c>
      <c r="F142" s="258"/>
      <c r="G142" s="259">
        <f>E142*F142</f>
        <v>0</v>
      </c>
      <c r="O142" s="253">
        <v>2</v>
      </c>
      <c r="AA142" s="231">
        <v>12</v>
      </c>
      <c r="AB142" s="231">
        <v>0</v>
      </c>
      <c r="AC142" s="231">
        <v>23</v>
      </c>
      <c r="AZ142" s="231">
        <v>2</v>
      </c>
      <c r="BA142" s="231">
        <f>IF(AZ142=1,G142,0)</f>
        <v>0</v>
      </c>
      <c r="BB142" s="231">
        <f>IF(AZ142=2,G142,0)</f>
        <v>0</v>
      </c>
      <c r="BC142" s="231">
        <f>IF(AZ142=3,G142,0)</f>
        <v>0</v>
      </c>
      <c r="BD142" s="231">
        <f>IF(AZ142=4,G142,0)</f>
        <v>0</v>
      </c>
      <c r="BE142" s="231">
        <f>IF(AZ142=5,G142,0)</f>
        <v>0</v>
      </c>
      <c r="CA142" s="260">
        <v>12</v>
      </c>
      <c r="CB142" s="260">
        <v>0</v>
      </c>
      <c r="CZ142" s="231">
        <v>0</v>
      </c>
    </row>
    <row r="143" spans="1:104">
      <c r="A143" s="254">
        <v>98</v>
      </c>
      <c r="B143" s="255" t="s">
        <v>359</v>
      </c>
      <c r="C143" s="256" t="s">
        <v>360</v>
      </c>
      <c r="D143" s="257" t="s">
        <v>10</v>
      </c>
      <c r="E143" s="258">
        <v>150</v>
      </c>
      <c r="F143" s="258"/>
      <c r="G143" s="259">
        <f>E143*F143</f>
        <v>0</v>
      </c>
      <c r="O143" s="253">
        <v>2</v>
      </c>
      <c r="AA143" s="231">
        <v>7</v>
      </c>
      <c r="AB143" s="231">
        <v>1002</v>
      </c>
      <c r="AC143" s="231">
        <v>5</v>
      </c>
      <c r="AZ143" s="231">
        <v>2</v>
      </c>
      <c r="BA143" s="231">
        <f>IF(AZ143=1,G143,0)</f>
        <v>0</v>
      </c>
      <c r="BB143" s="231">
        <f>IF(AZ143=2,G143,0)</f>
        <v>0</v>
      </c>
      <c r="BC143" s="231">
        <f>IF(AZ143=3,G143,0)</f>
        <v>0</v>
      </c>
      <c r="BD143" s="231">
        <f>IF(AZ143=4,G143,0)</f>
        <v>0</v>
      </c>
      <c r="BE143" s="231">
        <f>IF(AZ143=5,G143,0)</f>
        <v>0</v>
      </c>
      <c r="CA143" s="260">
        <v>7</v>
      </c>
      <c r="CB143" s="260">
        <v>1002</v>
      </c>
      <c r="CZ143" s="231">
        <v>0</v>
      </c>
    </row>
    <row r="144" spans="1:104">
      <c r="A144" s="261"/>
      <c r="B144" s="262" t="s">
        <v>95</v>
      </c>
      <c r="C144" s="263" t="s">
        <v>354</v>
      </c>
      <c r="D144" s="264"/>
      <c r="E144" s="265"/>
      <c r="F144" s="266"/>
      <c r="G144" s="267">
        <f>SUM(G140:G143)</f>
        <v>0</v>
      </c>
      <c r="O144" s="253">
        <v>4</v>
      </c>
      <c r="BA144" s="268">
        <f>SUM(BA140:BA143)</f>
        <v>0</v>
      </c>
      <c r="BB144" s="268">
        <f>SUM(BB140:BB143)</f>
        <v>0</v>
      </c>
      <c r="BC144" s="268">
        <f>SUM(BC140:BC143)</f>
        <v>0</v>
      </c>
      <c r="BD144" s="268">
        <f>SUM(BD140:BD143)</f>
        <v>0</v>
      </c>
      <c r="BE144" s="268">
        <f>SUM(BE140:BE143)</f>
        <v>0</v>
      </c>
    </row>
    <row r="145" spans="1:104">
      <c r="A145" s="246" t="s">
        <v>91</v>
      </c>
      <c r="B145" s="247" t="s">
        <v>361</v>
      </c>
      <c r="C145" s="248" t="s">
        <v>362</v>
      </c>
      <c r="D145" s="249"/>
      <c r="E145" s="250"/>
      <c r="F145" s="250"/>
      <c r="G145" s="251"/>
      <c r="H145" s="252"/>
      <c r="I145" s="252"/>
      <c r="O145" s="253">
        <v>1</v>
      </c>
    </row>
    <row r="146" spans="1:104">
      <c r="A146" s="254">
        <v>99</v>
      </c>
      <c r="B146" s="255" t="s">
        <v>364</v>
      </c>
      <c r="C146" s="256" t="s">
        <v>365</v>
      </c>
      <c r="D146" s="257" t="s">
        <v>123</v>
      </c>
      <c r="E146" s="258">
        <v>413.83499999999998</v>
      </c>
      <c r="F146" s="258"/>
      <c r="G146" s="259">
        <f>E146*F146</f>
        <v>0</v>
      </c>
      <c r="O146" s="253">
        <v>2</v>
      </c>
      <c r="AA146" s="231">
        <v>1</v>
      </c>
      <c r="AB146" s="231">
        <v>7</v>
      </c>
      <c r="AC146" s="231">
        <v>7</v>
      </c>
      <c r="AZ146" s="231">
        <v>2</v>
      </c>
      <c r="BA146" s="231">
        <f>IF(AZ146=1,G146,0)</f>
        <v>0</v>
      </c>
      <c r="BB146" s="231">
        <f>IF(AZ146=2,G146,0)</f>
        <v>0</v>
      </c>
      <c r="BC146" s="231">
        <f>IF(AZ146=3,G146,0)</f>
        <v>0</v>
      </c>
      <c r="BD146" s="231">
        <f>IF(AZ146=4,G146,0)</f>
        <v>0</v>
      </c>
      <c r="BE146" s="231">
        <f>IF(AZ146=5,G146,0)</f>
        <v>0</v>
      </c>
      <c r="CA146" s="260">
        <v>1</v>
      </c>
      <c r="CB146" s="260">
        <v>7</v>
      </c>
      <c r="CZ146" s="231">
        <v>7.0000000000014495E-5</v>
      </c>
    </row>
    <row r="147" spans="1:104">
      <c r="A147" s="254">
        <v>100</v>
      </c>
      <c r="B147" s="255" t="s">
        <v>366</v>
      </c>
      <c r="C147" s="256" t="s">
        <v>367</v>
      </c>
      <c r="D147" s="257" t="s">
        <v>123</v>
      </c>
      <c r="E147" s="258">
        <v>362.83499999999998</v>
      </c>
      <c r="F147" s="258"/>
      <c r="G147" s="259">
        <f>E147*F147</f>
        <v>0</v>
      </c>
      <c r="O147" s="253">
        <v>2</v>
      </c>
      <c r="AA147" s="231">
        <v>1</v>
      </c>
      <c r="AB147" s="231">
        <v>7</v>
      </c>
      <c r="AC147" s="231">
        <v>7</v>
      </c>
      <c r="AZ147" s="231">
        <v>2</v>
      </c>
      <c r="BA147" s="231">
        <f>IF(AZ147=1,G147,0)</f>
        <v>0</v>
      </c>
      <c r="BB147" s="231">
        <f>IF(AZ147=2,G147,0)</f>
        <v>0</v>
      </c>
      <c r="BC147" s="231">
        <f>IF(AZ147=3,G147,0)</f>
        <v>0</v>
      </c>
      <c r="BD147" s="231">
        <f>IF(AZ147=4,G147,0)</f>
        <v>0</v>
      </c>
      <c r="BE147" s="231">
        <f>IF(AZ147=5,G147,0)</f>
        <v>0</v>
      </c>
      <c r="CA147" s="260">
        <v>1</v>
      </c>
      <c r="CB147" s="260">
        <v>7</v>
      </c>
      <c r="CZ147" s="231">
        <v>1.59999999999938E-4</v>
      </c>
    </row>
    <row r="148" spans="1:104">
      <c r="A148" s="254">
        <v>101</v>
      </c>
      <c r="B148" s="255" t="s">
        <v>368</v>
      </c>
      <c r="C148" s="256" t="s">
        <v>369</v>
      </c>
      <c r="D148" s="257" t="s">
        <v>123</v>
      </c>
      <c r="E148" s="258">
        <v>51</v>
      </c>
      <c r="F148" s="258"/>
      <c r="G148" s="259">
        <f>E148*F148</f>
        <v>0</v>
      </c>
      <c r="O148" s="253">
        <v>2</v>
      </c>
      <c r="AA148" s="231">
        <v>1</v>
      </c>
      <c r="AB148" s="231">
        <v>7</v>
      </c>
      <c r="AC148" s="231">
        <v>7</v>
      </c>
      <c r="AZ148" s="231">
        <v>2</v>
      </c>
      <c r="BA148" s="231">
        <f>IF(AZ148=1,G148,0)</f>
        <v>0</v>
      </c>
      <c r="BB148" s="231">
        <f>IF(AZ148=2,G148,0)</f>
        <v>0</v>
      </c>
      <c r="BC148" s="231">
        <f>IF(AZ148=3,G148,0)</f>
        <v>0</v>
      </c>
      <c r="BD148" s="231">
        <f>IF(AZ148=4,G148,0)</f>
        <v>0</v>
      </c>
      <c r="BE148" s="231">
        <f>IF(AZ148=5,G148,0)</f>
        <v>0</v>
      </c>
      <c r="CA148" s="260">
        <v>1</v>
      </c>
      <c r="CB148" s="260">
        <v>7</v>
      </c>
      <c r="CZ148" s="231">
        <v>2.4999999999986101E-4</v>
      </c>
    </row>
    <row r="149" spans="1:104">
      <c r="A149" s="261"/>
      <c r="B149" s="262" t="s">
        <v>95</v>
      </c>
      <c r="C149" s="263" t="s">
        <v>363</v>
      </c>
      <c r="D149" s="264"/>
      <c r="E149" s="265"/>
      <c r="F149" s="266"/>
      <c r="G149" s="267">
        <f>SUM(G145:G148)</f>
        <v>0</v>
      </c>
      <c r="O149" s="253">
        <v>4</v>
      </c>
      <c r="BA149" s="268">
        <f>SUM(BA145:BA148)</f>
        <v>0</v>
      </c>
      <c r="BB149" s="268">
        <f>SUM(BB145:BB148)</f>
        <v>0</v>
      </c>
      <c r="BC149" s="268">
        <f>SUM(BC145:BC148)</f>
        <v>0</v>
      </c>
      <c r="BD149" s="268">
        <f>SUM(BD145:BD148)</f>
        <v>0</v>
      </c>
      <c r="BE149" s="268">
        <f>SUM(BE145:BE148)</f>
        <v>0</v>
      </c>
    </row>
    <row r="150" spans="1:104">
      <c r="A150" s="246" t="s">
        <v>91</v>
      </c>
      <c r="B150" s="247" t="s">
        <v>370</v>
      </c>
      <c r="C150" s="248" t="s">
        <v>371</v>
      </c>
      <c r="D150" s="249"/>
      <c r="E150" s="250"/>
      <c r="F150" s="250"/>
      <c r="G150" s="251"/>
      <c r="H150" s="252"/>
      <c r="I150" s="252"/>
      <c r="O150" s="253">
        <v>1</v>
      </c>
    </row>
    <row r="151" spans="1:104">
      <c r="A151" s="254">
        <v>102</v>
      </c>
      <c r="B151" s="255" t="s">
        <v>373</v>
      </c>
      <c r="C151" s="256" t="s">
        <v>374</v>
      </c>
      <c r="D151" s="257" t="s">
        <v>277</v>
      </c>
      <c r="E151" s="258">
        <v>1</v>
      </c>
      <c r="F151" s="258"/>
      <c r="G151" s="259">
        <f>E151*F151</f>
        <v>0</v>
      </c>
      <c r="O151" s="253">
        <v>2</v>
      </c>
      <c r="AA151" s="231">
        <v>12</v>
      </c>
      <c r="AB151" s="231">
        <v>0</v>
      </c>
      <c r="AC151" s="231">
        <v>24</v>
      </c>
      <c r="AZ151" s="231">
        <v>4</v>
      </c>
      <c r="BA151" s="231">
        <f>IF(AZ151=1,G151,0)</f>
        <v>0</v>
      </c>
      <c r="BB151" s="231">
        <f>IF(AZ151=2,G151,0)</f>
        <v>0</v>
      </c>
      <c r="BC151" s="231">
        <f>IF(AZ151=3,G151,0)</f>
        <v>0</v>
      </c>
      <c r="BD151" s="231">
        <f>IF(AZ151=4,G151,0)</f>
        <v>0</v>
      </c>
      <c r="BE151" s="231">
        <f>IF(AZ151=5,G151,0)</f>
        <v>0</v>
      </c>
      <c r="CA151" s="260">
        <v>12</v>
      </c>
      <c r="CB151" s="260">
        <v>0</v>
      </c>
      <c r="CZ151" s="231">
        <v>0</v>
      </c>
    </row>
    <row r="152" spans="1:104">
      <c r="A152" s="261"/>
      <c r="B152" s="262" t="s">
        <v>95</v>
      </c>
      <c r="C152" s="263" t="s">
        <v>372</v>
      </c>
      <c r="D152" s="264"/>
      <c r="E152" s="265"/>
      <c r="F152" s="266"/>
      <c r="G152" s="267">
        <f>SUM(G150:G151)</f>
        <v>0</v>
      </c>
      <c r="O152" s="253">
        <v>4</v>
      </c>
      <c r="BA152" s="268">
        <f>SUM(BA150:BA151)</f>
        <v>0</v>
      </c>
      <c r="BB152" s="268">
        <f>SUM(BB150:BB151)</f>
        <v>0</v>
      </c>
      <c r="BC152" s="268">
        <f>SUM(BC150:BC151)</f>
        <v>0</v>
      </c>
      <c r="BD152" s="268">
        <f>SUM(BD150:BD151)</f>
        <v>0</v>
      </c>
      <c r="BE152" s="268">
        <f>SUM(BE150:BE151)</f>
        <v>0</v>
      </c>
    </row>
    <row r="153" spans="1:104">
      <c r="A153" s="246" t="s">
        <v>91</v>
      </c>
      <c r="B153" s="247" t="s">
        <v>375</v>
      </c>
      <c r="C153" s="248" t="s">
        <v>376</v>
      </c>
      <c r="D153" s="249"/>
      <c r="E153" s="250"/>
      <c r="F153" s="250"/>
      <c r="G153" s="251"/>
      <c r="H153" s="252"/>
      <c r="I153" s="252"/>
      <c r="O153" s="253">
        <v>1</v>
      </c>
    </row>
    <row r="154" spans="1:104">
      <c r="A154" s="254">
        <v>103</v>
      </c>
      <c r="B154" s="255" t="s">
        <v>378</v>
      </c>
      <c r="C154" s="256" t="s">
        <v>379</v>
      </c>
      <c r="D154" s="257" t="s">
        <v>277</v>
      </c>
      <c r="E154" s="258">
        <v>1</v>
      </c>
      <c r="F154" s="258"/>
      <c r="G154" s="259">
        <f>E154*F154</f>
        <v>0</v>
      </c>
      <c r="O154" s="253">
        <v>2</v>
      </c>
      <c r="AA154" s="231">
        <v>12</v>
      </c>
      <c r="AB154" s="231">
        <v>0</v>
      </c>
      <c r="AC154" s="231">
        <v>25</v>
      </c>
      <c r="AZ154" s="231">
        <v>4</v>
      </c>
      <c r="BA154" s="231">
        <f>IF(AZ154=1,G154,0)</f>
        <v>0</v>
      </c>
      <c r="BB154" s="231">
        <f>IF(AZ154=2,G154,0)</f>
        <v>0</v>
      </c>
      <c r="BC154" s="231">
        <f>IF(AZ154=3,G154,0)</f>
        <v>0</v>
      </c>
      <c r="BD154" s="231">
        <f>IF(AZ154=4,G154,0)</f>
        <v>0</v>
      </c>
      <c r="BE154" s="231">
        <f>IF(AZ154=5,G154,0)</f>
        <v>0</v>
      </c>
      <c r="CA154" s="260">
        <v>12</v>
      </c>
      <c r="CB154" s="260">
        <v>0</v>
      </c>
      <c r="CZ154" s="231">
        <v>0</v>
      </c>
    </row>
    <row r="155" spans="1:104">
      <c r="A155" s="261"/>
      <c r="B155" s="262" t="s">
        <v>95</v>
      </c>
      <c r="C155" s="263" t="s">
        <v>377</v>
      </c>
      <c r="D155" s="264"/>
      <c r="E155" s="265"/>
      <c r="F155" s="266"/>
      <c r="G155" s="267">
        <f>SUM(G153:G154)</f>
        <v>0</v>
      </c>
      <c r="O155" s="253">
        <v>4</v>
      </c>
      <c r="BA155" s="268">
        <f>SUM(BA153:BA154)</f>
        <v>0</v>
      </c>
      <c r="BB155" s="268">
        <f>SUM(BB153:BB154)</f>
        <v>0</v>
      </c>
      <c r="BC155" s="268">
        <f>SUM(BC153:BC154)</f>
        <v>0</v>
      </c>
      <c r="BD155" s="268">
        <f>SUM(BD153:BD154)</f>
        <v>0</v>
      </c>
      <c r="BE155" s="268">
        <f>SUM(BE153:BE154)</f>
        <v>0</v>
      </c>
    </row>
    <row r="156" spans="1:104">
      <c r="E156" s="231"/>
    </row>
    <row r="157" spans="1:104">
      <c r="E157" s="231"/>
    </row>
    <row r="158" spans="1:104">
      <c r="E158" s="231"/>
    </row>
    <row r="159" spans="1:104">
      <c r="E159" s="231"/>
    </row>
    <row r="160" spans="1:104">
      <c r="E160" s="231"/>
    </row>
    <row r="161" spans="5:5">
      <c r="E161" s="231"/>
    </row>
    <row r="162" spans="5:5">
      <c r="E162" s="231"/>
    </row>
    <row r="163" spans="5:5">
      <c r="E163" s="231"/>
    </row>
    <row r="164" spans="5:5">
      <c r="E164" s="231"/>
    </row>
    <row r="165" spans="5:5">
      <c r="E165" s="231"/>
    </row>
    <row r="166" spans="5:5">
      <c r="E166" s="231"/>
    </row>
    <row r="167" spans="5:5">
      <c r="E167" s="231"/>
    </row>
    <row r="168" spans="5:5">
      <c r="E168" s="231"/>
    </row>
    <row r="169" spans="5:5">
      <c r="E169" s="231"/>
    </row>
    <row r="170" spans="5:5">
      <c r="E170" s="231"/>
    </row>
    <row r="171" spans="5:5">
      <c r="E171" s="231"/>
    </row>
    <row r="172" spans="5:5">
      <c r="E172" s="231"/>
    </row>
    <row r="173" spans="5:5">
      <c r="E173" s="231"/>
    </row>
    <row r="174" spans="5:5">
      <c r="E174" s="231"/>
    </row>
    <row r="175" spans="5:5">
      <c r="E175" s="231"/>
    </row>
    <row r="176" spans="5:5">
      <c r="E176" s="231"/>
    </row>
    <row r="177" spans="1:7">
      <c r="E177" s="231"/>
    </row>
    <row r="178" spans="1:7">
      <c r="E178" s="231"/>
    </row>
    <row r="179" spans="1:7">
      <c r="A179" s="269"/>
      <c r="B179" s="269"/>
      <c r="C179" s="269"/>
      <c r="D179" s="269"/>
      <c r="E179" s="269"/>
      <c r="F179" s="269"/>
      <c r="G179" s="269"/>
    </row>
    <row r="180" spans="1:7">
      <c r="A180" s="269"/>
      <c r="B180" s="269"/>
      <c r="C180" s="269"/>
      <c r="D180" s="269"/>
      <c r="E180" s="269"/>
      <c r="F180" s="269"/>
      <c r="G180" s="269"/>
    </row>
    <row r="181" spans="1:7">
      <c r="A181" s="269"/>
      <c r="B181" s="269"/>
      <c r="C181" s="269"/>
      <c r="D181" s="269"/>
      <c r="E181" s="269"/>
      <c r="F181" s="269"/>
      <c r="G181" s="269"/>
    </row>
    <row r="182" spans="1:7">
      <c r="A182" s="269"/>
      <c r="B182" s="269"/>
      <c r="C182" s="269"/>
      <c r="D182" s="269"/>
      <c r="E182" s="269"/>
      <c r="F182" s="269"/>
      <c r="G182" s="269"/>
    </row>
    <row r="183" spans="1:7">
      <c r="E183" s="231"/>
    </row>
    <row r="184" spans="1:7">
      <c r="E184" s="231"/>
    </row>
    <row r="185" spans="1:7">
      <c r="E185" s="231"/>
    </row>
    <row r="186" spans="1:7">
      <c r="E186" s="231"/>
    </row>
    <row r="187" spans="1:7">
      <c r="E187" s="231"/>
    </row>
    <row r="188" spans="1:7">
      <c r="E188" s="231"/>
    </row>
    <row r="189" spans="1:7">
      <c r="E189" s="231"/>
    </row>
    <row r="190" spans="1:7">
      <c r="E190" s="231"/>
    </row>
    <row r="191" spans="1:7">
      <c r="E191" s="231"/>
    </row>
    <row r="192" spans="1:7">
      <c r="E192" s="231"/>
    </row>
    <row r="193" spans="5:5">
      <c r="E193" s="231"/>
    </row>
    <row r="194" spans="5:5">
      <c r="E194" s="231"/>
    </row>
    <row r="195" spans="5:5">
      <c r="E195" s="231"/>
    </row>
    <row r="196" spans="5:5">
      <c r="E196" s="231"/>
    </row>
    <row r="197" spans="5:5">
      <c r="E197" s="231"/>
    </row>
    <row r="198" spans="5:5">
      <c r="E198" s="231"/>
    </row>
    <row r="199" spans="5:5">
      <c r="E199" s="231"/>
    </row>
    <row r="200" spans="5:5">
      <c r="E200" s="231"/>
    </row>
    <row r="201" spans="5:5">
      <c r="E201" s="231"/>
    </row>
    <row r="202" spans="5:5">
      <c r="E202" s="231"/>
    </row>
    <row r="203" spans="5:5">
      <c r="E203" s="231"/>
    </row>
    <row r="204" spans="5:5">
      <c r="E204" s="231"/>
    </row>
    <row r="205" spans="5:5">
      <c r="E205" s="231"/>
    </row>
    <row r="206" spans="5:5">
      <c r="E206" s="231"/>
    </row>
    <row r="207" spans="5:5">
      <c r="E207" s="231"/>
    </row>
    <row r="208" spans="5:5">
      <c r="E208" s="231"/>
    </row>
    <row r="209" spans="1:7">
      <c r="E209" s="231"/>
    </row>
    <row r="210" spans="1:7">
      <c r="E210" s="231"/>
    </row>
    <row r="211" spans="1:7">
      <c r="E211" s="231"/>
    </row>
    <row r="212" spans="1:7">
      <c r="E212" s="231"/>
    </row>
    <row r="213" spans="1:7">
      <c r="E213" s="231"/>
    </row>
    <row r="214" spans="1:7">
      <c r="A214" s="270"/>
      <c r="B214" s="270"/>
    </row>
    <row r="215" spans="1:7">
      <c r="A215" s="269"/>
      <c r="B215" s="269"/>
      <c r="C215" s="271"/>
      <c r="D215" s="271"/>
      <c r="E215" s="272"/>
      <c r="F215" s="271"/>
      <c r="G215" s="273"/>
    </row>
    <row r="216" spans="1:7">
      <c r="A216" s="274"/>
      <c r="B216" s="274"/>
      <c r="C216" s="269"/>
      <c r="D216" s="269"/>
      <c r="E216" s="275"/>
      <c r="F216" s="269"/>
      <c r="G216" s="269"/>
    </row>
    <row r="217" spans="1:7">
      <c r="A217" s="269"/>
      <c r="B217" s="269"/>
      <c r="C217" s="269"/>
      <c r="D217" s="269"/>
      <c r="E217" s="275"/>
      <c r="F217" s="269"/>
      <c r="G217" s="269"/>
    </row>
    <row r="218" spans="1:7">
      <c r="A218" s="269"/>
      <c r="B218" s="269"/>
      <c r="C218" s="269"/>
      <c r="D218" s="269"/>
      <c r="E218" s="275"/>
      <c r="F218" s="269"/>
      <c r="G218" s="269"/>
    </row>
    <row r="219" spans="1:7">
      <c r="A219" s="269"/>
      <c r="B219" s="269"/>
      <c r="C219" s="269"/>
      <c r="D219" s="269"/>
      <c r="E219" s="275"/>
      <c r="F219" s="269"/>
      <c r="G219" s="269"/>
    </row>
    <row r="220" spans="1:7">
      <c r="A220" s="269"/>
      <c r="B220" s="269"/>
      <c r="C220" s="269"/>
      <c r="D220" s="269"/>
      <c r="E220" s="275"/>
      <c r="F220" s="269"/>
      <c r="G220" s="269"/>
    </row>
    <row r="221" spans="1:7">
      <c r="A221" s="269"/>
      <c r="B221" s="269"/>
      <c r="C221" s="269"/>
      <c r="D221" s="269"/>
      <c r="E221" s="275"/>
      <c r="F221" s="269"/>
      <c r="G221" s="269"/>
    </row>
    <row r="222" spans="1:7">
      <c r="A222" s="269"/>
      <c r="B222" s="269"/>
      <c r="C222" s="269"/>
      <c r="D222" s="269"/>
      <c r="E222" s="275"/>
      <c r="F222" s="269"/>
      <c r="G222" s="269"/>
    </row>
    <row r="223" spans="1:7">
      <c r="A223" s="269"/>
      <c r="B223" s="269"/>
      <c r="C223" s="269"/>
      <c r="D223" s="269"/>
      <c r="E223" s="275"/>
      <c r="F223" s="269"/>
      <c r="G223" s="269"/>
    </row>
    <row r="224" spans="1:7">
      <c r="A224" s="269"/>
      <c r="B224" s="269"/>
      <c r="C224" s="269"/>
      <c r="D224" s="269"/>
      <c r="E224" s="275"/>
      <c r="F224" s="269"/>
      <c r="G224" s="269"/>
    </row>
    <row r="225" spans="1:7">
      <c r="A225" s="269"/>
      <c r="B225" s="269"/>
      <c r="C225" s="269"/>
      <c r="D225" s="269"/>
      <c r="E225" s="275"/>
      <c r="F225" s="269"/>
      <c r="G225" s="269"/>
    </row>
    <row r="226" spans="1:7">
      <c r="A226" s="269"/>
      <c r="B226" s="269"/>
      <c r="C226" s="269"/>
      <c r="D226" s="269"/>
      <c r="E226" s="275"/>
      <c r="F226" s="269"/>
      <c r="G226" s="269"/>
    </row>
    <row r="227" spans="1:7">
      <c r="A227" s="269"/>
      <c r="B227" s="269"/>
      <c r="C227" s="269"/>
      <c r="D227" s="269"/>
      <c r="E227" s="275"/>
      <c r="F227" s="269"/>
      <c r="G227" s="269"/>
    </row>
    <row r="228" spans="1:7">
      <c r="A228" s="269"/>
      <c r="B228" s="269"/>
      <c r="C228" s="269"/>
      <c r="D228" s="269"/>
      <c r="E228" s="275"/>
      <c r="F228" s="269"/>
      <c r="G228" s="26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5"/>
  <sheetViews>
    <sheetView workbookViewId="0">
      <selection activeCell="C11" sqref="C11:E11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9" t="s">
        <v>28</v>
      </c>
      <c r="B1" s="90"/>
      <c r="C1" s="90"/>
      <c r="D1" s="90"/>
      <c r="E1" s="90"/>
      <c r="F1" s="90"/>
      <c r="G1" s="90"/>
    </row>
    <row r="2" spans="1:57" ht="12.75" customHeight="1">
      <c r="A2" s="91" t="s">
        <v>29</v>
      </c>
      <c r="B2" s="92"/>
      <c r="C2" s="93"/>
      <c r="D2" s="93" t="s">
        <v>388</v>
      </c>
      <c r="E2" s="92"/>
      <c r="F2" s="94" t="s">
        <v>30</v>
      </c>
      <c r="G2" s="95"/>
    </row>
    <row r="3" spans="1:57" ht="3" hidden="1" customHeight="1">
      <c r="A3" s="96"/>
      <c r="B3" s="97"/>
      <c r="C3" s="98"/>
      <c r="D3" s="98"/>
      <c r="E3" s="97"/>
      <c r="F3" s="99"/>
      <c r="G3" s="100"/>
    </row>
    <row r="4" spans="1:57" ht="12" customHeight="1">
      <c r="A4" s="101" t="s">
        <v>31</v>
      </c>
      <c r="B4" s="97"/>
      <c r="C4" s="98"/>
      <c r="D4" s="98"/>
      <c r="E4" s="97"/>
      <c r="F4" s="99" t="s">
        <v>32</v>
      </c>
      <c r="G4" s="102"/>
    </row>
    <row r="5" spans="1:57" ht="12.95" customHeight="1">
      <c r="A5" s="103" t="s">
        <v>98</v>
      </c>
      <c r="B5" s="104"/>
      <c r="C5" s="105"/>
      <c r="D5" s="106"/>
      <c r="E5" s="107"/>
      <c r="F5" s="99" t="s">
        <v>33</v>
      </c>
      <c r="G5" s="100"/>
    </row>
    <row r="6" spans="1:57" ht="12.95" customHeight="1">
      <c r="A6" s="101" t="s">
        <v>34</v>
      </c>
      <c r="B6" s="97"/>
      <c r="C6" s="98"/>
      <c r="D6" s="98"/>
      <c r="E6" s="97"/>
      <c r="F6" s="108" t="s">
        <v>35</v>
      </c>
      <c r="G6" s="109">
        <v>0</v>
      </c>
      <c r="O6" s="110"/>
    </row>
    <row r="7" spans="1:57" ht="12.95" customHeight="1">
      <c r="A7" s="111"/>
      <c r="B7" s="112"/>
      <c r="C7" s="113"/>
      <c r="D7" s="114"/>
      <c r="E7" s="114"/>
      <c r="F7" s="115" t="s">
        <v>36</v>
      </c>
      <c r="G7" s="109">
        <f>IF(G6=0,,ROUND((F30+F32)/G6,1))</f>
        <v>0</v>
      </c>
    </row>
    <row r="8" spans="1:57">
      <c r="A8" s="116" t="s">
        <v>37</v>
      </c>
      <c r="B8" s="99"/>
      <c r="C8" s="290"/>
      <c r="D8" s="290"/>
      <c r="E8" s="291"/>
      <c r="F8" s="117" t="s">
        <v>38</v>
      </c>
      <c r="G8" s="118"/>
      <c r="H8" s="119"/>
      <c r="I8" s="120"/>
    </row>
    <row r="9" spans="1:57">
      <c r="A9" s="116" t="s">
        <v>39</v>
      </c>
      <c r="B9" s="99"/>
      <c r="C9" s="290"/>
      <c r="D9" s="290"/>
      <c r="E9" s="291"/>
      <c r="F9" s="99"/>
      <c r="G9" s="121"/>
      <c r="H9" s="122"/>
    </row>
    <row r="10" spans="1:57">
      <c r="A10" s="116" t="s">
        <v>40</v>
      </c>
      <c r="B10" s="99"/>
      <c r="C10" s="290"/>
      <c r="D10" s="290"/>
      <c r="E10" s="290"/>
      <c r="F10" s="123"/>
      <c r="G10" s="124"/>
      <c r="H10" s="125"/>
    </row>
    <row r="11" spans="1:57" ht="13.5" customHeight="1">
      <c r="A11" s="116" t="s">
        <v>41</v>
      </c>
      <c r="B11" s="99"/>
      <c r="C11" s="290"/>
      <c r="D11" s="290"/>
      <c r="E11" s="290"/>
      <c r="F11" s="126" t="s">
        <v>42</v>
      </c>
      <c r="G11" s="127"/>
      <c r="H11" s="122"/>
      <c r="BA11" s="128"/>
      <c r="BB11" s="128"/>
      <c r="BC11" s="128"/>
      <c r="BD11" s="128"/>
      <c r="BE11" s="128"/>
    </row>
    <row r="12" spans="1:57" ht="12.75" customHeight="1">
      <c r="A12" s="129" t="s">
        <v>43</v>
      </c>
      <c r="B12" s="97"/>
      <c r="C12" s="292"/>
      <c r="D12" s="292"/>
      <c r="E12" s="292"/>
      <c r="F12" s="130" t="s">
        <v>44</v>
      </c>
      <c r="G12" s="131"/>
      <c r="H12" s="122"/>
    </row>
    <row r="13" spans="1:57" ht="28.5" customHeight="1" thickBot="1">
      <c r="A13" s="132" t="s">
        <v>45</v>
      </c>
      <c r="B13" s="133"/>
      <c r="C13" s="133"/>
      <c r="D13" s="133"/>
      <c r="E13" s="134"/>
      <c r="F13" s="134"/>
      <c r="G13" s="135"/>
      <c r="H13" s="122"/>
    </row>
    <row r="14" spans="1:57" ht="17.25" customHeight="1" thickBot="1">
      <c r="A14" s="136" t="s">
        <v>46</v>
      </c>
      <c r="B14" s="137"/>
      <c r="C14" s="138"/>
      <c r="D14" s="139" t="s">
        <v>47</v>
      </c>
      <c r="E14" s="140"/>
      <c r="F14" s="140"/>
      <c r="G14" s="138"/>
    </row>
    <row r="15" spans="1:57" ht="15.95" customHeight="1">
      <c r="A15" s="141"/>
      <c r="B15" s="142" t="s">
        <v>48</v>
      </c>
      <c r="C15" s="143">
        <f>'02 Rek'!E30</f>
        <v>0</v>
      </c>
      <c r="D15" s="144" t="str">
        <f>'02 Rek'!A35</f>
        <v>Ztížené výrobní podmínky</v>
      </c>
      <c r="E15" s="145"/>
      <c r="F15" s="146"/>
      <c r="G15" s="143">
        <f>'02 Rek'!I35</f>
        <v>0</v>
      </c>
    </row>
    <row r="16" spans="1:57" ht="15.95" customHeight="1">
      <c r="A16" s="141" t="s">
        <v>49</v>
      </c>
      <c r="B16" s="142" t="s">
        <v>50</v>
      </c>
      <c r="C16" s="143">
        <f>'02 Rek'!F30</f>
        <v>0</v>
      </c>
      <c r="D16" s="147" t="str">
        <f>'02 Rek'!A36</f>
        <v>Oborová přirážka</v>
      </c>
      <c r="E16" s="148"/>
      <c r="F16" s="149"/>
      <c r="G16" s="143">
        <f>'02 Rek'!I36</f>
        <v>0</v>
      </c>
    </row>
    <row r="17" spans="1:7" ht="15.95" customHeight="1">
      <c r="A17" s="141" t="s">
        <v>51</v>
      </c>
      <c r="B17" s="142" t="s">
        <v>52</v>
      </c>
      <c r="C17" s="143">
        <f>'02 Rek'!H30</f>
        <v>0</v>
      </c>
      <c r="D17" s="147" t="str">
        <f>'02 Rek'!A37</f>
        <v>Přesun stavebních kapacit</v>
      </c>
      <c r="E17" s="148"/>
      <c r="F17" s="149"/>
      <c r="G17" s="143">
        <f>'02 Rek'!I37</f>
        <v>0</v>
      </c>
    </row>
    <row r="18" spans="1:7" ht="15.95" customHeight="1">
      <c r="A18" s="150" t="s">
        <v>53</v>
      </c>
      <c r="B18" s="151" t="s">
        <v>54</v>
      </c>
      <c r="C18" s="143">
        <f>'02 Rek'!G30</f>
        <v>0</v>
      </c>
      <c r="D18" s="147" t="str">
        <f>'02 Rek'!A38</f>
        <v>Mimostaveništní doprava</v>
      </c>
      <c r="E18" s="148"/>
      <c r="F18" s="149"/>
      <c r="G18" s="143">
        <f>'02 Rek'!I38</f>
        <v>0</v>
      </c>
    </row>
    <row r="19" spans="1:7" ht="15.95" customHeight="1">
      <c r="A19" s="152" t="s">
        <v>55</v>
      </c>
      <c r="B19" s="142"/>
      <c r="C19" s="143">
        <f>SUM(C15:C18)</f>
        <v>0</v>
      </c>
      <c r="D19" s="153" t="str">
        <f>'02 Rek'!A39</f>
        <v>Zařízení staveniště</v>
      </c>
      <c r="E19" s="148"/>
      <c r="F19" s="149"/>
      <c r="G19" s="143">
        <f>'02 Rek'!I39</f>
        <v>0</v>
      </c>
    </row>
    <row r="20" spans="1:7" ht="15.95" customHeight="1">
      <c r="A20" s="152"/>
      <c r="B20" s="142"/>
      <c r="C20" s="143"/>
      <c r="D20" s="147" t="str">
        <f>'02 Rek'!A40</f>
        <v>Provoz investora</v>
      </c>
      <c r="E20" s="148"/>
      <c r="F20" s="149"/>
      <c r="G20" s="143">
        <f>'02 Rek'!I40</f>
        <v>0</v>
      </c>
    </row>
    <row r="21" spans="1:7" ht="15.95" customHeight="1">
      <c r="A21" s="152" t="s">
        <v>25</v>
      </c>
      <c r="B21" s="142"/>
      <c r="C21" s="143">
        <f>'02 Rek'!I30</f>
        <v>0</v>
      </c>
      <c r="D21" s="147" t="str">
        <f>'02 Rek'!A41</f>
        <v>Kompletační činnost (IČD)</v>
      </c>
      <c r="E21" s="148"/>
      <c r="F21" s="149"/>
      <c r="G21" s="143">
        <f>'02 Rek'!I41</f>
        <v>0</v>
      </c>
    </row>
    <row r="22" spans="1:7" ht="15.95" customHeight="1">
      <c r="A22" s="154" t="s">
        <v>56</v>
      </c>
      <c r="B22" s="122"/>
      <c r="C22" s="143">
        <f>C19+C21</f>
        <v>0</v>
      </c>
      <c r="D22" s="147" t="s">
        <v>57</v>
      </c>
      <c r="E22" s="148"/>
      <c r="F22" s="149"/>
      <c r="G22" s="143">
        <f>G23-SUM(G15:G21)</f>
        <v>0</v>
      </c>
    </row>
    <row r="23" spans="1:7" ht="15.95" customHeight="1" thickBot="1">
      <c r="A23" s="293" t="s">
        <v>58</v>
      </c>
      <c r="B23" s="294"/>
      <c r="C23" s="155">
        <f>C22+G23</f>
        <v>0</v>
      </c>
      <c r="D23" s="156" t="s">
        <v>59</v>
      </c>
      <c r="E23" s="157"/>
      <c r="F23" s="158"/>
      <c r="G23" s="143">
        <f>'02 Rek'!H43</f>
        <v>0</v>
      </c>
    </row>
    <row r="24" spans="1:7">
      <c r="A24" s="159" t="s">
        <v>60</v>
      </c>
      <c r="B24" s="160"/>
      <c r="C24" s="161"/>
      <c r="D24" s="160" t="s">
        <v>61</v>
      </c>
      <c r="E24" s="160"/>
      <c r="F24" s="162" t="s">
        <v>62</v>
      </c>
      <c r="G24" s="163"/>
    </row>
    <row r="25" spans="1:7">
      <c r="A25" s="154" t="s">
        <v>63</v>
      </c>
      <c r="B25" s="122"/>
      <c r="C25" s="164"/>
      <c r="D25" s="122" t="s">
        <v>63</v>
      </c>
      <c r="F25" s="165" t="s">
        <v>63</v>
      </c>
      <c r="G25" s="166"/>
    </row>
    <row r="26" spans="1:7" ht="37.5" customHeight="1">
      <c r="A26" s="154" t="s">
        <v>64</v>
      </c>
      <c r="B26" s="167"/>
      <c r="C26" s="164"/>
      <c r="D26" s="122" t="s">
        <v>64</v>
      </c>
      <c r="F26" s="165" t="s">
        <v>64</v>
      </c>
      <c r="G26" s="166"/>
    </row>
    <row r="27" spans="1:7">
      <c r="A27" s="154"/>
      <c r="B27" s="168"/>
      <c r="C27" s="164"/>
      <c r="D27" s="122"/>
      <c r="F27" s="165"/>
      <c r="G27" s="166"/>
    </row>
    <row r="28" spans="1:7">
      <c r="A28" s="154" t="s">
        <v>65</v>
      </c>
      <c r="B28" s="122"/>
      <c r="C28" s="164"/>
      <c r="D28" s="165" t="s">
        <v>66</v>
      </c>
      <c r="E28" s="164"/>
      <c r="F28" s="169" t="s">
        <v>66</v>
      </c>
      <c r="G28" s="166"/>
    </row>
    <row r="29" spans="1:7" ht="69" customHeight="1">
      <c r="A29" s="154"/>
      <c r="B29" s="122"/>
      <c r="C29" s="170"/>
      <c r="D29" s="171"/>
      <c r="E29" s="170"/>
      <c r="F29" s="122"/>
      <c r="G29" s="166"/>
    </row>
    <row r="30" spans="1:7">
      <c r="A30" s="172" t="s">
        <v>9</v>
      </c>
      <c r="B30" s="173"/>
      <c r="C30" s="174">
        <v>15</v>
      </c>
      <c r="D30" s="173" t="s">
        <v>67</v>
      </c>
      <c r="E30" s="175"/>
      <c r="F30" s="295">
        <f>ROUND(C23-F32,0)</f>
        <v>0</v>
      </c>
      <c r="G30" s="296"/>
    </row>
    <row r="31" spans="1:7">
      <c r="A31" s="172" t="s">
        <v>68</v>
      </c>
      <c r="B31" s="173"/>
      <c r="C31" s="174">
        <f>C30</f>
        <v>15</v>
      </c>
      <c r="D31" s="173" t="s">
        <v>69</v>
      </c>
      <c r="E31" s="175"/>
      <c r="F31" s="295">
        <f>ROUND(PRODUCT(F30,C31/100),1)</f>
        <v>0</v>
      </c>
      <c r="G31" s="296"/>
    </row>
    <row r="32" spans="1:7">
      <c r="A32" s="172" t="s">
        <v>9</v>
      </c>
      <c r="B32" s="173"/>
      <c r="C32" s="174">
        <v>0</v>
      </c>
      <c r="D32" s="173" t="s">
        <v>69</v>
      </c>
      <c r="E32" s="175"/>
      <c r="F32" s="295">
        <v>0</v>
      </c>
      <c r="G32" s="296"/>
    </row>
    <row r="33" spans="1:8">
      <c r="A33" s="172" t="s">
        <v>68</v>
      </c>
      <c r="B33" s="176"/>
      <c r="C33" s="177">
        <f>C32</f>
        <v>0</v>
      </c>
      <c r="D33" s="173" t="s">
        <v>69</v>
      </c>
      <c r="E33" s="149"/>
      <c r="F33" s="295">
        <f>ROUND(PRODUCT(F32,C33/100),1)</f>
        <v>0</v>
      </c>
      <c r="G33" s="296"/>
    </row>
    <row r="34" spans="1:8" s="181" customFormat="1" ht="19.5" customHeight="1" thickBot="1">
      <c r="A34" s="178" t="s">
        <v>70</v>
      </c>
      <c r="B34" s="179"/>
      <c r="C34" s="179"/>
      <c r="D34" s="179"/>
      <c r="E34" s="180"/>
      <c r="F34" s="297">
        <f>CEILING(SUM(F30:F33),IF(SUM(F30:F33)&gt;=0,1,-1))</f>
        <v>0</v>
      </c>
      <c r="G34" s="298"/>
    </row>
    <row r="36" spans="1:8">
      <c r="A36" s="1" t="s">
        <v>71</v>
      </c>
      <c r="B36" s="1"/>
      <c r="C36" s="1"/>
      <c r="D36" s="1"/>
      <c r="E36" s="1"/>
      <c r="F36" s="1"/>
      <c r="G36" s="1"/>
      <c r="H36" t="s">
        <v>2</v>
      </c>
    </row>
    <row r="37" spans="1:8" ht="14.25" customHeight="1">
      <c r="A37" s="1"/>
      <c r="B37" s="289"/>
      <c r="C37" s="289"/>
      <c r="D37" s="289"/>
      <c r="E37" s="289"/>
      <c r="F37" s="289"/>
      <c r="G37" s="289"/>
      <c r="H37" t="s">
        <v>2</v>
      </c>
    </row>
    <row r="38" spans="1:8" ht="12.75" customHeight="1">
      <c r="A38" s="182"/>
      <c r="B38" s="289"/>
      <c r="C38" s="289"/>
      <c r="D38" s="289"/>
      <c r="E38" s="289"/>
      <c r="F38" s="289"/>
      <c r="G38" s="289"/>
      <c r="H38" t="s">
        <v>2</v>
      </c>
    </row>
    <row r="39" spans="1:8">
      <c r="A39" s="182"/>
      <c r="B39" s="289"/>
      <c r="C39" s="289"/>
      <c r="D39" s="289"/>
      <c r="E39" s="289"/>
      <c r="F39" s="289"/>
      <c r="G39" s="289"/>
      <c r="H39" t="s">
        <v>2</v>
      </c>
    </row>
    <row r="40" spans="1:8">
      <c r="A40" s="182"/>
      <c r="B40" s="289"/>
      <c r="C40" s="289"/>
      <c r="D40" s="289"/>
      <c r="E40" s="289"/>
      <c r="F40" s="289"/>
      <c r="G40" s="289"/>
      <c r="H40" t="s">
        <v>2</v>
      </c>
    </row>
    <row r="41" spans="1:8">
      <c r="A41" s="182"/>
      <c r="B41" s="289"/>
      <c r="C41" s="289"/>
      <c r="D41" s="289"/>
      <c r="E41" s="289"/>
      <c r="F41" s="289"/>
      <c r="G41" s="289"/>
      <c r="H41" t="s">
        <v>2</v>
      </c>
    </row>
    <row r="42" spans="1:8">
      <c r="A42" s="182"/>
      <c r="B42" s="289"/>
      <c r="C42" s="289"/>
      <c r="D42" s="289"/>
      <c r="E42" s="289"/>
      <c r="F42" s="289"/>
      <c r="G42" s="289"/>
      <c r="H42" t="s">
        <v>2</v>
      </c>
    </row>
    <row r="43" spans="1:8">
      <c r="A43" s="182"/>
      <c r="B43" s="289"/>
      <c r="C43" s="289"/>
      <c r="D43" s="289"/>
      <c r="E43" s="289"/>
      <c r="F43" s="289"/>
      <c r="G43" s="289"/>
      <c r="H43" t="s">
        <v>2</v>
      </c>
    </row>
    <row r="44" spans="1:8">
      <c r="A44" s="182"/>
      <c r="B44" s="289"/>
      <c r="C44" s="289"/>
      <c r="D44" s="289"/>
      <c r="E44" s="289"/>
      <c r="F44" s="289"/>
      <c r="G44" s="289"/>
      <c r="H44" t="s">
        <v>2</v>
      </c>
    </row>
    <row r="45" spans="1:8" ht="0.75" customHeight="1">
      <c r="A45" s="182"/>
      <c r="B45" s="289"/>
      <c r="C45" s="289"/>
      <c r="D45" s="289"/>
      <c r="E45" s="289"/>
      <c r="F45" s="289"/>
      <c r="G45" s="289"/>
      <c r="H45" t="s">
        <v>2</v>
      </c>
    </row>
    <row r="46" spans="1:8">
      <c r="B46" s="288"/>
      <c r="C46" s="288"/>
      <c r="D46" s="288"/>
      <c r="E46" s="288"/>
      <c r="F46" s="288"/>
      <c r="G46" s="288"/>
    </row>
    <row r="47" spans="1:8">
      <c r="B47" s="288"/>
      <c r="C47" s="288"/>
      <c r="D47" s="288"/>
      <c r="E47" s="288"/>
      <c r="F47" s="288"/>
      <c r="G47" s="288"/>
    </row>
    <row r="48" spans="1:8">
      <c r="B48" s="288"/>
      <c r="C48" s="288"/>
      <c r="D48" s="288"/>
      <c r="E48" s="288"/>
      <c r="F48" s="288"/>
      <c r="G48" s="288"/>
    </row>
    <row r="49" spans="2:7">
      <c r="B49" s="288"/>
      <c r="C49" s="288"/>
      <c r="D49" s="288"/>
      <c r="E49" s="288"/>
      <c r="F49" s="288"/>
      <c r="G49" s="288"/>
    </row>
    <row r="50" spans="2:7">
      <c r="B50" s="288"/>
      <c r="C50" s="288"/>
      <c r="D50" s="288"/>
      <c r="E50" s="288"/>
      <c r="F50" s="288"/>
      <c r="G50" s="288"/>
    </row>
    <row r="51" spans="2:7">
      <c r="B51" s="288"/>
      <c r="C51" s="288"/>
      <c r="D51" s="288"/>
      <c r="E51" s="288"/>
      <c r="F51" s="288"/>
      <c r="G51" s="288"/>
    </row>
    <row r="52" spans="2:7">
      <c r="B52" s="288"/>
      <c r="C52" s="288"/>
      <c r="D52" s="288"/>
      <c r="E52" s="288"/>
      <c r="F52" s="288"/>
      <c r="G52" s="288"/>
    </row>
    <row r="53" spans="2:7">
      <c r="B53" s="288"/>
      <c r="C53" s="288"/>
      <c r="D53" s="288"/>
      <c r="E53" s="288"/>
      <c r="F53" s="288"/>
      <c r="G53" s="288"/>
    </row>
    <row r="54" spans="2:7">
      <c r="B54" s="288"/>
      <c r="C54" s="288"/>
      <c r="D54" s="288"/>
      <c r="E54" s="288"/>
      <c r="F54" s="288"/>
      <c r="G54" s="288"/>
    </row>
    <row r="55" spans="2:7">
      <c r="B55" s="288"/>
      <c r="C55" s="288"/>
      <c r="D55" s="288"/>
      <c r="E55" s="288"/>
      <c r="F55" s="288"/>
      <c r="G55" s="28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94"/>
  <sheetViews>
    <sheetView topLeftCell="A22" workbookViewId="0">
      <selection activeCell="H1" sqref="H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99" t="s">
        <v>3</v>
      </c>
      <c r="B1" s="300"/>
      <c r="C1" s="183"/>
      <c r="D1" s="184"/>
      <c r="E1" s="185"/>
      <c r="F1" s="184"/>
      <c r="G1" s="186" t="s">
        <v>72</v>
      </c>
      <c r="H1" s="187"/>
      <c r="I1" s="188"/>
    </row>
    <row r="2" spans="1:9" ht="13.5" thickBot="1">
      <c r="A2" s="301" t="s">
        <v>73</v>
      </c>
      <c r="B2" s="302"/>
      <c r="C2" s="189"/>
      <c r="D2" s="190"/>
      <c r="E2" s="191"/>
      <c r="F2" s="190"/>
      <c r="G2" s="303" t="s">
        <v>388</v>
      </c>
      <c r="H2" s="304"/>
      <c r="I2" s="305"/>
    </row>
    <row r="3" spans="1:9" ht="13.5" thickTop="1">
      <c r="F3" s="122"/>
    </row>
    <row r="4" spans="1:9" ht="19.5" customHeight="1">
      <c r="A4" s="192" t="s">
        <v>74</v>
      </c>
      <c r="B4" s="193"/>
      <c r="C4" s="193"/>
      <c r="D4" s="193"/>
      <c r="E4" s="194"/>
      <c r="F4" s="193"/>
      <c r="G4" s="193"/>
      <c r="H4" s="193"/>
      <c r="I4" s="193"/>
    </row>
    <row r="5" spans="1:9" ht="13.5" thickBot="1"/>
    <row r="6" spans="1:9" s="122" customFormat="1" ht="13.5" thickBot="1">
      <c r="A6" s="195"/>
      <c r="B6" s="196" t="s">
        <v>75</v>
      </c>
      <c r="C6" s="196"/>
      <c r="D6" s="197"/>
      <c r="E6" s="198" t="s">
        <v>21</v>
      </c>
      <c r="F6" s="199" t="s">
        <v>22</v>
      </c>
      <c r="G6" s="199" t="s">
        <v>23</v>
      </c>
      <c r="H6" s="199" t="s">
        <v>24</v>
      </c>
      <c r="I6" s="200" t="s">
        <v>25</v>
      </c>
    </row>
    <row r="7" spans="1:9" s="122" customFormat="1">
      <c r="A7" s="276" t="str">
        <f>'02 Pol'!B7</f>
        <v>1</v>
      </c>
      <c r="B7" s="62" t="str">
        <f>'02 Pol'!C7</f>
        <v>Zemní práce</v>
      </c>
      <c r="D7" s="201"/>
      <c r="E7" s="277">
        <f>'02 Pol'!BA15</f>
        <v>0</v>
      </c>
      <c r="F7" s="278">
        <f>'02 Pol'!BB15</f>
        <v>0</v>
      </c>
      <c r="G7" s="278">
        <f>'02 Pol'!BC15</f>
        <v>0</v>
      </c>
      <c r="H7" s="278">
        <f>'02 Pol'!BD15</f>
        <v>0</v>
      </c>
      <c r="I7" s="279">
        <f>'02 Pol'!BE15</f>
        <v>0</v>
      </c>
    </row>
    <row r="8" spans="1:9" s="122" customFormat="1">
      <c r="A8" s="276" t="str">
        <f>'02 Pol'!B16</f>
        <v>2</v>
      </c>
      <c r="B8" s="62" t="str">
        <f>'02 Pol'!C16</f>
        <v>Základy a zvláštní zakládání</v>
      </c>
      <c r="D8" s="201"/>
      <c r="E8" s="277">
        <f>'02 Pol'!BA26</f>
        <v>0</v>
      </c>
      <c r="F8" s="278">
        <f>'02 Pol'!BB26</f>
        <v>0</v>
      </c>
      <c r="G8" s="278">
        <f>'02 Pol'!BC26</f>
        <v>0</v>
      </c>
      <c r="H8" s="278">
        <f>'02 Pol'!BD26</f>
        <v>0</v>
      </c>
      <c r="I8" s="279">
        <f>'02 Pol'!BE26</f>
        <v>0</v>
      </c>
    </row>
    <row r="9" spans="1:9" s="122" customFormat="1">
      <c r="A9" s="276" t="str">
        <f>'02 Pol'!B27</f>
        <v>3</v>
      </c>
      <c r="B9" s="62" t="str">
        <f>'02 Pol'!C27</f>
        <v>Svislé a kompletní konstrukce</v>
      </c>
      <c r="D9" s="201"/>
      <c r="E9" s="277">
        <f>'02 Pol'!BA37</f>
        <v>0</v>
      </c>
      <c r="F9" s="278">
        <f>'02 Pol'!BB37</f>
        <v>0</v>
      </c>
      <c r="G9" s="278">
        <f>'02 Pol'!BC37</f>
        <v>0</v>
      </c>
      <c r="H9" s="278">
        <f>'02 Pol'!BD37</f>
        <v>0</v>
      </c>
      <c r="I9" s="279">
        <f>'02 Pol'!BE37</f>
        <v>0</v>
      </c>
    </row>
    <row r="10" spans="1:9" s="122" customFormat="1">
      <c r="A10" s="276" t="str">
        <f>'02 Pol'!B38</f>
        <v>4</v>
      </c>
      <c r="B10" s="62" t="str">
        <f>'02 Pol'!C38</f>
        <v>Vodorovné konstrukce</v>
      </c>
      <c r="D10" s="201"/>
      <c r="E10" s="277">
        <f>'02 Pol'!BA51</f>
        <v>0</v>
      </c>
      <c r="F10" s="278">
        <f>'02 Pol'!BB51</f>
        <v>0</v>
      </c>
      <c r="G10" s="278">
        <f>'02 Pol'!BC51</f>
        <v>0</v>
      </c>
      <c r="H10" s="278">
        <f>'02 Pol'!BD51</f>
        <v>0</v>
      </c>
      <c r="I10" s="279">
        <f>'02 Pol'!BE51</f>
        <v>0</v>
      </c>
    </row>
    <row r="11" spans="1:9" s="122" customFormat="1">
      <c r="A11" s="276" t="str">
        <f>'02 Pol'!B52</f>
        <v>6</v>
      </c>
      <c r="B11" s="62" t="str">
        <f>'02 Pol'!C52</f>
        <v>Úpravy povrchu,podlahy</v>
      </c>
      <c r="D11" s="201"/>
      <c r="E11" s="277">
        <f>'02 Pol'!BA62</f>
        <v>0</v>
      </c>
      <c r="F11" s="278">
        <f>'02 Pol'!BB62</f>
        <v>0</v>
      </c>
      <c r="G11" s="278">
        <f>'02 Pol'!BC62</f>
        <v>0</v>
      </c>
      <c r="H11" s="278">
        <f>'02 Pol'!BD62</f>
        <v>0</v>
      </c>
      <c r="I11" s="279">
        <f>'02 Pol'!BE62</f>
        <v>0</v>
      </c>
    </row>
    <row r="12" spans="1:9" s="122" customFormat="1">
      <c r="A12" s="276" t="str">
        <f>'02 Pol'!B63</f>
        <v>9</v>
      </c>
      <c r="B12" s="62" t="str">
        <f>'02 Pol'!C63</f>
        <v>Ostatní konstrukce, bourání</v>
      </c>
      <c r="D12" s="201"/>
      <c r="E12" s="277">
        <f>'02 Pol'!BA70</f>
        <v>0</v>
      </c>
      <c r="F12" s="278">
        <f>'02 Pol'!BB70</f>
        <v>0</v>
      </c>
      <c r="G12" s="278">
        <f>'02 Pol'!BC70</f>
        <v>0</v>
      </c>
      <c r="H12" s="278">
        <f>'02 Pol'!BD70</f>
        <v>0</v>
      </c>
      <c r="I12" s="279">
        <f>'02 Pol'!BE70</f>
        <v>0</v>
      </c>
    </row>
    <row r="13" spans="1:9" s="122" customFormat="1">
      <c r="A13" s="276" t="str">
        <f>'02 Pol'!B71</f>
        <v>99</v>
      </c>
      <c r="B13" s="62" t="str">
        <f>'02 Pol'!C71</f>
        <v>Staveništní přesun hmot</v>
      </c>
      <c r="D13" s="201"/>
      <c r="E13" s="277">
        <f>'02 Pol'!BA73</f>
        <v>0</v>
      </c>
      <c r="F13" s="278">
        <f>'02 Pol'!BB73</f>
        <v>0</v>
      </c>
      <c r="G13" s="278">
        <f>'02 Pol'!BC73</f>
        <v>0</v>
      </c>
      <c r="H13" s="278">
        <f>'02 Pol'!BD73</f>
        <v>0</v>
      </c>
      <c r="I13" s="279">
        <f>'02 Pol'!BE73</f>
        <v>0</v>
      </c>
    </row>
    <row r="14" spans="1:9" s="122" customFormat="1">
      <c r="A14" s="276" t="str">
        <f>'02 Pol'!B74</f>
        <v>711</v>
      </c>
      <c r="B14" s="62" t="str">
        <f>'02 Pol'!C74</f>
        <v>Izolace proti vodě</v>
      </c>
      <c r="D14" s="201"/>
      <c r="E14" s="277">
        <f>'02 Pol'!BA81</f>
        <v>0</v>
      </c>
      <c r="F14" s="278">
        <f>'02 Pol'!BB81</f>
        <v>0</v>
      </c>
      <c r="G14" s="278">
        <f>'02 Pol'!BC81</f>
        <v>0</v>
      </c>
      <c r="H14" s="278">
        <f>'02 Pol'!BD81</f>
        <v>0</v>
      </c>
      <c r="I14" s="279">
        <f>'02 Pol'!BE81</f>
        <v>0</v>
      </c>
    </row>
    <row r="15" spans="1:9" s="122" customFormat="1">
      <c r="A15" s="276" t="str">
        <f>'02 Pol'!B82</f>
        <v>713</v>
      </c>
      <c r="B15" s="62" t="str">
        <f>'02 Pol'!C82</f>
        <v>Izolace tepelné</v>
      </c>
      <c r="D15" s="201"/>
      <c r="E15" s="277">
        <f>'02 Pol'!BA94</f>
        <v>0</v>
      </c>
      <c r="F15" s="278">
        <f>'02 Pol'!BB94</f>
        <v>0</v>
      </c>
      <c r="G15" s="278">
        <f>'02 Pol'!BC94</f>
        <v>0</v>
      </c>
      <c r="H15" s="278">
        <f>'02 Pol'!BD94</f>
        <v>0</v>
      </c>
      <c r="I15" s="279">
        <f>'02 Pol'!BE94</f>
        <v>0</v>
      </c>
    </row>
    <row r="16" spans="1:9" s="122" customFormat="1">
      <c r="A16" s="276" t="str">
        <f>'02 Pol'!B95</f>
        <v>720</v>
      </c>
      <c r="B16" s="62" t="str">
        <f>'02 Pol'!C95</f>
        <v>Zdravotechnická instalace</v>
      </c>
      <c r="D16" s="201"/>
      <c r="E16" s="277">
        <f>'02 Pol'!BA97</f>
        <v>0</v>
      </c>
      <c r="F16" s="278">
        <f>'02 Pol'!BB97</f>
        <v>0</v>
      </c>
      <c r="G16" s="278">
        <f>'02 Pol'!BC97</f>
        <v>0</v>
      </c>
      <c r="H16" s="278">
        <f>'02 Pol'!BD97</f>
        <v>0</v>
      </c>
      <c r="I16" s="279">
        <f>'02 Pol'!BE97</f>
        <v>0</v>
      </c>
    </row>
    <row r="17" spans="1:57" s="122" customFormat="1">
      <c r="A17" s="276" t="str">
        <f>'02 Pol'!B98</f>
        <v>730</v>
      </c>
      <c r="B17" s="62" t="str">
        <f>'02 Pol'!C98</f>
        <v>Ústřední vytápění</v>
      </c>
      <c r="D17" s="201"/>
      <c r="E17" s="277">
        <f>'02 Pol'!BA100</f>
        <v>0</v>
      </c>
      <c r="F17" s="278">
        <f>'02 Pol'!BB100</f>
        <v>0</v>
      </c>
      <c r="G17" s="278">
        <f>'02 Pol'!BC100</f>
        <v>0</v>
      </c>
      <c r="H17" s="278">
        <f>'02 Pol'!BD100</f>
        <v>0</v>
      </c>
      <c r="I17" s="279">
        <f>'02 Pol'!BE100</f>
        <v>0</v>
      </c>
    </row>
    <row r="18" spans="1:57" s="122" customFormat="1">
      <c r="A18" s="276" t="str">
        <f>'02 Pol'!B101</f>
        <v>762</v>
      </c>
      <c r="B18" s="62" t="str">
        <f>'02 Pol'!C101</f>
        <v>Konstrukce tesařské</v>
      </c>
      <c r="D18" s="201"/>
      <c r="E18" s="277">
        <f>'02 Pol'!BA106</f>
        <v>0</v>
      </c>
      <c r="F18" s="278">
        <f>'02 Pol'!BB106</f>
        <v>0</v>
      </c>
      <c r="G18" s="278">
        <f>'02 Pol'!BC106</f>
        <v>0</v>
      </c>
      <c r="H18" s="278">
        <f>'02 Pol'!BD106</f>
        <v>0</v>
      </c>
      <c r="I18" s="279">
        <f>'02 Pol'!BE106</f>
        <v>0</v>
      </c>
    </row>
    <row r="19" spans="1:57" s="122" customFormat="1">
      <c r="A19" s="276" t="str">
        <f>'02 Pol'!B107</f>
        <v>764</v>
      </c>
      <c r="B19" s="62" t="str">
        <f>'02 Pol'!C107</f>
        <v>Konstrukce klempířské</v>
      </c>
      <c r="D19" s="201"/>
      <c r="E19" s="277">
        <f>'02 Pol'!BA115</f>
        <v>0</v>
      </c>
      <c r="F19" s="278">
        <f>'02 Pol'!BB115</f>
        <v>0</v>
      </c>
      <c r="G19" s="278">
        <f>'02 Pol'!BC115</f>
        <v>0</v>
      </c>
      <c r="H19" s="278">
        <f>'02 Pol'!BD115</f>
        <v>0</v>
      </c>
      <c r="I19" s="279">
        <f>'02 Pol'!BE115</f>
        <v>0</v>
      </c>
    </row>
    <row r="20" spans="1:57" s="122" customFormat="1">
      <c r="A20" s="276" t="str">
        <f>'02 Pol'!B116</f>
        <v>765</v>
      </c>
      <c r="B20" s="62" t="str">
        <f>'02 Pol'!C116</f>
        <v>Krytiny tvrdé</v>
      </c>
      <c r="D20" s="201"/>
      <c r="E20" s="277">
        <f>'02 Pol'!BA119</f>
        <v>0</v>
      </c>
      <c r="F20" s="278">
        <f>'02 Pol'!BB119</f>
        <v>0</v>
      </c>
      <c r="G20" s="278">
        <f>'02 Pol'!BC119</f>
        <v>0</v>
      </c>
      <c r="H20" s="278">
        <f>'02 Pol'!BD119</f>
        <v>0</v>
      </c>
      <c r="I20" s="279">
        <f>'02 Pol'!BE119</f>
        <v>0</v>
      </c>
    </row>
    <row r="21" spans="1:57" s="122" customFormat="1">
      <c r="A21" s="276" t="str">
        <f>'02 Pol'!B120</f>
        <v>766</v>
      </c>
      <c r="B21" s="62" t="str">
        <f>'02 Pol'!C120</f>
        <v>Konstrukce truhlářské</v>
      </c>
      <c r="D21" s="201"/>
      <c r="E21" s="277">
        <f>'02 Pol'!BA124</f>
        <v>0</v>
      </c>
      <c r="F21" s="278">
        <f>'02 Pol'!BB124</f>
        <v>0</v>
      </c>
      <c r="G21" s="278">
        <f>'02 Pol'!BC124</f>
        <v>0</v>
      </c>
      <c r="H21" s="278">
        <f>'02 Pol'!BD124</f>
        <v>0</v>
      </c>
      <c r="I21" s="279">
        <f>'02 Pol'!BE124</f>
        <v>0</v>
      </c>
    </row>
    <row r="22" spans="1:57" s="122" customFormat="1">
      <c r="A22" s="276" t="str">
        <f>'02 Pol'!B125</f>
        <v>767</v>
      </c>
      <c r="B22" s="62" t="str">
        <f>'02 Pol'!C125</f>
        <v>Konstrukce zámečnické</v>
      </c>
      <c r="D22" s="201"/>
      <c r="E22" s="277">
        <f>'02 Pol'!BA127</f>
        <v>0</v>
      </c>
      <c r="F22" s="278">
        <f>'02 Pol'!BB127</f>
        <v>0</v>
      </c>
      <c r="G22" s="278">
        <f>'02 Pol'!BC127</f>
        <v>0</v>
      </c>
      <c r="H22" s="278">
        <f>'02 Pol'!BD127</f>
        <v>0</v>
      </c>
      <c r="I22" s="279">
        <f>'02 Pol'!BE127</f>
        <v>0</v>
      </c>
    </row>
    <row r="23" spans="1:57" s="122" customFormat="1">
      <c r="A23" s="276" t="str">
        <f>'02 Pol'!B128</f>
        <v>769</v>
      </c>
      <c r="B23" s="62" t="str">
        <f>'02 Pol'!C128</f>
        <v>Otvorové prvky z plastu</v>
      </c>
      <c r="D23" s="201"/>
      <c r="E23" s="277">
        <f>'02 Pol'!BA130</f>
        <v>0</v>
      </c>
      <c r="F23" s="278">
        <f>'02 Pol'!BB130</f>
        <v>0</v>
      </c>
      <c r="G23" s="278">
        <f>'02 Pol'!BC130</f>
        <v>0</v>
      </c>
      <c r="H23" s="278">
        <f>'02 Pol'!BD130</f>
        <v>0</v>
      </c>
      <c r="I23" s="279">
        <f>'02 Pol'!BE130</f>
        <v>0</v>
      </c>
    </row>
    <row r="24" spans="1:57" s="122" customFormat="1">
      <c r="A24" s="276" t="str">
        <f>'02 Pol'!B131</f>
        <v>771</v>
      </c>
      <c r="B24" s="62" t="str">
        <f>'02 Pol'!C131</f>
        <v>Podlahy z dlaždic a obklady</v>
      </c>
      <c r="D24" s="201"/>
      <c r="E24" s="277">
        <f>'02 Pol'!BA136</f>
        <v>0</v>
      </c>
      <c r="F24" s="278">
        <f>'02 Pol'!BB136</f>
        <v>0</v>
      </c>
      <c r="G24" s="278">
        <f>'02 Pol'!BC136</f>
        <v>0</v>
      </c>
      <c r="H24" s="278">
        <f>'02 Pol'!BD136</f>
        <v>0</v>
      </c>
      <c r="I24" s="279">
        <f>'02 Pol'!BE136</f>
        <v>0</v>
      </c>
    </row>
    <row r="25" spans="1:57" s="122" customFormat="1">
      <c r="A25" s="276" t="str">
        <f>'02 Pol'!B137</f>
        <v>776</v>
      </c>
      <c r="B25" s="62" t="str">
        <f>'02 Pol'!C137</f>
        <v>Podlahy povlakové</v>
      </c>
      <c r="D25" s="201"/>
      <c r="E25" s="277">
        <f>'02 Pol'!BA139</f>
        <v>0</v>
      </c>
      <c r="F25" s="278">
        <f>'02 Pol'!BB139</f>
        <v>0</v>
      </c>
      <c r="G25" s="278">
        <f>'02 Pol'!BC139</f>
        <v>0</v>
      </c>
      <c r="H25" s="278">
        <f>'02 Pol'!BD139</f>
        <v>0</v>
      </c>
      <c r="I25" s="279">
        <f>'02 Pol'!BE139</f>
        <v>0</v>
      </c>
    </row>
    <row r="26" spans="1:57" s="122" customFormat="1">
      <c r="A26" s="276" t="str">
        <f>'02 Pol'!B140</f>
        <v>781</v>
      </c>
      <c r="B26" s="62" t="str">
        <f>'02 Pol'!C140</f>
        <v>Obklady keramické</v>
      </c>
      <c r="D26" s="201"/>
      <c r="E26" s="277">
        <f>'02 Pol'!BA144</f>
        <v>0</v>
      </c>
      <c r="F26" s="278">
        <f>'02 Pol'!BB144</f>
        <v>0</v>
      </c>
      <c r="G26" s="278">
        <f>'02 Pol'!BC144</f>
        <v>0</v>
      </c>
      <c r="H26" s="278">
        <f>'02 Pol'!BD144</f>
        <v>0</v>
      </c>
      <c r="I26" s="279">
        <f>'02 Pol'!BE144</f>
        <v>0</v>
      </c>
    </row>
    <row r="27" spans="1:57" s="122" customFormat="1">
      <c r="A27" s="276" t="str">
        <f>'02 Pol'!B145</f>
        <v>784</v>
      </c>
      <c r="B27" s="62" t="str">
        <f>'02 Pol'!C145</f>
        <v>Malby</v>
      </c>
      <c r="D27" s="201"/>
      <c r="E27" s="277">
        <f>'02 Pol'!BA149</f>
        <v>0</v>
      </c>
      <c r="F27" s="278">
        <f>'02 Pol'!BB149</f>
        <v>0</v>
      </c>
      <c r="G27" s="278">
        <f>'02 Pol'!BC149</f>
        <v>0</v>
      </c>
      <c r="H27" s="278">
        <f>'02 Pol'!BD149</f>
        <v>0</v>
      </c>
      <c r="I27" s="279">
        <f>'02 Pol'!BE149</f>
        <v>0</v>
      </c>
    </row>
    <row r="28" spans="1:57" s="122" customFormat="1">
      <c r="A28" s="276" t="str">
        <f>'02 Pol'!B150</f>
        <v>M21</v>
      </c>
      <c r="B28" s="62" t="str">
        <f>'02 Pol'!C150</f>
        <v>Elektromontáže</v>
      </c>
      <c r="D28" s="201"/>
      <c r="E28" s="277">
        <f>'02 Pol'!BA152</f>
        <v>0</v>
      </c>
      <c r="F28" s="278">
        <f>'02 Pol'!BB152</f>
        <v>0</v>
      </c>
      <c r="G28" s="278">
        <f>'02 Pol'!BC152</f>
        <v>0</v>
      </c>
      <c r="H28" s="278">
        <f>'02 Pol'!BD152</f>
        <v>0</v>
      </c>
      <c r="I28" s="279">
        <f>'02 Pol'!BE152</f>
        <v>0</v>
      </c>
    </row>
    <row r="29" spans="1:57" s="122" customFormat="1" ht="13.5" thickBot="1">
      <c r="A29" s="276" t="str">
        <f>'02 Pol'!B153</f>
        <v>M24</v>
      </c>
      <c r="B29" s="62" t="str">
        <f>'02 Pol'!C153</f>
        <v>Montáže vzduchotechnických zařízení</v>
      </c>
      <c r="D29" s="201"/>
      <c r="E29" s="277">
        <f>'02 Pol'!BA155</f>
        <v>0</v>
      </c>
      <c r="F29" s="278">
        <f>'02 Pol'!BB155</f>
        <v>0</v>
      </c>
      <c r="G29" s="278">
        <f>'02 Pol'!BC155</f>
        <v>0</v>
      </c>
      <c r="H29" s="278">
        <f>'02 Pol'!BD155</f>
        <v>0</v>
      </c>
      <c r="I29" s="279">
        <f>'02 Pol'!BE155</f>
        <v>0</v>
      </c>
    </row>
    <row r="30" spans="1:57" s="13" customFormat="1" ht="13.5" thickBot="1">
      <c r="A30" s="202"/>
      <c r="B30" s="203" t="s">
        <v>76</v>
      </c>
      <c r="C30" s="203"/>
      <c r="D30" s="204"/>
      <c r="E30" s="205">
        <f>SUM(E7:E29)</f>
        <v>0</v>
      </c>
      <c r="F30" s="206">
        <f>SUM(F7:F29)</f>
        <v>0</v>
      </c>
      <c r="G30" s="206">
        <f>SUM(G7:G29)</f>
        <v>0</v>
      </c>
      <c r="H30" s="206">
        <f>SUM(H7:H29)</f>
        <v>0</v>
      </c>
      <c r="I30" s="207">
        <f>SUM(I7:I29)</f>
        <v>0</v>
      </c>
    </row>
    <row r="31" spans="1:57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57" ht="19.5" customHeight="1">
      <c r="A32" s="193" t="s">
        <v>77</v>
      </c>
      <c r="B32" s="193"/>
      <c r="C32" s="193"/>
      <c r="D32" s="193"/>
      <c r="E32" s="193"/>
      <c r="F32" s="193"/>
      <c r="G32" s="208"/>
      <c r="H32" s="193"/>
      <c r="I32" s="193"/>
      <c r="BA32" s="128"/>
      <c r="BB32" s="128"/>
      <c r="BC32" s="128"/>
      <c r="BD32" s="128"/>
      <c r="BE32" s="128"/>
    </row>
    <row r="33" spans="1:53" ht="13.5" thickBot="1"/>
    <row r="34" spans="1:53">
      <c r="A34" s="159" t="s">
        <v>78</v>
      </c>
      <c r="B34" s="160"/>
      <c r="C34" s="160"/>
      <c r="D34" s="209"/>
      <c r="E34" s="210" t="s">
        <v>79</v>
      </c>
      <c r="F34" s="211" t="s">
        <v>10</v>
      </c>
      <c r="G34" s="212" t="s">
        <v>80</v>
      </c>
      <c r="H34" s="213"/>
      <c r="I34" s="214" t="s">
        <v>79</v>
      </c>
    </row>
    <row r="35" spans="1:53">
      <c r="A35" s="215" t="s">
        <v>380</v>
      </c>
      <c r="B35" s="216"/>
      <c r="C35" s="216"/>
      <c r="D35" s="217"/>
      <c r="E35" s="218">
        <v>0</v>
      </c>
      <c r="F35" s="219">
        <v>0</v>
      </c>
      <c r="G35" s="220">
        <f>E30+F30+H30</f>
        <v>0</v>
      </c>
      <c r="H35" s="221"/>
      <c r="I35" s="222">
        <f t="shared" ref="I35:I42" si="0">E35+F35*G35/100</f>
        <v>0</v>
      </c>
      <c r="BA35">
        <v>0</v>
      </c>
    </row>
    <row r="36" spans="1:53">
      <c r="A36" s="215" t="s">
        <v>381</v>
      </c>
      <c r="B36" s="216"/>
      <c r="C36" s="216"/>
      <c r="D36" s="217"/>
      <c r="E36" s="218">
        <v>0</v>
      </c>
      <c r="F36" s="219">
        <v>0</v>
      </c>
      <c r="G36" s="220">
        <f>G35</f>
        <v>0</v>
      </c>
      <c r="H36" s="221"/>
      <c r="I36" s="222">
        <f t="shared" si="0"/>
        <v>0</v>
      </c>
      <c r="BA36">
        <v>0</v>
      </c>
    </row>
    <row r="37" spans="1:53">
      <c r="A37" s="215" t="s">
        <v>382</v>
      </c>
      <c r="B37" s="216"/>
      <c r="C37" s="216"/>
      <c r="D37" s="217"/>
      <c r="E37" s="218">
        <v>0</v>
      </c>
      <c r="F37" s="219">
        <v>0</v>
      </c>
      <c r="G37" s="220">
        <f>G35</f>
        <v>0</v>
      </c>
      <c r="H37" s="221"/>
      <c r="I37" s="222">
        <f t="shared" si="0"/>
        <v>0</v>
      </c>
      <c r="BA37">
        <v>0</v>
      </c>
    </row>
    <row r="38" spans="1:53">
      <c r="A38" s="215" t="s">
        <v>383</v>
      </c>
      <c r="B38" s="216"/>
      <c r="C38" s="216"/>
      <c r="D38" s="217"/>
      <c r="E38" s="218">
        <v>0</v>
      </c>
      <c r="F38" s="219">
        <v>0</v>
      </c>
      <c r="G38" s="220">
        <f>G35</f>
        <v>0</v>
      </c>
      <c r="H38" s="221"/>
      <c r="I38" s="222">
        <f t="shared" si="0"/>
        <v>0</v>
      </c>
      <c r="BA38">
        <v>0</v>
      </c>
    </row>
    <row r="39" spans="1:53">
      <c r="A39" s="215" t="s">
        <v>384</v>
      </c>
      <c r="B39" s="216"/>
      <c r="C39" s="216"/>
      <c r="D39" s="217"/>
      <c r="E39" s="218">
        <v>0</v>
      </c>
      <c r="F39" s="219">
        <v>0</v>
      </c>
      <c r="G39" s="220">
        <f>G35</f>
        <v>0</v>
      </c>
      <c r="H39" s="221"/>
      <c r="I39" s="222">
        <f t="shared" si="0"/>
        <v>0</v>
      </c>
      <c r="BA39">
        <v>1</v>
      </c>
    </row>
    <row r="40" spans="1:53">
      <c r="A40" s="215" t="s">
        <v>385</v>
      </c>
      <c r="B40" s="216"/>
      <c r="C40" s="216"/>
      <c r="D40" s="217"/>
      <c r="E40" s="218">
        <v>0</v>
      </c>
      <c r="F40" s="219">
        <v>0</v>
      </c>
      <c r="G40" s="220">
        <f>G35</f>
        <v>0</v>
      </c>
      <c r="H40" s="221"/>
      <c r="I40" s="222">
        <f t="shared" si="0"/>
        <v>0</v>
      </c>
      <c r="BA40">
        <v>1</v>
      </c>
    </row>
    <row r="41" spans="1:53">
      <c r="A41" s="215" t="s">
        <v>386</v>
      </c>
      <c r="B41" s="216"/>
      <c r="C41" s="216"/>
      <c r="D41" s="217"/>
      <c r="E41" s="218">
        <v>0</v>
      </c>
      <c r="F41" s="219">
        <v>0</v>
      </c>
      <c r="G41" s="220">
        <f>G35</f>
        <v>0</v>
      </c>
      <c r="H41" s="221"/>
      <c r="I41" s="222">
        <f t="shared" si="0"/>
        <v>0</v>
      </c>
      <c r="BA41">
        <v>2</v>
      </c>
    </row>
    <row r="42" spans="1:53">
      <c r="A42" s="215" t="s">
        <v>387</v>
      </c>
      <c r="B42" s="216"/>
      <c r="C42" s="216"/>
      <c r="D42" s="217"/>
      <c r="E42" s="218">
        <v>0</v>
      </c>
      <c r="F42" s="219">
        <v>0</v>
      </c>
      <c r="G42" s="220">
        <f>G35</f>
        <v>0</v>
      </c>
      <c r="H42" s="221"/>
      <c r="I42" s="222">
        <f t="shared" si="0"/>
        <v>0</v>
      </c>
      <c r="BA42">
        <v>2</v>
      </c>
    </row>
    <row r="43" spans="1:53" ht="13.5" thickBot="1">
      <c r="A43" s="223"/>
      <c r="B43" s="224" t="s">
        <v>81</v>
      </c>
      <c r="C43" s="225"/>
      <c r="D43" s="226"/>
      <c r="E43" s="227"/>
      <c r="F43" s="228"/>
      <c r="G43" s="228"/>
      <c r="H43" s="306">
        <f>SUM(I35:I42)</f>
        <v>0</v>
      </c>
      <c r="I43" s="307"/>
    </row>
    <row r="45" spans="1:53">
      <c r="B45" s="13"/>
      <c r="F45" s="229"/>
      <c r="G45" s="230"/>
      <c r="H45" s="230"/>
      <c r="I45" s="45"/>
    </row>
    <row r="46" spans="1:53">
      <c r="F46" s="229"/>
      <c r="G46" s="230"/>
      <c r="H46" s="230"/>
      <c r="I46" s="45"/>
    </row>
    <row r="47" spans="1:53">
      <c r="F47" s="229"/>
      <c r="G47" s="230"/>
      <c r="H47" s="230"/>
      <c r="I47" s="45"/>
    </row>
    <row r="48" spans="1:53">
      <c r="F48" s="229"/>
      <c r="G48" s="230"/>
      <c r="H48" s="230"/>
      <c r="I48" s="45"/>
    </row>
    <row r="49" spans="6:9">
      <c r="F49" s="229"/>
      <c r="G49" s="230"/>
      <c r="H49" s="230"/>
      <c r="I49" s="45"/>
    </row>
    <row r="50" spans="6:9">
      <c r="F50" s="229"/>
      <c r="G50" s="230"/>
      <c r="H50" s="230"/>
      <c r="I50" s="45"/>
    </row>
    <row r="51" spans="6:9">
      <c r="F51" s="229"/>
      <c r="G51" s="230"/>
      <c r="H51" s="230"/>
      <c r="I51" s="45"/>
    </row>
    <row r="52" spans="6:9">
      <c r="F52" s="229"/>
      <c r="G52" s="230"/>
      <c r="H52" s="230"/>
      <c r="I52" s="45"/>
    </row>
    <row r="53" spans="6:9">
      <c r="F53" s="229"/>
      <c r="G53" s="230"/>
      <c r="H53" s="230"/>
      <c r="I53" s="45"/>
    </row>
    <row r="54" spans="6:9">
      <c r="F54" s="229"/>
      <c r="G54" s="230"/>
      <c r="H54" s="230"/>
      <c r="I54" s="45"/>
    </row>
    <row r="55" spans="6:9">
      <c r="F55" s="229"/>
      <c r="G55" s="230"/>
      <c r="H55" s="230"/>
      <c r="I55" s="45"/>
    </row>
    <row r="56" spans="6:9">
      <c r="F56" s="229"/>
      <c r="G56" s="230"/>
      <c r="H56" s="230"/>
      <c r="I56" s="45"/>
    </row>
    <row r="57" spans="6:9">
      <c r="F57" s="229"/>
      <c r="G57" s="230"/>
      <c r="H57" s="230"/>
      <c r="I57" s="45"/>
    </row>
    <row r="58" spans="6:9">
      <c r="F58" s="229"/>
      <c r="G58" s="230"/>
      <c r="H58" s="230"/>
      <c r="I58" s="45"/>
    </row>
    <row r="59" spans="6:9">
      <c r="F59" s="229"/>
      <c r="G59" s="230"/>
      <c r="H59" s="230"/>
      <c r="I59" s="45"/>
    </row>
    <row r="60" spans="6:9">
      <c r="F60" s="229"/>
      <c r="G60" s="230"/>
      <c r="H60" s="230"/>
      <c r="I60" s="45"/>
    </row>
    <row r="61" spans="6:9">
      <c r="F61" s="229"/>
      <c r="G61" s="230"/>
      <c r="H61" s="230"/>
      <c r="I61" s="45"/>
    </row>
    <row r="62" spans="6:9">
      <c r="F62" s="229"/>
      <c r="G62" s="230"/>
      <c r="H62" s="230"/>
      <c r="I62" s="45"/>
    </row>
    <row r="63" spans="6:9">
      <c r="F63" s="229"/>
      <c r="G63" s="230"/>
      <c r="H63" s="230"/>
      <c r="I63" s="45"/>
    </row>
    <row r="64" spans="6:9">
      <c r="F64" s="229"/>
      <c r="G64" s="230"/>
      <c r="H64" s="230"/>
      <c r="I64" s="45"/>
    </row>
    <row r="65" spans="6:9">
      <c r="F65" s="229"/>
      <c r="G65" s="230"/>
      <c r="H65" s="230"/>
      <c r="I65" s="45"/>
    </row>
    <row r="66" spans="6:9">
      <c r="F66" s="229"/>
      <c r="G66" s="230"/>
      <c r="H66" s="230"/>
      <c r="I66" s="45"/>
    </row>
    <row r="67" spans="6:9">
      <c r="F67" s="229"/>
      <c r="G67" s="230"/>
      <c r="H67" s="230"/>
      <c r="I67" s="45"/>
    </row>
    <row r="68" spans="6:9">
      <c r="F68" s="229"/>
      <c r="G68" s="230"/>
      <c r="H68" s="230"/>
      <c r="I68" s="45"/>
    </row>
    <row r="69" spans="6:9">
      <c r="F69" s="229"/>
      <c r="G69" s="230"/>
      <c r="H69" s="230"/>
      <c r="I69" s="45"/>
    </row>
    <row r="70" spans="6:9">
      <c r="F70" s="229"/>
      <c r="G70" s="230"/>
      <c r="H70" s="230"/>
      <c r="I70" s="45"/>
    </row>
    <row r="71" spans="6:9">
      <c r="F71" s="229"/>
      <c r="G71" s="230"/>
      <c r="H71" s="230"/>
      <c r="I71" s="45"/>
    </row>
    <row r="72" spans="6:9">
      <c r="F72" s="229"/>
      <c r="G72" s="230"/>
      <c r="H72" s="230"/>
      <c r="I72" s="45"/>
    </row>
    <row r="73" spans="6:9">
      <c r="F73" s="229"/>
      <c r="G73" s="230"/>
      <c r="H73" s="230"/>
      <c r="I73" s="45"/>
    </row>
    <row r="74" spans="6:9">
      <c r="F74" s="229"/>
      <c r="G74" s="230"/>
      <c r="H74" s="230"/>
      <c r="I74" s="45"/>
    </row>
    <row r="75" spans="6:9">
      <c r="F75" s="229"/>
      <c r="G75" s="230"/>
      <c r="H75" s="230"/>
      <c r="I75" s="45"/>
    </row>
    <row r="76" spans="6:9">
      <c r="F76" s="229"/>
      <c r="G76" s="230"/>
      <c r="H76" s="230"/>
      <c r="I76" s="45"/>
    </row>
    <row r="77" spans="6:9">
      <c r="F77" s="229"/>
      <c r="G77" s="230"/>
      <c r="H77" s="230"/>
      <c r="I77" s="45"/>
    </row>
    <row r="78" spans="6:9">
      <c r="F78" s="229"/>
      <c r="G78" s="230"/>
      <c r="H78" s="230"/>
      <c r="I78" s="45"/>
    </row>
    <row r="79" spans="6:9">
      <c r="F79" s="229"/>
      <c r="G79" s="230"/>
      <c r="H79" s="230"/>
      <c r="I79" s="45"/>
    </row>
    <row r="80" spans="6:9">
      <c r="F80" s="229"/>
      <c r="G80" s="230"/>
      <c r="H80" s="230"/>
      <c r="I80" s="45"/>
    </row>
    <row r="81" spans="6:9">
      <c r="F81" s="229"/>
      <c r="G81" s="230"/>
      <c r="H81" s="230"/>
      <c r="I81" s="45"/>
    </row>
    <row r="82" spans="6:9">
      <c r="F82" s="229"/>
      <c r="G82" s="230"/>
      <c r="H82" s="230"/>
      <c r="I82" s="45"/>
    </row>
    <row r="83" spans="6:9">
      <c r="F83" s="229"/>
      <c r="G83" s="230"/>
      <c r="H83" s="230"/>
      <c r="I83" s="45"/>
    </row>
    <row r="84" spans="6:9">
      <c r="F84" s="229"/>
      <c r="G84" s="230"/>
      <c r="H84" s="230"/>
      <c r="I84" s="45"/>
    </row>
    <row r="85" spans="6:9">
      <c r="F85" s="229"/>
      <c r="G85" s="230"/>
      <c r="H85" s="230"/>
      <c r="I85" s="45"/>
    </row>
    <row r="86" spans="6:9">
      <c r="F86" s="229"/>
      <c r="G86" s="230"/>
      <c r="H86" s="230"/>
      <c r="I86" s="45"/>
    </row>
    <row r="87" spans="6:9">
      <c r="F87" s="229"/>
      <c r="G87" s="230"/>
      <c r="H87" s="230"/>
      <c r="I87" s="45"/>
    </row>
    <row r="88" spans="6:9">
      <c r="F88" s="229"/>
      <c r="G88" s="230"/>
      <c r="H88" s="230"/>
      <c r="I88" s="45"/>
    </row>
    <row r="89" spans="6:9">
      <c r="F89" s="229"/>
      <c r="G89" s="230"/>
      <c r="H89" s="230"/>
      <c r="I89" s="45"/>
    </row>
    <row r="90" spans="6:9">
      <c r="F90" s="229"/>
      <c r="G90" s="230"/>
      <c r="H90" s="230"/>
      <c r="I90" s="45"/>
    </row>
    <row r="91" spans="6:9">
      <c r="F91" s="229"/>
      <c r="G91" s="230"/>
      <c r="H91" s="230"/>
      <c r="I91" s="45"/>
    </row>
    <row r="92" spans="6:9">
      <c r="F92" s="229"/>
      <c r="G92" s="230"/>
      <c r="H92" s="230"/>
      <c r="I92" s="45"/>
    </row>
    <row r="93" spans="6:9">
      <c r="F93" s="229"/>
      <c r="G93" s="230"/>
      <c r="H93" s="230"/>
      <c r="I93" s="45"/>
    </row>
    <row r="94" spans="6:9">
      <c r="F94" s="229"/>
      <c r="G94" s="230"/>
      <c r="H94" s="230"/>
      <c r="I94" s="45"/>
    </row>
  </sheetData>
  <mergeCells count="4">
    <mergeCell ref="A1:B1"/>
    <mergeCell ref="A2:B2"/>
    <mergeCell ref="G2:I2"/>
    <mergeCell ref="H43:I4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Z228"/>
  <sheetViews>
    <sheetView showGridLines="0" showZeros="0" workbookViewId="0">
      <selection activeCell="C4" sqref="C4"/>
    </sheetView>
  </sheetViews>
  <sheetFormatPr defaultRowHeight="12.75"/>
  <cols>
    <col min="1" max="1" width="4.42578125" style="231" customWidth="1"/>
    <col min="2" max="2" width="11.5703125" style="231" customWidth="1"/>
    <col min="3" max="3" width="40.42578125" style="231" customWidth="1"/>
    <col min="4" max="4" width="5.5703125" style="231" customWidth="1"/>
    <col min="5" max="5" width="8.5703125" style="240" customWidth="1"/>
    <col min="6" max="6" width="9.85546875" style="231" customWidth="1"/>
    <col min="7" max="7" width="13.85546875" style="231" customWidth="1"/>
    <col min="8" max="11" width="9.140625" style="231"/>
    <col min="12" max="12" width="75.42578125" style="231" customWidth="1"/>
    <col min="13" max="13" width="45.28515625" style="231" customWidth="1"/>
    <col min="14" max="16384" width="9.140625" style="231"/>
  </cols>
  <sheetData>
    <row r="1" spans="1:104" ht="15.75">
      <c r="A1" s="308" t="s">
        <v>82</v>
      </c>
      <c r="B1" s="308"/>
      <c r="C1" s="308"/>
      <c r="D1" s="308"/>
      <c r="E1" s="308"/>
      <c r="F1" s="308"/>
      <c r="G1" s="308"/>
    </row>
    <row r="2" spans="1:104" ht="14.25" customHeight="1" thickBot="1">
      <c r="B2" s="232"/>
      <c r="C2" s="233"/>
      <c r="D2" s="233"/>
      <c r="E2" s="234"/>
      <c r="F2" s="233"/>
      <c r="G2" s="233"/>
    </row>
    <row r="3" spans="1:104" ht="13.5" thickTop="1">
      <c r="A3" s="299" t="s">
        <v>3</v>
      </c>
      <c r="B3" s="300"/>
      <c r="C3" s="183"/>
      <c r="D3" s="184"/>
      <c r="E3" s="235" t="s">
        <v>83</v>
      </c>
      <c r="F3" s="236">
        <f>'02 Rek'!H1</f>
        <v>0</v>
      </c>
      <c r="G3" s="237"/>
    </row>
    <row r="4" spans="1:104" ht="13.5" thickBot="1">
      <c r="A4" s="309" t="s">
        <v>73</v>
      </c>
      <c r="B4" s="302"/>
      <c r="C4" s="189"/>
      <c r="D4" s="190"/>
      <c r="E4" s="310" t="str">
        <f>'02 Rek'!G2</f>
        <v>RD 2 středový</v>
      </c>
      <c r="F4" s="311"/>
      <c r="G4" s="312"/>
    </row>
    <row r="5" spans="1:104" ht="13.5" thickTop="1">
      <c r="A5" s="238"/>
      <c r="B5" s="239"/>
      <c r="C5" s="239"/>
      <c r="G5" s="241"/>
    </row>
    <row r="6" spans="1:104">
      <c r="A6" s="242" t="s">
        <v>84</v>
      </c>
      <c r="B6" s="243" t="s">
        <v>85</v>
      </c>
      <c r="C6" s="243" t="s">
        <v>86</v>
      </c>
      <c r="D6" s="243" t="s">
        <v>87</v>
      </c>
      <c r="E6" s="244" t="s">
        <v>88</v>
      </c>
      <c r="F6" s="243" t="s">
        <v>89</v>
      </c>
      <c r="G6" s="245" t="s">
        <v>90</v>
      </c>
    </row>
    <row r="7" spans="1:104">
      <c r="A7" s="246" t="s">
        <v>91</v>
      </c>
      <c r="B7" s="247" t="s">
        <v>92</v>
      </c>
      <c r="C7" s="248" t="s">
        <v>93</v>
      </c>
      <c r="D7" s="249"/>
      <c r="E7" s="250"/>
      <c r="F7" s="250"/>
      <c r="G7" s="251"/>
      <c r="H7" s="252"/>
      <c r="I7" s="252"/>
      <c r="O7" s="253">
        <v>1</v>
      </c>
    </row>
    <row r="8" spans="1:104">
      <c r="A8" s="254">
        <v>1</v>
      </c>
      <c r="B8" s="255" t="s">
        <v>101</v>
      </c>
      <c r="C8" s="256" t="s">
        <v>102</v>
      </c>
      <c r="D8" s="257" t="s">
        <v>103</v>
      </c>
      <c r="E8" s="258">
        <v>12.8</v>
      </c>
      <c r="F8" s="258"/>
      <c r="G8" s="259">
        <f t="shared" ref="G8:G14" si="0">E8*F8</f>
        <v>0</v>
      </c>
      <c r="O8" s="253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 t="shared" ref="BA8:BA14" si="1">IF(AZ8=1,G8,0)</f>
        <v>0</v>
      </c>
      <c r="BB8" s="231">
        <f t="shared" ref="BB8:BB14" si="2">IF(AZ8=2,G8,0)</f>
        <v>0</v>
      </c>
      <c r="BC8" s="231">
        <f t="shared" ref="BC8:BC14" si="3">IF(AZ8=3,G8,0)</f>
        <v>0</v>
      </c>
      <c r="BD8" s="231">
        <f t="shared" ref="BD8:BD14" si="4">IF(AZ8=4,G8,0)</f>
        <v>0</v>
      </c>
      <c r="BE8" s="231">
        <f t="shared" ref="BE8:BE14" si="5">IF(AZ8=5,G8,0)</f>
        <v>0</v>
      </c>
      <c r="CA8" s="260">
        <v>1</v>
      </c>
      <c r="CB8" s="260">
        <v>1</v>
      </c>
      <c r="CZ8" s="231">
        <v>0</v>
      </c>
    </row>
    <row r="9" spans="1:104">
      <c r="A9" s="254">
        <v>2</v>
      </c>
      <c r="B9" s="255" t="s">
        <v>104</v>
      </c>
      <c r="C9" s="256" t="s">
        <v>105</v>
      </c>
      <c r="D9" s="257" t="s">
        <v>103</v>
      </c>
      <c r="E9" s="258">
        <v>64</v>
      </c>
      <c r="F9" s="258"/>
      <c r="G9" s="259">
        <f t="shared" si="0"/>
        <v>0</v>
      </c>
      <c r="O9" s="253">
        <v>2</v>
      </c>
      <c r="AA9" s="231">
        <v>1</v>
      </c>
      <c r="AB9" s="231">
        <v>1</v>
      </c>
      <c r="AC9" s="231">
        <v>1</v>
      </c>
      <c r="AZ9" s="231">
        <v>1</v>
      </c>
      <c r="BA9" s="231">
        <f t="shared" si="1"/>
        <v>0</v>
      </c>
      <c r="BB9" s="231">
        <f t="shared" si="2"/>
        <v>0</v>
      </c>
      <c r="BC9" s="231">
        <f t="shared" si="3"/>
        <v>0</v>
      </c>
      <c r="BD9" s="231">
        <f t="shared" si="4"/>
        <v>0</v>
      </c>
      <c r="BE9" s="231">
        <f t="shared" si="5"/>
        <v>0</v>
      </c>
      <c r="CA9" s="260">
        <v>1</v>
      </c>
      <c r="CB9" s="260">
        <v>1</v>
      </c>
      <c r="CZ9" s="231">
        <v>0</v>
      </c>
    </row>
    <row r="10" spans="1:104">
      <c r="A10" s="254">
        <v>3</v>
      </c>
      <c r="B10" s="255" t="s">
        <v>106</v>
      </c>
      <c r="C10" s="256" t="s">
        <v>107</v>
      </c>
      <c r="D10" s="257" t="s">
        <v>103</v>
      </c>
      <c r="E10" s="258">
        <v>11.918699999999999</v>
      </c>
      <c r="F10" s="258"/>
      <c r="G10" s="259">
        <f t="shared" si="0"/>
        <v>0</v>
      </c>
      <c r="O10" s="253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 t="shared" si="1"/>
        <v>0</v>
      </c>
      <c r="BB10" s="231">
        <f t="shared" si="2"/>
        <v>0</v>
      </c>
      <c r="BC10" s="231">
        <f t="shared" si="3"/>
        <v>0</v>
      </c>
      <c r="BD10" s="231">
        <f t="shared" si="4"/>
        <v>0</v>
      </c>
      <c r="BE10" s="231">
        <f t="shared" si="5"/>
        <v>0</v>
      </c>
      <c r="CA10" s="260">
        <v>1</v>
      </c>
      <c r="CB10" s="260">
        <v>1</v>
      </c>
      <c r="CZ10" s="231">
        <v>0</v>
      </c>
    </row>
    <row r="11" spans="1:104">
      <c r="A11" s="254">
        <v>4</v>
      </c>
      <c r="B11" s="255" t="s">
        <v>108</v>
      </c>
      <c r="C11" s="256" t="s">
        <v>109</v>
      </c>
      <c r="D11" s="257" t="s">
        <v>103</v>
      </c>
      <c r="E11" s="258">
        <v>73.003100000000003</v>
      </c>
      <c r="F11" s="258"/>
      <c r="G11" s="259">
        <f t="shared" si="0"/>
        <v>0</v>
      </c>
      <c r="O11" s="253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 t="shared" si="1"/>
        <v>0</v>
      </c>
      <c r="BB11" s="231">
        <f t="shared" si="2"/>
        <v>0</v>
      </c>
      <c r="BC11" s="231">
        <f t="shared" si="3"/>
        <v>0</v>
      </c>
      <c r="BD11" s="231">
        <f t="shared" si="4"/>
        <v>0</v>
      </c>
      <c r="BE11" s="231">
        <f t="shared" si="5"/>
        <v>0</v>
      </c>
      <c r="CA11" s="260">
        <v>1</v>
      </c>
      <c r="CB11" s="260">
        <v>1</v>
      </c>
      <c r="CZ11" s="231">
        <v>0</v>
      </c>
    </row>
    <row r="12" spans="1:104">
      <c r="A12" s="254">
        <v>5</v>
      </c>
      <c r="B12" s="255" t="s">
        <v>110</v>
      </c>
      <c r="C12" s="256" t="s">
        <v>111</v>
      </c>
      <c r="D12" s="257" t="s">
        <v>103</v>
      </c>
      <c r="E12" s="258">
        <v>73.003100000000003</v>
      </c>
      <c r="F12" s="258"/>
      <c r="G12" s="259">
        <f t="shared" si="0"/>
        <v>0</v>
      </c>
      <c r="O12" s="253">
        <v>2</v>
      </c>
      <c r="AA12" s="231">
        <v>1</v>
      </c>
      <c r="AB12" s="231">
        <v>1</v>
      </c>
      <c r="AC12" s="231">
        <v>1</v>
      </c>
      <c r="AZ12" s="231">
        <v>1</v>
      </c>
      <c r="BA12" s="231">
        <f t="shared" si="1"/>
        <v>0</v>
      </c>
      <c r="BB12" s="231">
        <f t="shared" si="2"/>
        <v>0</v>
      </c>
      <c r="BC12" s="231">
        <f t="shared" si="3"/>
        <v>0</v>
      </c>
      <c r="BD12" s="231">
        <f t="shared" si="4"/>
        <v>0</v>
      </c>
      <c r="BE12" s="231">
        <f t="shared" si="5"/>
        <v>0</v>
      </c>
      <c r="CA12" s="260">
        <v>1</v>
      </c>
      <c r="CB12" s="260">
        <v>1</v>
      </c>
      <c r="CZ12" s="231">
        <v>0</v>
      </c>
    </row>
    <row r="13" spans="1:104">
      <c r="A13" s="254">
        <v>6</v>
      </c>
      <c r="B13" s="255" t="s">
        <v>112</v>
      </c>
      <c r="C13" s="256" t="s">
        <v>113</v>
      </c>
      <c r="D13" s="257" t="s">
        <v>103</v>
      </c>
      <c r="E13" s="258">
        <v>2.9156</v>
      </c>
      <c r="F13" s="258"/>
      <c r="G13" s="259">
        <f t="shared" si="0"/>
        <v>0</v>
      </c>
      <c r="O13" s="253">
        <v>2</v>
      </c>
      <c r="AA13" s="231">
        <v>1</v>
      </c>
      <c r="AB13" s="231">
        <v>1</v>
      </c>
      <c r="AC13" s="231">
        <v>1</v>
      </c>
      <c r="AZ13" s="231">
        <v>1</v>
      </c>
      <c r="BA13" s="231">
        <f t="shared" si="1"/>
        <v>0</v>
      </c>
      <c r="BB13" s="231">
        <f t="shared" si="2"/>
        <v>0</v>
      </c>
      <c r="BC13" s="231">
        <f t="shared" si="3"/>
        <v>0</v>
      </c>
      <c r="BD13" s="231">
        <f t="shared" si="4"/>
        <v>0</v>
      </c>
      <c r="BE13" s="231">
        <f t="shared" si="5"/>
        <v>0</v>
      </c>
      <c r="CA13" s="260">
        <v>1</v>
      </c>
      <c r="CB13" s="260">
        <v>1</v>
      </c>
      <c r="CZ13" s="231">
        <v>0</v>
      </c>
    </row>
    <row r="14" spans="1:104">
      <c r="A14" s="254">
        <v>7</v>
      </c>
      <c r="B14" s="255" t="s">
        <v>114</v>
      </c>
      <c r="C14" s="256" t="s">
        <v>115</v>
      </c>
      <c r="D14" s="257" t="s">
        <v>103</v>
      </c>
      <c r="E14" s="258">
        <v>73.003100000000003</v>
      </c>
      <c r="F14" s="258"/>
      <c r="G14" s="259">
        <f t="shared" si="0"/>
        <v>0</v>
      </c>
      <c r="O14" s="253">
        <v>2</v>
      </c>
      <c r="AA14" s="231">
        <v>1</v>
      </c>
      <c r="AB14" s="231">
        <v>1</v>
      </c>
      <c r="AC14" s="231">
        <v>1</v>
      </c>
      <c r="AZ14" s="231">
        <v>1</v>
      </c>
      <c r="BA14" s="231">
        <f t="shared" si="1"/>
        <v>0</v>
      </c>
      <c r="BB14" s="231">
        <f t="shared" si="2"/>
        <v>0</v>
      </c>
      <c r="BC14" s="231">
        <f t="shared" si="3"/>
        <v>0</v>
      </c>
      <c r="BD14" s="231">
        <f t="shared" si="4"/>
        <v>0</v>
      </c>
      <c r="BE14" s="231">
        <f t="shared" si="5"/>
        <v>0</v>
      </c>
      <c r="CA14" s="260">
        <v>1</v>
      </c>
      <c r="CB14" s="260">
        <v>1</v>
      </c>
      <c r="CZ14" s="231">
        <v>0</v>
      </c>
    </row>
    <row r="15" spans="1:104">
      <c r="A15" s="261"/>
      <c r="B15" s="262" t="s">
        <v>95</v>
      </c>
      <c r="C15" s="263" t="s">
        <v>100</v>
      </c>
      <c r="D15" s="264"/>
      <c r="E15" s="265"/>
      <c r="F15" s="266"/>
      <c r="G15" s="267">
        <f>SUM(G7:G14)</f>
        <v>0</v>
      </c>
      <c r="O15" s="253">
        <v>4</v>
      </c>
      <c r="BA15" s="268">
        <f>SUM(BA7:BA14)</f>
        <v>0</v>
      </c>
      <c r="BB15" s="268">
        <f>SUM(BB7:BB14)</f>
        <v>0</v>
      </c>
      <c r="BC15" s="268">
        <f>SUM(BC7:BC14)</f>
        <v>0</v>
      </c>
      <c r="BD15" s="268">
        <f>SUM(BD7:BD14)</f>
        <v>0</v>
      </c>
      <c r="BE15" s="268">
        <f>SUM(BE7:BE14)</f>
        <v>0</v>
      </c>
    </row>
    <row r="16" spans="1:104">
      <c r="A16" s="246" t="s">
        <v>91</v>
      </c>
      <c r="B16" s="247" t="s">
        <v>116</v>
      </c>
      <c r="C16" s="248" t="s">
        <v>117</v>
      </c>
      <c r="D16" s="249"/>
      <c r="E16" s="250"/>
      <c r="F16" s="250"/>
      <c r="G16" s="251"/>
      <c r="H16" s="252"/>
      <c r="I16" s="252"/>
      <c r="O16" s="253">
        <v>1</v>
      </c>
    </row>
    <row r="17" spans="1:104">
      <c r="A17" s="254">
        <v>8</v>
      </c>
      <c r="B17" s="255" t="s">
        <v>119</v>
      </c>
      <c r="C17" s="256" t="s">
        <v>120</v>
      </c>
      <c r="D17" s="257" t="s">
        <v>103</v>
      </c>
      <c r="E17" s="258">
        <v>3.4209999999999998</v>
      </c>
      <c r="F17" s="258"/>
      <c r="G17" s="259">
        <f t="shared" ref="G17:G25" si="6">E17*F17</f>
        <v>0</v>
      </c>
      <c r="O17" s="253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 t="shared" ref="BA17:BA25" si="7">IF(AZ17=1,G17,0)</f>
        <v>0</v>
      </c>
      <c r="BB17" s="231">
        <f t="shared" ref="BB17:BB25" si="8">IF(AZ17=2,G17,0)</f>
        <v>0</v>
      </c>
      <c r="BC17" s="231">
        <f t="shared" ref="BC17:BC25" si="9">IF(AZ17=3,G17,0)</f>
        <v>0</v>
      </c>
      <c r="BD17" s="231">
        <f t="shared" ref="BD17:BD25" si="10">IF(AZ17=4,G17,0)</f>
        <v>0</v>
      </c>
      <c r="BE17" s="231">
        <f t="shared" ref="BE17:BE25" si="11">IF(AZ17=5,G17,0)</f>
        <v>0</v>
      </c>
      <c r="CA17" s="260">
        <v>1</v>
      </c>
      <c r="CB17" s="260">
        <v>1</v>
      </c>
      <c r="CZ17" s="231">
        <v>2.5250000000014601</v>
      </c>
    </row>
    <row r="18" spans="1:104">
      <c r="A18" s="254">
        <v>9</v>
      </c>
      <c r="B18" s="255" t="s">
        <v>121</v>
      </c>
      <c r="C18" s="256" t="s">
        <v>122</v>
      </c>
      <c r="D18" s="257" t="s">
        <v>123</v>
      </c>
      <c r="E18" s="258">
        <v>3.6524999999999999</v>
      </c>
      <c r="F18" s="258"/>
      <c r="G18" s="259">
        <f t="shared" si="6"/>
        <v>0</v>
      </c>
      <c r="O18" s="253">
        <v>2</v>
      </c>
      <c r="AA18" s="231">
        <v>1</v>
      </c>
      <c r="AB18" s="231">
        <v>1</v>
      </c>
      <c r="AC18" s="231">
        <v>1</v>
      </c>
      <c r="AZ18" s="231">
        <v>1</v>
      </c>
      <c r="BA18" s="231">
        <f t="shared" si="7"/>
        <v>0</v>
      </c>
      <c r="BB18" s="231">
        <f t="shared" si="8"/>
        <v>0</v>
      </c>
      <c r="BC18" s="231">
        <f t="shared" si="9"/>
        <v>0</v>
      </c>
      <c r="BD18" s="231">
        <f t="shared" si="10"/>
        <v>0</v>
      </c>
      <c r="BE18" s="231">
        <f t="shared" si="11"/>
        <v>0</v>
      </c>
      <c r="CA18" s="260">
        <v>1</v>
      </c>
      <c r="CB18" s="260">
        <v>1</v>
      </c>
      <c r="CZ18" s="231">
        <v>3.9199999999993899E-2</v>
      </c>
    </row>
    <row r="19" spans="1:104">
      <c r="A19" s="254">
        <v>10</v>
      </c>
      <c r="B19" s="255" t="s">
        <v>124</v>
      </c>
      <c r="C19" s="256" t="s">
        <v>125</v>
      </c>
      <c r="D19" s="257" t="s">
        <v>123</v>
      </c>
      <c r="E19" s="258">
        <v>3.6524999999999999</v>
      </c>
      <c r="F19" s="258"/>
      <c r="G19" s="259">
        <f t="shared" si="6"/>
        <v>0</v>
      </c>
      <c r="O19" s="253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 t="shared" si="7"/>
        <v>0</v>
      </c>
      <c r="BB19" s="231">
        <f t="shared" si="8"/>
        <v>0</v>
      </c>
      <c r="BC19" s="231">
        <f t="shared" si="9"/>
        <v>0</v>
      </c>
      <c r="BD19" s="231">
        <f t="shared" si="10"/>
        <v>0</v>
      </c>
      <c r="BE19" s="231">
        <f t="shared" si="11"/>
        <v>0</v>
      </c>
      <c r="CA19" s="260">
        <v>1</v>
      </c>
      <c r="CB19" s="260">
        <v>1</v>
      </c>
      <c r="CZ19" s="231">
        <v>0</v>
      </c>
    </row>
    <row r="20" spans="1:104">
      <c r="A20" s="254">
        <v>11</v>
      </c>
      <c r="B20" s="255" t="s">
        <v>126</v>
      </c>
      <c r="C20" s="256" t="s">
        <v>127</v>
      </c>
      <c r="D20" s="257" t="s">
        <v>128</v>
      </c>
      <c r="E20" s="258">
        <v>0.1244</v>
      </c>
      <c r="F20" s="258"/>
      <c r="G20" s="259">
        <f t="shared" si="6"/>
        <v>0</v>
      </c>
      <c r="O20" s="253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 t="shared" si="7"/>
        <v>0</v>
      </c>
      <c r="BB20" s="231">
        <f t="shared" si="8"/>
        <v>0</v>
      </c>
      <c r="BC20" s="231">
        <f t="shared" si="9"/>
        <v>0</v>
      </c>
      <c r="BD20" s="231">
        <f t="shared" si="10"/>
        <v>0</v>
      </c>
      <c r="BE20" s="231">
        <f t="shared" si="11"/>
        <v>0</v>
      </c>
      <c r="CA20" s="260">
        <v>1</v>
      </c>
      <c r="CB20" s="260">
        <v>1</v>
      </c>
      <c r="CZ20" s="231">
        <v>1.05299999999988</v>
      </c>
    </row>
    <row r="21" spans="1:104">
      <c r="A21" s="254">
        <v>12</v>
      </c>
      <c r="B21" s="255" t="s">
        <v>129</v>
      </c>
      <c r="C21" s="256" t="s">
        <v>130</v>
      </c>
      <c r="D21" s="257" t="s">
        <v>103</v>
      </c>
      <c r="E21" s="258">
        <v>7.4813000000000001</v>
      </c>
      <c r="F21" s="258"/>
      <c r="G21" s="259">
        <f t="shared" si="6"/>
        <v>0</v>
      </c>
      <c r="O21" s="253">
        <v>2</v>
      </c>
      <c r="AA21" s="231">
        <v>1</v>
      </c>
      <c r="AB21" s="231">
        <v>1</v>
      </c>
      <c r="AC21" s="231">
        <v>1</v>
      </c>
      <c r="AZ21" s="231">
        <v>1</v>
      </c>
      <c r="BA21" s="231">
        <f t="shared" si="7"/>
        <v>0</v>
      </c>
      <c r="BB21" s="231">
        <f t="shared" si="8"/>
        <v>0</v>
      </c>
      <c r="BC21" s="231">
        <f t="shared" si="9"/>
        <v>0</v>
      </c>
      <c r="BD21" s="231">
        <f t="shared" si="10"/>
        <v>0</v>
      </c>
      <c r="BE21" s="231">
        <f t="shared" si="11"/>
        <v>0</v>
      </c>
      <c r="CA21" s="260">
        <v>1</v>
      </c>
      <c r="CB21" s="260">
        <v>1</v>
      </c>
      <c r="CZ21" s="231">
        <v>2.5250000000014601</v>
      </c>
    </row>
    <row r="22" spans="1:104">
      <c r="A22" s="254">
        <v>13</v>
      </c>
      <c r="B22" s="255" t="s">
        <v>131</v>
      </c>
      <c r="C22" s="256" t="s">
        <v>132</v>
      </c>
      <c r="D22" s="257" t="s">
        <v>123</v>
      </c>
      <c r="E22" s="258">
        <v>19.4375</v>
      </c>
      <c r="F22" s="258"/>
      <c r="G22" s="259">
        <f t="shared" si="6"/>
        <v>0</v>
      </c>
      <c r="O22" s="253">
        <v>2</v>
      </c>
      <c r="AA22" s="231">
        <v>1</v>
      </c>
      <c r="AB22" s="231">
        <v>1</v>
      </c>
      <c r="AC22" s="231">
        <v>1</v>
      </c>
      <c r="AZ22" s="231">
        <v>1</v>
      </c>
      <c r="BA22" s="231">
        <f t="shared" si="7"/>
        <v>0</v>
      </c>
      <c r="BB22" s="231">
        <f t="shared" si="8"/>
        <v>0</v>
      </c>
      <c r="BC22" s="231">
        <f t="shared" si="9"/>
        <v>0</v>
      </c>
      <c r="BD22" s="231">
        <f t="shared" si="10"/>
        <v>0</v>
      </c>
      <c r="BE22" s="231">
        <f t="shared" si="11"/>
        <v>0</v>
      </c>
      <c r="CA22" s="260">
        <v>1</v>
      </c>
      <c r="CB22" s="260">
        <v>1</v>
      </c>
      <c r="CZ22" s="231">
        <v>3.9210000000025502E-2</v>
      </c>
    </row>
    <row r="23" spans="1:104">
      <c r="A23" s="254">
        <v>14</v>
      </c>
      <c r="B23" s="255" t="s">
        <v>133</v>
      </c>
      <c r="C23" s="256" t="s">
        <v>134</v>
      </c>
      <c r="D23" s="257" t="s">
        <v>123</v>
      </c>
      <c r="E23" s="258">
        <v>19.4375</v>
      </c>
      <c r="F23" s="258"/>
      <c r="G23" s="259">
        <f t="shared" si="6"/>
        <v>0</v>
      </c>
      <c r="O23" s="253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 t="shared" si="7"/>
        <v>0</v>
      </c>
      <c r="BB23" s="231">
        <f t="shared" si="8"/>
        <v>0</v>
      </c>
      <c r="BC23" s="231">
        <f t="shared" si="9"/>
        <v>0</v>
      </c>
      <c r="BD23" s="231">
        <f t="shared" si="10"/>
        <v>0</v>
      </c>
      <c r="BE23" s="231">
        <f t="shared" si="11"/>
        <v>0</v>
      </c>
      <c r="CA23" s="260">
        <v>1</v>
      </c>
      <c r="CB23" s="260">
        <v>1</v>
      </c>
      <c r="CZ23" s="231">
        <v>0</v>
      </c>
    </row>
    <row r="24" spans="1:104">
      <c r="A24" s="254">
        <v>15</v>
      </c>
      <c r="B24" s="255" t="s">
        <v>135</v>
      </c>
      <c r="C24" s="256" t="s">
        <v>136</v>
      </c>
      <c r="D24" s="257" t="s">
        <v>103</v>
      </c>
      <c r="E24" s="258">
        <v>5.1315</v>
      </c>
      <c r="F24" s="258"/>
      <c r="G24" s="259">
        <f t="shared" si="6"/>
        <v>0</v>
      </c>
      <c r="O24" s="253">
        <v>2</v>
      </c>
      <c r="AA24" s="231">
        <v>1</v>
      </c>
      <c r="AB24" s="231">
        <v>1</v>
      </c>
      <c r="AC24" s="231">
        <v>1</v>
      </c>
      <c r="AZ24" s="231">
        <v>1</v>
      </c>
      <c r="BA24" s="231">
        <f t="shared" si="7"/>
        <v>0</v>
      </c>
      <c r="BB24" s="231">
        <f t="shared" si="8"/>
        <v>0</v>
      </c>
      <c r="BC24" s="231">
        <f t="shared" si="9"/>
        <v>0</v>
      </c>
      <c r="BD24" s="231">
        <f t="shared" si="10"/>
        <v>0</v>
      </c>
      <c r="BE24" s="231">
        <f t="shared" si="11"/>
        <v>0</v>
      </c>
      <c r="CA24" s="260">
        <v>1</v>
      </c>
      <c r="CB24" s="260">
        <v>1</v>
      </c>
      <c r="CZ24" s="231">
        <v>1.8369999999995299</v>
      </c>
    </row>
    <row r="25" spans="1:104" ht="22.5">
      <c r="A25" s="254">
        <v>16</v>
      </c>
      <c r="B25" s="255" t="s">
        <v>137</v>
      </c>
      <c r="C25" s="256" t="s">
        <v>138</v>
      </c>
      <c r="D25" s="257" t="s">
        <v>139</v>
      </c>
      <c r="E25" s="258">
        <v>1</v>
      </c>
      <c r="F25" s="258"/>
      <c r="G25" s="259">
        <f t="shared" si="6"/>
        <v>0</v>
      </c>
      <c r="O25" s="253">
        <v>2</v>
      </c>
      <c r="AA25" s="231">
        <v>12</v>
      </c>
      <c r="AB25" s="231">
        <v>0</v>
      </c>
      <c r="AC25" s="231">
        <v>1</v>
      </c>
      <c r="AZ25" s="231">
        <v>1</v>
      </c>
      <c r="BA25" s="231">
        <f t="shared" si="7"/>
        <v>0</v>
      </c>
      <c r="BB25" s="231">
        <f t="shared" si="8"/>
        <v>0</v>
      </c>
      <c r="BC25" s="231">
        <f t="shared" si="9"/>
        <v>0</v>
      </c>
      <c r="BD25" s="231">
        <f t="shared" si="10"/>
        <v>0</v>
      </c>
      <c r="BE25" s="231">
        <f t="shared" si="11"/>
        <v>0</v>
      </c>
      <c r="CA25" s="260">
        <v>12</v>
      </c>
      <c r="CB25" s="260">
        <v>0</v>
      </c>
      <c r="CZ25" s="231">
        <v>0</v>
      </c>
    </row>
    <row r="26" spans="1:104">
      <c r="A26" s="261"/>
      <c r="B26" s="262" t="s">
        <v>95</v>
      </c>
      <c r="C26" s="263" t="s">
        <v>118</v>
      </c>
      <c r="D26" s="264"/>
      <c r="E26" s="265"/>
      <c r="F26" s="266"/>
      <c r="G26" s="267">
        <f>SUM(G16:G25)</f>
        <v>0</v>
      </c>
      <c r="O26" s="253">
        <v>4</v>
      </c>
      <c r="BA26" s="268">
        <f>SUM(BA16:BA25)</f>
        <v>0</v>
      </c>
      <c r="BB26" s="268">
        <f>SUM(BB16:BB25)</f>
        <v>0</v>
      </c>
      <c r="BC26" s="268">
        <f>SUM(BC16:BC25)</f>
        <v>0</v>
      </c>
      <c r="BD26" s="268">
        <f>SUM(BD16:BD25)</f>
        <v>0</v>
      </c>
      <c r="BE26" s="268">
        <f>SUM(BE16:BE25)</f>
        <v>0</v>
      </c>
    </row>
    <row r="27" spans="1:104">
      <c r="A27" s="246" t="s">
        <v>91</v>
      </c>
      <c r="B27" s="247" t="s">
        <v>140</v>
      </c>
      <c r="C27" s="248" t="s">
        <v>141</v>
      </c>
      <c r="D27" s="249"/>
      <c r="E27" s="250"/>
      <c r="F27" s="250"/>
      <c r="G27" s="251"/>
      <c r="H27" s="252"/>
      <c r="I27" s="252"/>
      <c r="O27" s="253">
        <v>1</v>
      </c>
    </row>
    <row r="28" spans="1:104">
      <c r="A28" s="254">
        <v>17</v>
      </c>
      <c r="B28" s="255" t="s">
        <v>143</v>
      </c>
      <c r="C28" s="256" t="s">
        <v>144</v>
      </c>
      <c r="D28" s="257" t="s">
        <v>123</v>
      </c>
      <c r="E28" s="258">
        <v>24.4</v>
      </c>
      <c r="F28" s="258"/>
      <c r="G28" s="259">
        <f t="shared" ref="G28:G36" si="12">E28*F28</f>
        <v>0</v>
      </c>
      <c r="O28" s="253">
        <v>2</v>
      </c>
      <c r="AA28" s="231">
        <v>1</v>
      </c>
      <c r="AB28" s="231">
        <v>1</v>
      </c>
      <c r="AC28" s="231">
        <v>1</v>
      </c>
      <c r="AZ28" s="231">
        <v>1</v>
      </c>
      <c r="BA28" s="231">
        <f t="shared" ref="BA28:BA36" si="13">IF(AZ28=1,G28,0)</f>
        <v>0</v>
      </c>
      <c r="BB28" s="231">
        <f t="shared" ref="BB28:BB36" si="14">IF(AZ28=2,G28,0)</f>
        <v>0</v>
      </c>
      <c r="BC28" s="231">
        <f t="shared" ref="BC28:BC36" si="15">IF(AZ28=3,G28,0)</f>
        <v>0</v>
      </c>
      <c r="BD28" s="231">
        <f t="shared" ref="BD28:BD36" si="16">IF(AZ28=4,G28,0)</f>
        <v>0</v>
      </c>
      <c r="BE28" s="231">
        <f t="shared" ref="BE28:BE36" si="17">IF(AZ28=5,G28,0)</f>
        <v>0</v>
      </c>
      <c r="CA28" s="260">
        <v>1</v>
      </c>
      <c r="CB28" s="260">
        <v>1</v>
      </c>
      <c r="CZ28" s="231">
        <v>0.15337999999997001</v>
      </c>
    </row>
    <row r="29" spans="1:104">
      <c r="A29" s="254">
        <v>18</v>
      </c>
      <c r="B29" s="255" t="s">
        <v>145</v>
      </c>
      <c r="C29" s="256" t="s">
        <v>146</v>
      </c>
      <c r="D29" s="257" t="s">
        <v>123</v>
      </c>
      <c r="E29" s="258">
        <v>37.799999999999997</v>
      </c>
      <c r="F29" s="258"/>
      <c r="G29" s="259">
        <f t="shared" si="12"/>
        <v>0</v>
      </c>
      <c r="O29" s="253">
        <v>2</v>
      </c>
      <c r="AA29" s="231">
        <v>1</v>
      </c>
      <c r="AB29" s="231">
        <v>1</v>
      </c>
      <c r="AC29" s="231">
        <v>1</v>
      </c>
      <c r="AZ29" s="231">
        <v>1</v>
      </c>
      <c r="BA29" s="231">
        <f t="shared" si="13"/>
        <v>0</v>
      </c>
      <c r="BB29" s="231">
        <f t="shared" si="14"/>
        <v>0</v>
      </c>
      <c r="BC29" s="231">
        <f t="shared" si="15"/>
        <v>0</v>
      </c>
      <c r="BD29" s="231">
        <f t="shared" si="16"/>
        <v>0</v>
      </c>
      <c r="BE29" s="231">
        <f t="shared" si="17"/>
        <v>0</v>
      </c>
      <c r="CA29" s="260">
        <v>1</v>
      </c>
      <c r="CB29" s="260">
        <v>1</v>
      </c>
      <c r="CZ29" s="231">
        <v>0.17436999999995401</v>
      </c>
    </row>
    <row r="30" spans="1:104" ht="22.5">
      <c r="A30" s="254">
        <v>19</v>
      </c>
      <c r="B30" s="255" t="s">
        <v>147</v>
      </c>
      <c r="C30" s="256" t="s">
        <v>148</v>
      </c>
      <c r="D30" s="257" t="s">
        <v>123</v>
      </c>
      <c r="E30" s="258">
        <v>92.12</v>
      </c>
      <c r="F30" s="258"/>
      <c r="G30" s="259">
        <f t="shared" si="12"/>
        <v>0</v>
      </c>
      <c r="O30" s="253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 t="shared" si="13"/>
        <v>0</v>
      </c>
      <c r="BB30" s="231">
        <f t="shared" si="14"/>
        <v>0</v>
      </c>
      <c r="BC30" s="231">
        <f t="shared" si="15"/>
        <v>0</v>
      </c>
      <c r="BD30" s="231">
        <f t="shared" si="16"/>
        <v>0</v>
      </c>
      <c r="BE30" s="231">
        <f t="shared" si="17"/>
        <v>0</v>
      </c>
      <c r="CA30" s="260">
        <v>1</v>
      </c>
      <c r="CB30" s="260">
        <v>1</v>
      </c>
      <c r="CZ30" s="231">
        <v>0.26369000000022402</v>
      </c>
    </row>
    <row r="31" spans="1:104">
      <c r="A31" s="254">
        <v>20</v>
      </c>
      <c r="B31" s="255" t="s">
        <v>149</v>
      </c>
      <c r="C31" s="256" t="s">
        <v>150</v>
      </c>
      <c r="D31" s="257" t="s">
        <v>151</v>
      </c>
      <c r="E31" s="258">
        <v>3</v>
      </c>
      <c r="F31" s="258"/>
      <c r="G31" s="259">
        <f t="shared" si="12"/>
        <v>0</v>
      </c>
      <c r="O31" s="253">
        <v>2</v>
      </c>
      <c r="AA31" s="231">
        <v>1</v>
      </c>
      <c r="AB31" s="231">
        <v>1</v>
      </c>
      <c r="AC31" s="231">
        <v>1</v>
      </c>
      <c r="AZ31" s="231">
        <v>1</v>
      </c>
      <c r="BA31" s="231">
        <f t="shared" si="13"/>
        <v>0</v>
      </c>
      <c r="BB31" s="231">
        <f t="shared" si="14"/>
        <v>0</v>
      </c>
      <c r="BC31" s="231">
        <f t="shared" si="15"/>
        <v>0</v>
      </c>
      <c r="BD31" s="231">
        <f t="shared" si="16"/>
        <v>0</v>
      </c>
      <c r="BE31" s="231">
        <f t="shared" si="17"/>
        <v>0</v>
      </c>
      <c r="CA31" s="260">
        <v>1</v>
      </c>
      <c r="CB31" s="260">
        <v>1</v>
      </c>
      <c r="CZ31" s="231">
        <v>2.9629999999997401E-2</v>
      </c>
    </row>
    <row r="32" spans="1:104">
      <c r="A32" s="254">
        <v>21</v>
      </c>
      <c r="B32" s="255" t="s">
        <v>152</v>
      </c>
      <c r="C32" s="256" t="s">
        <v>153</v>
      </c>
      <c r="D32" s="257" t="s">
        <v>151</v>
      </c>
      <c r="E32" s="258">
        <v>2</v>
      </c>
      <c r="F32" s="258"/>
      <c r="G32" s="259">
        <f t="shared" si="12"/>
        <v>0</v>
      </c>
      <c r="O32" s="253">
        <v>2</v>
      </c>
      <c r="AA32" s="231">
        <v>1</v>
      </c>
      <c r="AB32" s="231">
        <v>1</v>
      </c>
      <c r="AC32" s="231">
        <v>1</v>
      </c>
      <c r="AZ32" s="231">
        <v>1</v>
      </c>
      <c r="BA32" s="231">
        <f t="shared" si="13"/>
        <v>0</v>
      </c>
      <c r="BB32" s="231">
        <f t="shared" si="14"/>
        <v>0</v>
      </c>
      <c r="BC32" s="231">
        <f t="shared" si="15"/>
        <v>0</v>
      </c>
      <c r="BD32" s="231">
        <f t="shared" si="16"/>
        <v>0</v>
      </c>
      <c r="BE32" s="231">
        <f t="shared" si="17"/>
        <v>0</v>
      </c>
      <c r="CA32" s="260">
        <v>1</v>
      </c>
      <c r="CB32" s="260">
        <v>1</v>
      </c>
      <c r="CZ32" s="231">
        <v>4.5680000000004398E-2</v>
      </c>
    </row>
    <row r="33" spans="1:104">
      <c r="A33" s="254">
        <v>22</v>
      </c>
      <c r="B33" s="255" t="s">
        <v>154</v>
      </c>
      <c r="C33" s="256" t="s">
        <v>155</v>
      </c>
      <c r="D33" s="257" t="s">
        <v>123</v>
      </c>
      <c r="E33" s="258">
        <v>6.72</v>
      </c>
      <c r="F33" s="258"/>
      <c r="G33" s="259">
        <f t="shared" si="12"/>
        <v>0</v>
      </c>
      <c r="O33" s="253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 t="shared" si="13"/>
        <v>0</v>
      </c>
      <c r="BB33" s="231">
        <f t="shared" si="14"/>
        <v>0</v>
      </c>
      <c r="BC33" s="231">
        <f t="shared" si="15"/>
        <v>0</v>
      </c>
      <c r="BD33" s="231">
        <f t="shared" si="16"/>
        <v>0</v>
      </c>
      <c r="BE33" s="231">
        <f t="shared" si="17"/>
        <v>0</v>
      </c>
      <c r="CA33" s="260">
        <v>1</v>
      </c>
      <c r="CB33" s="260">
        <v>1</v>
      </c>
      <c r="CZ33" s="231">
        <v>6.4449999999965299E-2</v>
      </c>
    </row>
    <row r="34" spans="1:104">
      <c r="A34" s="254">
        <v>23</v>
      </c>
      <c r="B34" s="255" t="s">
        <v>156</v>
      </c>
      <c r="C34" s="256" t="s">
        <v>157</v>
      </c>
      <c r="D34" s="257" t="s">
        <v>123</v>
      </c>
      <c r="E34" s="258">
        <v>20.62</v>
      </c>
      <c r="F34" s="258"/>
      <c r="G34" s="259">
        <f t="shared" si="12"/>
        <v>0</v>
      </c>
      <c r="O34" s="253">
        <v>2</v>
      </c>
      <c r="AA34" s="231">
        <v>1</v>
      </c>
      <c r="AB34" s="231">
        <v>1</v>
      </c>
      <c r="AC34" s="231">
        <v>1</v>
      </c>
      <c r="AZ34" s="231">
        <v>1</v>
      </c>
      <c r="BA34" s="231">
        <f t="shared" si="13"/>
        <v>0</v>
      </c>
      <c r="BB34" s="231">
        <f t="shared" si="14"/>
        <v>0</v>
      </c>
      <c r="BC34" s="231">
        <f t="shared" si="15"/>
        <v>0</v>
      </c>
      <c r="BD34" s="231">
        <f t="shared" si="16"/>
        <v>0</v>
      </c>
      <c r="BE34" s="231">
        <f t="shared" si="17"/>
        <v>0</v>
      </c>
      <c r="CA34" s="260">
        <v>1</v>
      </c>
      <c r="CB34" s="260">
        <v>1</v>
      </c>
      <c r="CZ34" s="231">
        <v>0.10793000000001</v>
      </c>
    </row>
    <row r="35" spans="1:104" ht="22.5">
      <c r="A35" s="254">
        <v>24</v>
      </c>
      <c r="B35" s="255" t="s">
        <v>158</v>
      </c>
      <c r="C35" s="256" t="s">
        <v>159</v>
      </c>
      <c r="D35" s="257" t="s">
        <v>123</v>
      </c>
      <c r="E35" s="258">
        <v>51</v>
      </c>
      <c r="F35" s="258"/>
      <c r="G35" s="259">
        <f t="shared" si="12"/>
        <v>0</v>
      </c>
      <c r="O35" s="253">
        <v>2</v>
      </c>
      <c r="AA35" s="231">
        <v>1</v>
      </c>
      <c r="AB35" s="231">
        <v>1</v>
      </c>
      <c r="AC35" s="231">
        <v>1</v>
      </c>
      <c r="AZ35" s="231">
        <v>1</v>
      </c>
      <c r="BA35" s="231">
        <f t="shared" si="13"/>
        <v>0</v>
      </c>
      <c r="BB35" s="231">
        <f t="shared" si="14"/>
        <v>0</v>
      </c>
      <c r="BC35" s="231">
        <f t="shared" si="15"/>
        <v>0</v>
      </c>
      <c r="BD35" s="231">
        <f t="shared" si="16"/>
        <v>0</v>
      </c>
      <c r="BE35" s="231">
        <f t="shared" si="17"/>
        <v>0</v>
      </c>
      <c r="CA35" s="260">
        <v>1</v>
      </c>
      <c r="CB35" s="260">
        <v>1</v>
      </c>
      <c r="CZ35" s="231">
        <v>1.9730000000009799E-2</v>
      </c>
    </row>
    <row r="36" spans="1:104">
      <c r="A36" s="254">
        <v>25</v>
      </c>
      <c r="B36" s="255" t="s">
        <v>160</v>
      </c>
      <c r="C36" s="256" t="s">
        <v>161</v>
      </c>
      <c r="D36" s="257" t="s">
        <v>162</v>
      </c>
      <c r="E36" s="258">
        <v>16.5</v>
      </c>
      <c r="F36" s="258"/>
      <c r="G36" s="259">
        <f t="shared" si="12"/>
        <v>0</v>
      </c>
      <c r="O36" s="253">
        <v>2</v>
      </c>
      <c r="AA36" s="231">
        <v>12</v>
      </c>
      <c r="AB36" s="231">
        <v>0</v>
      </c>
      <c r="AC36" s="231">
        <v>2</v>
      </c>
      <c r="AZ36" s="231">
        <v>1</v>
      </c>
      <c r="BA36" s="231">
        <f t="shared" si="13"/>
        <v>0</v>
      </c>
      <c r="BB36" s="231">
        <f t="shared" si="14"/>
        <v>0</v>
      </c>
      <c r="BC36" s="231">
        <f t="shared" si="15"/>
        <v>0</v>
      </c>
      <c r="BD36" s="231">
        <f t="shared" si="16"/>
        <v>0</v>
      </c>
      <c r="BE36" s="231">
        <f t="shared" si="17"/>
        <v>0</v>
      </c>
      <c r="CA36" s="260">
        <v>12</v>
      </c>
      <c r="CB36" s="260">
        <v>0</v>
      </c>
      <c r="CZ36" s="231">
        <v>0</v>
      </c>
    </row>
    <row r="37" spans="1:104">
      <c r="A37" s="261"/>
      <c r="B37" s="262" t="s">
        <v>95</v>
      </c>
      <c r="C37" s="263" t="s">
        <v>142</v>
      </c>
      <c r="D37" s="264"/>
      <c r="E37" s="265"/>
      <c r="F37" s="266"/>
      <c r="G37" s="267">
        <f>SUM(G27:G36)</f>
        <v>0</v>
      </c>
      <c r="O37" s="253">
        <v>4</v>
      </c>
      <c r="BA37" s="268">
        <f>SUM(BA27:BA36)</f>
        <v>0</v>
      </c>
      <c r="BB37" s="268">
        <f>SUM(BB27:BB36)</f>
        <v>0</v>
      </c>
      <c r="BC37" s="268">
        <f>SUM(BC27:BC36)</f>
        <v>0</v>
      </c>
      <c r="BD37" s="268">
        <f>SUM(BD27:BD36)</f>
        <v>0</v>
      </c>
      <c r="BE37" s="268">
        <f>SUM(BE27:BE36)</f>
        <v>0</v>
      </c>
    </row>
    <row r="38" spans="1:104">
      <c r="A38" s="246" t="s">
        <v>91</v>
      </c>
      <c r="B38" s="247" t="s">
        <v>163</v>
      </c>
      <c r="C38" s="248" t="s">
        <v>164</v>
      </c>
      <c r="D38" s="249"/>
      <c r="E38" s="250"/>
      <c r="F38" s="250"/>
      <c r="G38" s="251"/>
      <c r="H38" s="252"/>
      <c r="I38" s="252"/>
      <c r="O38" s="253">
        <v>1</v>
      </c>
    </row>
    <row r="39" spans="1:104">
      <c r="A39" s="254">
        <v>26</v>
      </c>
      <c r="B39" s="255" t="s">
        <v>166</v>
      </c>
      <c r="C39" s="256" t="s">
        <v>167</v>
      </c>
      <c r="D39" s="257" t="s">
        <v>103</v>
      </c>
      <c r="E39" s="258">
        <v>16.4619</v>
      </c>
      <c r="F39" s="258"/>
      <c r="G39" s="259">
        <f t="shared" ref="G39:G50" si="18">E39*F39</f>
        <v>0</v>
      </c>
      <c r="O39" s="253">
        <v>2</v>
      </c>
      <c r="AA39" s="231">
        <v>1</v>
      </c>
      <c r="AB39" s="231">
        <v>1</v>
      </c>
      <c r="AC39" s="231">
        <v>1</v>
      </c>
      <c r="AZ39" s="231">
        <v>1</v>
      </c>
      <c r="BA39" s="231">
        <f t="shared" ref="BA39:BA50" si="19">IF(AZ39=1,G39,0)</f>
        <v>0</v>
      </c>
      <c r="BB39" s="231">
        <f t="shared" ref="BB39:BB50" si="20">IF(AZ39=2,G39,0)</f>
        <v>0</v>
      </c>
      <c r="BC39" s="231">
        <f t="shared" ref="BC39:BC50" si="21">IF(AZ39=3,G39,0)</f>
        <v>0</v>
      </c>
      <c r="BD39" s="231">
        <f t="shared" ref="BD39:BD50" si="22">IF(AZ39=4,G39,0)</f>
        <v>0</v>
      </c>
      <c r="BE39" s="231">
        <f t="shared" ref="BE39:BE50" si="23">IF(AZ39=5,G39,0)</f>
        <v>0</v>
      </c>
      <c r="CA39" s="260">
        <v>1</v>
      </c>
      <c r="CB39" s="260">
        <v>1</v>
      </c>
      <c r="CZ39" s="231">
        <v>2.52514000000156</v>
      </c>
    </row>
    <row r="40" spans="1:104">
      <c r="A40" s="254">
        <v>27</v>
      </c>
      <c r="B40" s="255" t="s">
        <v>168</v>
      </c>
      <c r="C40" s="256" t="s">
        <v>169</v>
      </c>
      <c r="D40" s="257" t="s">
        <v>123</v>
      </c>
      <c r="E40" s="258">
        <v>109.746</v>
      </c>
      <c r="F40" s="258"/>
      <c r="G40" s="259">
        <f t="shared" si="18"/>
        <v>0</v>
      </c>
      <c r="O40" s="253">
        <v>2</v>
      </c>
      <c r="AA40" s="231">
        <v>1</v>
      </c>
      <c r="AB40" s="231">
        <v>1</v>
      </c>
      <c r="AC40" s="231">
        <v>1</v>
      </c>
      <c r="AZ40" s="231">
        <v>1</v>
      </c>
      <c r="BA40" s="231">
        <f t="shared" si="19"/>
        <v>0</v>
      </c>
      <c r="BB40" s="231">
        <f t="shared" si="20"/>
        <v>0</v>
      </c>
      <c r="BC40" s="231">
        <f t="shared" si="21"/>
        <v>0</v>
      </c>
      <c r="BD40" s="231">
        <f t="shared" si="22"/>
        <v>0</v>
      </c>
      <c r="BE40" s="231">
        <f t="shared" si="23"/>
        <v>0</v>
      </c>
      <c r="CA40" s="260">
        <v>1</v>
      </c>
      <c r="CB40" s="260">
        <v>1</v>
      </c>
      <c r="CZ40" s="231">
        <v>0.194189999999935</v>
      </c>
    </row>
    <row r="41" spans="1:104">
      <c r="A41" s="254">
        <v>28</v>
      </c>
      <c r="B41" s="255" t="s">
        <v>170</v>
      </c>
      <c r="C41" s="256" t="s">
        <v>171</v>
      </c>
      <c r="D41" s="257" t="s">
        <v>123</v>
      </c>
      <c r="E41" s="258">
        <v>109.746</v>
      </c>
      <c r="F41" s="258"/>
      <c r="G41" s="259">
        <f t="shared" si="18"/>
        <v>0</v>
      </c>
      <c r="O41" s="253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 t="shared" si="19"/>
        <v>0</v>
      </c>
      <c r="BB41" s="231">
        <f t="shared" si="20"/>
        <v>0</v>
      </c>
      <c r="BC41" s="231">
        <f t="shared" si="21"/>
        <v>0</v>
      </c>
      <c r="BD41" s="231">
        <f t="shared" si="22"/>
        <v>0</v>
      </c>
      <c r="BE41" s="231">
        <f t="shared" si="23"/>
        <v>0</v>
      </c>
      <c r="CA41" s="260">
        <v>1</v>
      </c>
      <c r="CB41" s="260">
        <v>1</v>
      </c>
      <c r="CZ41" s="231">
        <v>0</v>
      </c>
    </row>
    <row r="42" spans="1:104">
      <c r="A42" s="254">
        <v>29</v>
      </c>
      <c r="B42" s="255" t="s">
        <v>172</v>
      </c>
      <c r="C42" s="256" t="s">
        <v>173</v>
      </c>
      <c r="D42" s="257" t="s">
        <v>123</v>
      </c>
      <c r="E42" s="258">
        <v>109.746</v>
      </c>
      <c r="F42" s="258"/>
      <c r="G42" s="259">
        <f t="shared" si="18"/>
        <v>0</v>
      </c>
      <c r="O42" s="253">
        <v>2</v>
      </c>
      <c r="AA42" s="231">
        <v>1</v>
      </c>
      <c r="AB42" s="231">
        <v>1</v>
      </c>
      <c r="AC42" s="231">
        <v>1</v>
      </c>
      <c r="AZ42" s="231">
        <v>1</v>
      </c>
      <c r="BA42" s="231">
        <f t="shared" si="19"/>
        <v>0</v>
      </c>
      <c r="BB42" s="231">
        <f t="shared" si="20"/>
        <v>0</v>
      </c>
      <c r="BC42" s="231">
        <f t="shared" si="21"/>
        <v>0</v>
      </c>
      <c r="BD42" s="231">
        <f t="shared" si="22"/>
        <v>0</v>
      </c>
      <c r="BE42" s="231">
        <f t="shared" si="23"/>
        <v>0</v>
      </c>
      <c r="CA42" s="260">
        <v>1</v>
      </c>
      <c r="CB42" s="260">
        <v>1</v>
      </c>
      <c r="CZ42" s="231">
        <v>1.9999999999988898E-3</v>
      </c>
    </row>
    <row r="43" spans="1:104">
      <c r="A43" s="254">
        <v>30</v>
      </c>
      <c r="B43" s="255" t="s">
        <v>174</v>
      </c>
      <c r="C43" s="256" t="s">
        <v>175</v>
      </c>
      <c r="D43" s="257" t="s">
        <v>123</v>
      </c>
      <c r="E43" s="258">
        <v>109.746</v>
      </c>
      <c r="F43" s="258"/>
      <c r="G43" s="259">
        <f t="shared" si="18"/>
        <v>0</v>
      </c>
      <c r="O43" s="253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 t="shared" si="19"/>
        <v>0</v>
      </c>
      <c r="BB43" s="231">
        <f t="shared" si="20"/>
        <v>0</v>
      </c>
      <c r="BC43" s="231">
        <f t="shared" si="21"/>
        <v>0</v>
      </c>
      <c r="BD43" s="231">
        <f t="shared" si="22"/>
        <v>0</v>
      </c>
      <c r="BE43" s="231">
        <f t="shared" si="23"/>
        <v>0</v>
      </c>
      <c r="CA43" s="260">
        <v>1</v>
      </c>
      <c r="CB43" s="260">
        <v>1</v>
      </c>
      <c r="CZ43" s="231">
        <v>0</v>
      </c>
    </row>
    <row r="44" spans="1:104">
      <c r="A44" s="254">
        <v>31</v>
      </c>
      <c r="B44" s="255" t="s">
        <v>176</v>
      </c>
      <c r="C44" s="256" t="s">
        <v>177</v>
      </c>
      <c r="D44" s="257" t="s">
        <v>128</v>
      </c>
      <c r="E44" s="258">
        <v>1.6462000000000001</v>
      </c>
      <c r="F44" s="258"/>
      <c r="G44" s="259">
        <f t="shared" si="18"/>
        <v>0</v>
      </c>
      <c r="O44" s="253">
        <v>2</v>
      </c>
      <c r="AA44" s="231">
        <v>1</v>
      </c>
      <c r="AB44" s="231">
        <v>1</v>
      </c>
      <c r="AC44" s="231">
        <v>1</v>
      </c>
      <c r="AZ44" s="231">
        <v>1</v>
      </c>
      <c r="BA44" s="231">
        <f t="shared" si="19"/>
        <v>0</v>
      </c>
      <c r="BB44" s="231">
        <f t="shared" si="20"/>
        <v>0</v>
      </c>
      <c r="BC44" s="231">
        <f t="shared" si="21"/>
        <v>0</v>
      </c>
      <c r="BD44" s="231">
        <f t="shared" si="22"/>
        <v>0</v>
      </c>
      <c r="BE44" s="231">
        <f t="shared" si="23"/>
        <v>0</v>
      </c>
      <c r="CA44" s="260">
        <v>1</v>
      </c>
      <c r="CB44" s="260">
        <v>1</v>
      </c>
      <c r="CZ44" s="231">
        <v>1.0068900000005701</v>
      </c>
    </row>
    <row r="45" spans="1:104">
      <c r="A45" s="254">
        <v>32</v>
      </c>
      <c r="B45" s="255" t="s">
        <v>178</v>
      </c>
      <c r="C45" s="256" t="s">
        <v>179</v>
      </c>
      <c r="D45" s="257" t="s">
        <v>103</v>
      </c>
      <c r="E45" s="258">
        <v>6.1950000000000003</v>
      </c>
      <c r="F45" s="258"/>
      <c r="G45" s="259">
        <f t="shared" si="18"/>
        <v>0</v>
      </c>
      <c r="O45" s="253">
        <v>2</v>
      </c>
      <c r="AA45" s="231">
        <v>1</v>
      </c>
      <c r="AB45" s="231">
        <v>1</v>
      </c>
      <c r="AC45" s="231">
        <v>1</v>
      </c>
      <c r="AZ45" s="231">
        <v>1</v>
      </c>
      <c r="BA45" s="231">
        <f t="shared" si="19"/>
        <v>0</v>
      </c>
      <c r="BB45" s="231">
        <f t="shared" si="20"/>
        <v>0</v>
      </c>
      <c r="BC45" s="231">
        <f t="shared" si="21"/>
        <v>0</v>
      </c>
      <c r="BD45" s="231">
        <f t="shared" si="22"/>
        <v>0</v>
      </c>
      <c r="BE45" s="231">
        <f t="shared" si="23"/>
        <v>0</v>
      </c>
      <c r="CA45" s="260">
        <v>1</v>
      </c>
      <c r="CB45" s="260">
        <v>1</v>
      </c>
      <c r="CZ45" s="231">
        <v>2.5251099999986799</v>
      </c>
    </row>
    <row r="46" spans="1:104">
      <c r="A46" s="254">
        <v>33</v>
      </c>
      <c r="B46" s="255" t="s">
        <v>180</v>
      </c>
      <c r="C46" s="256" t="s">
        <v>181</v>
      </c>
      <c r="D46" s="257" t="s">
        <v>123</v>
      </c>
      <c r="E46" s="258">
        <v>45.5</v>
      </c>
      <c r="F46" s="258"/>
      <c r="G46" s="259">
        <f t="shared" si="18"/>
        <v>0</v>
      </c>
      <c r="O46" s="253">
        <v>2</v>
      </c>
      <c r="AA46" s="231">
        <v>1</v>
      </c>
      <c r="AB46" s="231">
        <v>1</v>
      </c>
      <c r="AC46" s="231">
        <v>1</v>
      </c>
      <c r="AZ46" s="231">
        <v>1</v>
      </c>
      <c r="BA46" s="231">
        <f t="shared" si="19"/>
        <v>0</v>
      </c>
      <c r="BB46" s="231">
        <f t="shared" si="20"/>
        <v>0</v>
      </c>
      <c r="BC46" s="231">
        <f t="shared" si="21"/>
        <v>0</v>
      </c>
      <c r="BD46" s="231">
        <f t="shared" si="22"/>
        <v>0</v>
      </c>
      <c r="BE46" s="231">
        <f t="shared" si="23"/>
        <v>0</v>
      </c>
      <c r="CA46" s="260">
        <v>1</v>
      </c>
      <c r="CB46" s="260">
        <v>1</v>
      </c>
      <c r="CZ46" s="231">
        <v>3.4099999999987998E-3</v>
      </c>
    </row>
    <row r="47" spans="1:104">
      <c r="A47" s="254">
        <v>34</v>
      </c>
      <c r="B47" s="255" t="s">
        <v>182</v>
      </c>
      <c r="C47" s="256" t="s">
        <v>183</v>
      </c>
      <c r="D47" s="257" t="s">
        <v>123</v>
      </c>
      <c r="E47" s="258">
        <v>45.5</v>
      </c>
      <c r="F47" s="258"/>
      <c r="G47" s="259">
        <f t="shared" si="18"/>
        <v>0</v>
      </c>
      <c r="O47" s="253">
        <v>2</v>
      </c>
      <c r="AA47" s="231">
        <v>1</v>
      </c>
      <c r="AB47" s="231">
        <v>1</v>
      </c>
      <c r="AC47" s="231">
        <v>1</v>
      </c>
      <c r="AZ47" s="231">
        <v>1</v>
      </c>
      <c r="BA47" s="231">
        <f t="shared" si="19"/>
        <v>0</v>
      </c>
      <c r="BB47" s="231">
        <f t="shared" si="20"/>
        <v>0</v>
      </c>
      <c r="BC47" s="231">
        <f t="shared" si="21"/>
        <v>0</v>
      </c>
      <c r="BD47" s="231">
        <f t="shared" si="22"/>
        <v>0</v>
      </c>
      <c r="BE47" s="231">
        <f t="shared" si="23"/>
        <v>0</v>
      </c>
      <c r="CA47" s="260">
        <v>1</v>
      </c>
      <c r="CB47" s="260">
        <v>1</v>
      </c>
      <c r="CZ47" s="231">
        <v>0</v>
      </c>
    </row>
    <row r="48" spans="1:104">
      <c r="A48" s="254">
        <v>35</v>
      </c>
      <c r="B48" s="255" t="s">
        <v>184</v>
      </c>
      <c r="C48" s="256" t="s">
        <v>185</v>
      </c>
      <c r="D48" s="257" t="s">
        <v>128</v>
      </c>
      <c r="E48" s="258">
        <v>0.92930000000000001</v>
      </c>
      <c r="F48" s="258"/>
      <c r="G48" s="259">
        <f t="shared" si="18"/>
        <v>0</v>
      </c>
      <c r="O48" s="253">
        <v>2</v>
      </c>
      <c r="AA48" s="231">
        <v>1</v>
      </c>
      <c r="AB48" s="231">
        <v>1</v>
      </c>
      <c r="AC48" s="231">
        <v>1</v>
      </c>
      <c r="AZ48" s="231">
        <v>1</v>
      </c>
      <c r="BA48" s="231">
        <f t="shared" si="19"/>
        <v>0</v>
      </c>
      <c r="BB48" s="231">
        <f t="shared" si="20"/>
        <v>0</v>
      </c>
      <c r="BC48" s="231">
        <f t="shared" si="21"/>
        <v>0</v>
      </c>
      <c r="BD48" s="231">
        <f t="shared" si="22"/>
        <v>0</v>
      </c>
      <c r="BE48" s="231">
        <f t="shared" si="23"/>
        <v>0</v>
      </c>
      <c r="CA48" s="260">
        <v>1</v>
      </c>
      <c r="CB48" s="260">
        <v>1</v>
      </c>
      <c r="CZ48" s="231">
        <v>1.01664999999957</v>
      </c>
    </row>
    <row r="49" spans="1:104">
      <c r="A49" s="254">
        <v>36</v>
      </c>
      <c r="B49" s="255" t="s">
        <v>186</v>
      </c>
      <c r="C49" s="256" t="s">
        <v>187</v>
      </c>
      <c r="D49" s="257" t="s">
        <v>123</v>
      </c>
      <c r="E49" s="258">
        <v>22.547499999999999</v>
      </c>
      <c r="F49" s="258"/>
      <c r="G49" s="259">
        <f t="shared" si="18"/>
        <v>0</v>
      </c>
      <c r="O49" s="253">
        <v>2</v>
      </c>
      <c r="AA49" s="231">
        <v>1</v>
      </c>
      <c r="AB49" s="231">
        <v>1</v>
      </c>
      <c r="AC49" s="231">
        <v>1</v>
      </c>
      <c r="AZ49" s="231">
        <v>1</v>
      </c>
      <c r="BA49" s="231">
        <f t="shared" si="19"/>
        <v>0</v>
      </c>
      <c r="BB49" s="231">
        <f t="shared" si="20"/>
        <v>0</v>
      </c>
      <c r="BC49" s="231">
        <f t="shared" si="21"/>
        <v>0</v>
      </c>
      <c r="BD49" s="231">
        <f t="shared" si="22"/>
        <v>0</v>
      </c>
      <c r="BE49" s="231">
        <f t="shared" si="23"/>
        <v>0</v>
      </c>
      <c r="CA49" s="260">
        <v>1</v>
      </c>
      <c r="CB49" s="260">
        <v>1</v>
      </c>
      <c r="CZ49" s="231">
        <v>1.9700000000000299E-3</v>
      </c>
    </row>
    <row r="50" spans="1:104">
      <c r="A50" s="254">
        <v>37</v>
      </c>
      <c r="B50" s="255" t="s">
        <v>188</v>
      </c>
      <c r="C50" s="256" t="s">
        <v>189</v>
      </c>
      <c r="D50" s="257" t="s">
        <v>103</v>
      </c>
      <c r="E50" s="258">
        <v>2.2999999999999998</v>
      </c>
      <c r="F50" s="258"/>
      <c r="G50" s="259">
        <f t="shared" si="18"/>
        <v>0</v>
      </c>
      <c r="O50" s="253">
        <v>2</v>
      </c>
      <c r="AA50" s="231">
        <v>2</v>
      </c>
      <c r="AB50" s="231">
        <v>1</v>
      </c>
      <c r="AC50" s="231">
        <v>1</v>
      </c>
      <c r="AZ50" s="231">
        <v>1</v>
      </c>
      <c r="BA50" s="231">
        <f t="shared" si="19"/>
        <v>0</v>
      </c>
      <c r="BB50" s="231">
        <f t="shared" si="20"/>
        <v>0</v>
      </c>
      <c r="BC50" s="231">
        <f t="shared" si="21"/>
        <v>0</v>
      </c>
      <c r="BD50" s="231">
        <f t="shared" si="22"/>
        <v>0</v>
      </c>
      <c r="BE50" s="231">
        <f t="shared" si="23"/>
        <v>0</v>
      </c>
      <c r="CA50" s="260">
        <v>2</v>
      </c>
      <c r="CB50" s="260">
        <v>1</v>
      </c>
      <c r="CZ50" s="231">
        <v>3.0194999999985201</v>
      </c>
    </row>
    <row r="51" spans="1:104">
      <c r="A51" s="261"/>
      <c r="B51" s="262" t="s">
        <v>95</v>
      </c>
      <c r="C51" s="263" t="s">
        <v>165</v>
      </c>
      <c r="D51" s="264"/>
      <c r="E51" s="265"/>
      <c r="F51" s="266"/>
      <c r="G51" s="267">
        <f>SUM(G38:G50)</f>
        <v>0</v>
      </c>
      <c r="O51" s="253">
        <v>4</v>
      </c>
      <c r="BA51" s="268">
        <f>SUM(BA38:BA50)</f>
        <v>0</v>
      </c>
      <c r="BB51" s="268">
        <f>SUM(BB38:BB50)</f>
        <v>0</v>
      </c>
      <c r="BC51" s="268">
        <f>SUM(BC38:BC50)</f>
        <v>0</v>
      </c>
      <c r="BD51" s="268">
        <f>SUM(BD38:BD50)</f>
        <v>0</v>
      </c>
      <c r="BE51" s="268">
        <f>SUM(BE38:BE50)</f>
        <v>0</v>
      </c>
    </row>
    <row r="52" spans="1:104">
      <c r="A52" s="246" t="s">
        <v>91</v>
      </c>
      <c r="B52" s="247" t="s">
        <v>190</v>
      </c>
      <c r="C52" s="248" t="s">
        <v>191</v>
      </c>
      <c r="D52" s="249"/>
      <c r="E52" s="250"/>
      <c r="F52" s="250"/>
      <c r="G52" s="251"/>
      <c r="H52" s="252"/>
      <c r="I52" s="252"/>
      <c r="O52" s="253">
        <v>1</v>
      </c>
    </row>
    <row r="53" spans="1:104">
      <c r="A53" s="254">
        <v>38</v>
      </c>
      <c r="B53" s="255" t="s">
        <v>193</v>
      </c>
      <c r="C53" s="256" t="s">
        <v>194</v>
      </c>
      <c r="D53" s="257" t="s">
        <v>123</v>
      </c>
      <c r="E53" s="258">
        <v>73.5</v>
      </c>
      <c r="F53" s="258"/>
      <c r="G53" s="259">
        <f t="shared" ref="G53:G61" si="24">E53*F53</f>
        <v>0</v>
      </c>
      <c r="O53" s="253">
        <v>2</v>
      </c>
      <c r="AA53" s="231">
        <v>1</v>
      </c>
      <c r="AB53" s="231">
        <v>1</v>
      </c>
      <c r="AC53" s="231">
        <v>1</v>
      </c>
      <c r="AZ53" s="231">
        <v>1</v>
      </c>
      <c r="BA53" s="231">
        <f t="shared" ref="BA53:BA61" si="25">IF(AZ53=1,G53,0)</f>
        <v>0</v>
      </c>
      <c r="BB53" s="231">
        <f t="shared" ref="BB53:BB61" si="26">IF(AZ53=2,G53,0)</f>
        <v>0</v>
      </c>
      <c r="BC53" s="231">
        <f t="shared" ref="BC53:BC61" si="27">IF(AZ53=3,G53,0)</f>
        <v>0</v>
      </c>
      <c r="BD53" s="231">
        <f t="shared" ref="BD53:BD61" si="28">IF(AZ53=4,G53,0)</f>
        <v>0</v>
      </c>
      <c r="BE53" s="231">
        <f t="shared" ref="BE53:BE61" si="29">IF(AZ53=5,G53,0)</f>
        <v>0</v>
      </c>
      <c r="CA53" s="260">
        <v>1</v>
      </c>
      <c r="CB53" s="260">
        <v>1</v>
      </c>
      <c r="CZ53" s="231">
        <v>2.54600000000096E-2</v>
      </c>
    </row>
    <row r="54" spans="1:104" ht="22.5">
      <c r="A54" s="254">
        <v>39</v>
      </c>
      <c r="B54" s="255" t="s">
        <v>195</v>
      </c>
      <c r="C54" s="256" t="s">
        <v>196</v>
      </c>
      <c r="D54" s="257" t="s">
        <v>123</v>
      </c>
      <c r="E54" s="258">
        <v>21.5</v>
      </c>
      <c r="F54" s="258"/>
      <c r="G54" s="259">
        <f t="shared" si="24"/>
        <v>0</v>
      </c>
      <c r="O54" s="253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 t="shared" si="25"/>
        <v>0</v>
      </c>
      <c r="BB54" s="231">
        <f t="shared" si="26"/>
        <v>0</v>
      </c>
      <c r="BC54" s="231">
        <f t="shared" si="27"/>
        <v>0</v>
      </c>
      <c r="BD54" s="231">
        <f t="shared" si="28"/>
        <v>0</v>
      </c>
      <c r="BE54" s="231">
        <f t="shared" si="29"/>
        <v>0</v>
      </c>
      <c r="CA54" s="260">
        <v>1</v>
      </c>
      <c r="CB54" s="260">
        <v>1</v>
      </c>
      <c r="CZ54" s="231">
        <v>3.3709999999985002E-2</v>
      </c>
    </row>
    <row r="55" spans="1:104">
      <c r="A55" s="254">
        <v>40</v>
      </c>
      <c r="B55" s="255" t="s">
        <v>197</v>
      </c>
      <c r="C55" s="256" t="s">
        <v>198</v>
      </c>
      <c r="D55" s="257" t="s">
        <v>123</v>
      </c>
      <c r="E55" s="258">
        <v>25.2</v>
      </c>
      <c r="F55" s="258"/>
      <c r="G55" s="259">
        <f t="shared" si="24"/>
        <v>0</v>
      </c>
      <c r="O55" s="253">
        <v>2</v>
      </c>
      <c r="AA55" s="231">
        <v>1</v>
      </c>
      <c r="AB55" s="231">
        <v>1</v>
      </c>
      <c r="AC55" s="231">
        <v>1</v>
      </c>
      <c r="AZ55" s="231">
        <v>1</v>
      </c>
      <c r="BA55" s="231">
        <f t="shared" si="25"/>
        <v>0</v>
      </c>
      <c r="BB55" s="231">
        <f t="shared" si="26"/>
        <v>0</v>
      </c>
      <c r="BC55" s="231">
        <f t="shared" si="27"/>
        <v>0</v>
      </c>
      <c r="BD55" s="231">
        <f t="shared" si="28"/>
        <v>0</v>
      </c>
      <c r="BE55" s="231">
        <f t="shared" si="29"/>
        <v>0</v>
      </c>
      <c r="CA55" s="260">
        <v>1</v>
      </c>
      <c r="CB55" s="260">
        <v>1</v>
      </c>
      <c r="CZ55" s="231">
        <v>2.07499999999925E-2</v>
      </c>
    </row>
    <row r="56" spans="1:104">
      <c r="A56" s="254">
        <v>41</v>
      </c>
      <c r="B56" s="255" t="s">
        <v>199</v>
      </c>
      <c r="C56" s="256" t="s">
        <v>200</v>
      </c>
      <c r="D56" s="257" t="s">
        <v>123</v>
      </c>
      <c r="E56" s="258">
        <v>267.83499999999998</v>
      </c>
      <c r="F56" s="258"/>
      <c r="G56" s="259">
        <f t="shared" si="24"/>
        <v>0</v>
      </c>
      <c r="O56" s="253">
        <v>2</v>
      </c>
      <c r="AA56" s="231">
        <v>1</v>
      </c>
      <c r="AB56" s="231">
        <v>1</v>
      </c>
      <c r="AC56" s="231">
        <v>1</v>
      </c>
      <c r="AZ56" s="231">
        <v>1</v>
      </c>
      <c r="BA56" s="231">
        <f t="shared" si="25"/>
        <v>0</v>
      </c>
      <c r="BB56" s="231">
        <f t="shared" si="26"/>
        <v>0</v>
      </c>
      <c r="BC56" s="231">
        <f t="shared" si="27"/>
        <v>0</v>
      </c>
      <c r="BD56" s="231">
        <f t="shared" si="28"/>
        <v>0</v>
      </c>
      <c r="BE56" s="231">
        <f t="shared" si="29"/>
        <v>0</v>
      </c>
      <c r="CA56" s="260">
        <v>1</v>
      </c>
      <c r="CB56" s="260">
        <v>1</v>
      </c>
      <c r="CZ56" s="231">
        <v>2.7980000000013699E-2</v>
      </c>
    </row>
    <row r="57" spans="1:104">
      <c r="A57" s="254">
        <v>42</v>
      </c>
      <c r="B57" s="255" t="s">
        <v>201</v>
      </c>
      <c r="C57" s="256" t="s">
        <v>202</v>
      </c>
      <c r="D57" s="257" t="s">
        <v>162</v>
      </c>
      <c r="E57" s="258">
        <v>74</v>
      </c>
      <c r="F57" s="258"/>
      <c r="G57" s="259">
        <f t="shared" si="24"/>
        <v>0</v>
      </c>
      <c r="O57" s="253">
        <v>2</v>
      </c>
      <c r="AA57" s="231">
        <v>1</v>
      </c>
      <c r="AB57" s="231">
        <v>1</v>
      </c>
      <c r="AC57" s="231">
        <v>1</v>
      </c>
      <c r="AZ57" s="231">
        <v>1</v>
      </c>
      <c r="BA57" s="231">
        <f t="shared" si="25"/>
        <v>0</v>
      </c>
      <c r="BB57" s="231">
        <f t="shared" si="26"/>
        <v>0</v>
      </c>
      <c r="BC57" s="231">
        <f t="shared" si="27"/>
        <v>0</v>
      </c>
      <c r="BD57" s="231">
        <f t="shared" si="28"/>
        <v>0</v>
      </c>
      <c r="BE57" s="231">
        <f t="shared" si="29"/>
        <v>0</v>
      </c>
      <c r="CA57" s="260">
        <v>1</v>
      </c>
      <c r="CB57" s="260">
        <v>1</v>
      </c>
      <c r="CZ57" s="231">
        <v>4.5999999999990498E-4</v>
      </c>
    </row>
    <row r="58" spans="1:104" ht="22.5">
      <c r="A58" s="254">
        <v>43</v>
      </c>
      <c r="B58" s="255" t="s">
        <v>203</v>
      </c>
      <c r="C58" s="256" t="s">
        <v>204</v>
      </c>
      <c r="D58" s="257" t="s">
        <v>123</v>
      </c>
      <c r="E58" s="258">
        <v>135</v>
      </c>
      <c r="F58" s="258"/>
      <c r="G58" s="259">
        <f t="shared" si="24"/>
        <v>0</v>
      </c>
      <c r="O58" s="253">
        <v>2</v>
      </c>
      <c r="AA58" s="231">
        <v>1</v>
      </c>
      <c r="AB58" s="231">
        <v>1</v>
      </c>
      <c r="AC58" s="231">
        <v>1</v>
      </c>
      <c r="AZ58" s="231">
        <v>1</v>
      </c>
      <c r="BA58" s="231">
        <f t="shared" si="25"/>
        <v>0</v>
      </c>
      <c r="BB58" s="231">
        <f t="shared" si="26"/>
        <v>0</v>
      </c>
      <c r="BC58" s="231">
        <f t="shared" si="27"/>
        <v>0</v>
      </c>
      <c r="BD58" s="231">
        <f t="shared" si="28"/>
        <v>0</v>
      </c>
      <c r="BE58" s="231">
        <f t="shared" si="29"/>
        <v>0</v>
      </c>
      <c r="CA58" s="260">
        <v>1</v>
      </c>
      <c r="CB58" s="260">
        <v>1</v>
      </c>
      <c r="CZ58" s="231">
        <v>5.2579999999977603E-2</v>
      </c>
    </row>
    <row r="59" spans="1:104">
      <c r="A59" s="254">
        <v>44</v>
      </c>
      <c r="B59" s="255" t="s">
        <v>205</v>
      </c>
      <c r="C59" s="256" t="s">
        <v>206</v>
      </c>
      <c r="D59" s="257" t="s">
        <v>123</v>
      </c>
      <c r="E59" s="258">
        <v>90.9</v>
      </c>
      <c r="F59" s="258"/>
      <c r="G59" s="259">
        <f t="shared" si="24"/>
        <v>0</v>
      </c>
      <c r="O59" s="253">
        <v>2</v>
      </c>
      <c r="AA59" s="231">
        <v>1</v>
      </c>
      <c r="AB59" s="231">
        <v>0</v>
      </c>
      <c r="AC59" s="231">
        <v>0</v>
      </c>
      <c r="AZ59" s="231">
        <v>1</v>
      </c>
      <c r="BA59" s="231">
        <f t="shared" si="25"/>
        <v>0</v>
      </c>
      <c r="BB59" s="231">
        <f t="shared" si="26"/>
        <v>0</v>
      </c>
      <c r="BC59" s="231">
        <f t="shared" si="27"/>
        <v>0</v>
      </c>
      <c r="BD59" s="231">
        <f t="shared" si="28"/>
        <v>0</v>
      </c>
      <c r="BE59" s="231">
        <f t="shared" si="29"/>
        <v>0</v>
      </c>
      <c r="CA59" s="260">
        <v>1</v>
      </c>
      <c r="CB59" s="260">
        <v>0</v>
      </c>
      <c r="CZ59" s="231">
        <v>0.100000000000023</v>
      </c>
    </row>
    <row r="60" spans="1:104">
      <c r="A60" s="254">
        <v>45</v>
      </c>
      <c r="B60" s="255" t="s">
        <v>207</v>
      </c>
      <c r="C60" s="256" t="s">
        <v>208</v>
      </c>
      <c r="D60" s="257" t="s">
        <v>123</v>
      </c>
      <c r="E60" s="258">
        <v>2.5</v>
      </c>
      <c r="F60" s="258"/>
      <c r="G60" s="259">
        <f t="shared" si="24"/>
        <v>0</v>
      </c>
      <c r="O60" s="253">
        <v>2</v>
      </c>
      <c r="AA60" s="231">
        <v>1</v>
      </c>
      <c r="AB60" s="231">
        <v>1</v>
      </c>
      <c r="AC60" s="231">
        <v>1</v>
      </c>
      <c r="AZ60" s="231">
        <v>1</v>
      </c>
      <c r="BA60" s="231">
        <f t="shared" si="25"/>
        <v>0</v>
      </c>
      <c r="BB60" s="231">
        <f t="shared" si="26"/>
        <v>0</v>
      </c>
      <c r="BC60" s="231">
        <f t="shared" si="27"/>
        <v>0</v>
      </c>
      <c r="BD60" s="231">
        <f t="shared" si="28"/>
        <v>0</v>
      </c>
      <c r="BE60" s="231">
        <f t="shared" si="29"/>
        <v>0</v>
      </c>
      <c r="CA60" s="260">
        <v>1</v>
      </c>
      <c r="CB60" s="260">
        <v>1</v>
      </c>
      <c r="CZ60" s="231">
        <v>0.24000000000000901</v>
      </c>
    </row>
    <row r="61" spans="1:104" ht="22.5">
      <c r="A61" s="254">
        <v>46</v>
      </c>
      <c r="B61" s="255" t="s">
        <v>209</v>
      </c>
      <c r="C61" s="256" t="s">
        <v>210</v>
      </c>
      <c r="D61" s="257" t="s">
        <v>162</v>
      </c>
      <c r="E61" s="258">
        <v>8</v>
      </c>
      <c r="F61" s="258"/>
      <c r="G61" s="259">
        <f t="shared" si="24"/>
        <v>0</v>
      </c>
      <c r="O61" s="253">
        <v>2</v>
      </c>
      <c r="AA61" s="231">
        <v>1</v>
      </c>
      <c r="AB61" s="231">
        <v>1</v>
      </c>
      <c r="AC61" s="231">
        <v>1</v>
      </c>
      <c r="AZ61" s="231">
        <v>1</v>
      </c>
      <c r="BA61" s="231">
        <f t="shared" si="25"/>
        <v>0</v>
      </c>
      <c r="BB61" s="231">
        <f t="shared" si="26"/>
        <v>0</v>
      </c>
      <c r="BC61" s="231">
        <f t="shared" si="27"/>
        <v>0</v>
      </c>
      <c r="BD61" s="231">
        <f t="shared" si="28"/>
        <v>0</v>
      </c>
      <c r="BE61" s="231">
        <f t="shared" si="29"/>
        <v>0</v>
      </c>
      <c r="CA61" s="260">
        <v>1</v>
      </c>
      <c r="CB61" s="260">
        <v>1</v>
      </c>
      <c r="CZ61" s="231">
        <v>0.162209999999959</v>
      </c>
    </row>
    <row r="62" spans="1:104">
      <c r="A62" s="261"/>
      <c r="B62" s="262" t="s">
        <v>95</v>
      </c>
      <c r="C62" s="263" t="s">
        <v>192</v>
      </c>
      <c r="D62" s="264"/>
      <c r="E62" s="265"/>
      <c r="F62" s="266"/>
      <c r="G62" s="267">
        <f>SUM(G52:G61)</f>
        <v>0</v>
      </c>
      <c r="O62" s="253">
        <v>4</v>
      </c>
      <c r="BA62" s="268">
        <f>SUM(BA52:BA61)</f>
        <v>0</v>
      </c>
      <c r="BB62" s="268">
        <f>SUM(BB52:BB61)</f>
        <v>0</v>
      </c>
      <c r="BC62" s="268">
        <f>SUM(BC52:BC61)</f>
        <v>0</v>
      </c>
      <c r="BD62" s="268">
        <f>SUM(BD52:BD61)</f>
        <v>0</v>
      </c>
      <c r="BE62" s="268">
        <f>SUM(BE52:BE61)</f>
        <v>0</v>
      </c>
    </row>
    <row r="63" spans="1:104">
      <c r="A63" s="246" t="s">
        <v>91</v>
      </c>
      <c r="B63" s="247" t="s">
        <v>211</v>
      </c>
      <c r="C63" s="248" t="s">
        <v>212</v>
      </c>
      <c r="D63" s="249"/>
      <c r="E63" s="250"/>
      <c r="F63" s="250"/>
      <c r="G63" s="251"/>
      <c r="H63" s="252"/>
      <c r="I63" s="252"/>
      <c r="O63" s="253">
        <v>1</v>
      </c>
    </row>
    <row r="64" spans="1:104">
      <c r="A64" s="254">
        <v>47</v>
      </c>
      <c r="B64" s="255" t="s">
        <v>214</v>
      </c>
      <c r="C64" s="256" t="s">
        <v>215</v>
      </c>
      <c r="D64" s="257" t="s">
        <v>123</v>
      </c>
      <c r="E64" s="258">
        <v>180</v>
      </c>
      <c r="F64" s="258"/>
      <c r="G64" s="259">
        <f t="shared" ref="G64:G69" si="30">E64*F64</f>
        <v>0</v>
      </c>
      <c r="O64" s="253">
        <v>2</v>
      </c>
      <c r="AA64" s="231">
        <v>1</v>
      </c>
      <c r="AB64" s="231">
        <v>1</v>
      </c>
      <c r="AC64" s="231">
        <v>1</v>
      </c>
      <c r="AZ64" s="231">
        <v>1</v>
      </c>
      <c r="BA64" s="231">
        <f t="shared" ref="BA64:BA69" si="31">IF(AZ64=1,G64,0)</f>
        <v>0</v>
      </c>
      <c r="BB64" s="231">
        <f t="shared" ref="BB64:BB69" si="32">IF(AZ64=2,G64,0)</f>
        <v>0</v>
      </c>
      <c r="BC64" s="231">
        <f t="shared" ref="BC64:BC69" si="33">IF(AZ64=3,G64,0)</f>
        <v>0</v>
      </c>
      <c r="BD64" s="231">
        <f t="shared" ref="BD64:BD69" si="34">IF(AZ64=4,G64,0)</f>
        <v>0</v>
      </c>
      <c r="BE64" s="231">
        <f t="shared" ref="BE64:BE69" si="35">IF(AZ64=5,G64,0)</f>
        <v>0</v>
      </c>
      <c r="CA64" s="260">
        <v>1</v>
      </c>
      <c r="CB64" s="260">
        <v>1</v>
      </c>
      <c r="CZ64" s="231">
        <v>4.4060000000001799E-2</v>
      </c>
    </row>
    <row r="65" spans="1:104">
      <c r="A65" s="254">
        <v>48</v>
      </c>
      <c r="B65" s="255" t="s">
        <v>216</v>
      </c>
      <c r="C65" s="256" t="s">
        <v>217</v>
      </c>
      <c r="D65" s="257" t="s">
        <v>123</v>
      </c>
      <c r="E65" s="258">
        <v>270</v>
      </c>
      <c r="F65" s="258"/>
      <c r="G65" s="259">
        <f t="shared" si="30"/>
        <v>0</v>
      </c>
      <c r="O65" s="253">
        <v>2</v>
      </c>
      <c r="AA65" s="231">
        <v>1</v>
      </c>
      <c r="AB65" s="231">
        <v>1</v>
      </c>
      <c r="AC65" s="231">
        <v>1</v>
      </c>
      <c r="AZ65" s="231">
        <v>1</v>
      </c>
      <c r="BA65" s="231">
        <f t="shared" si="31"/>
        <v>0</v>
      </c>
      <c r="BB65" s="231">
        <f t="shared" si="32"/>
        <v>0</v>
      </c>
      <c r="BC65" s="231">
        <f t="shared" si="33"/>
        <v>0</v>
      </c>
      <c r="BD65" s="231">
        <f t="shared" si="34"/>
        <v>0</v>
      </c>
      <c r="BE65" s="231">
        <f t="shared" si="35"/>
        <v>0</v>
      </c>
      <c r="CA65" s="260">
        <v>1</v>
      </c>
      <c r="CB65" s="260">
        <v>1</v>
      </c>
      <c r="CZ65" s="231">
        <v>0</v>
      </c>
    </row>
    <row r="66" spans="1:104">
      <c r="A66" s="254">
        <v>49</v>
      </c>
      <c r="B66" s="255" t="s">
        <v>218</v>
      </c>
      <c r="C66" s="256" t="s">
        <v>219</v>
      </c>
      <c r="D66" s="257" t="s">
        <v>123</v>
      </c>
      <c r="E66" s="258">
        <v>180</v>
      </c>
      <c r="F66" s="258"/>
      <c r="G66" s="259">
        <f t="shared" si="30"/>
        <v>0</v>
      </c>
      <c r="O66" s="253">
        <v>2</v>
      </c>
      <c r="AA66" s="231">
        <v>1</v>
      </c>
      <c r="AB66" s="231">
        <v>1</v>
      </c>
      <c r="AC66" s="231">
        <v>1</v>
      </c>
      <c r="AZ66" s="231">
        <v>1</v>
      </c>
      <c r="BA66" s="231">
        <f t="shared" si="31"/>
        <v>0</v>
      </c>
      <c r="BB66" s="231">
        <f t="shared" si="32"/>
        <v>0</v>
      </c>
      <c r="BC66" s="231">
        <f t="shared" si="33"/>
        <v>0</v>
      </c>
      <c r="BD66" s="231">
        <f t="shared" si="34"/>
        <v>0</v>
      </c>
      <c r="BE66" s="231">
        <f t="shared" si="35"/>
        <v>0</v>
      </c>
      <c r="CA66" s="260">
        <v>1</v>
      </c>
      <c r="CB66" s="260">
        <v>1</v>
      </c>
      <c r="CZ66" s="231">
        <v>0</v>
      </c>
    </row>
    <row r="67" spans="1:104">
      <c r="A67" s="254">
        <v>50</v>
      </c>
      <c r="B67" s="255" t="s">
        <v>220</v>
      </c>
      <c r="C67" s="256" t="s">
        <v>221</v>
      </c>
      <c r="D67" s="257" t="s">
        <v>222</v>
      </c>
      <c r="E67" s="258">
        <v>4.1500000000000002E-2</v>
      </c>
      <c r="F67" s="258"/>
      <c r="G67" s="259">
        <f t="shared" si="30"/>
        <v>0</v>
      </c>
      <c r="O67" s="253">
        <v>2</v>
      </c>
      <c r="AA67" s="231">
        <v>2</v>
      </c>
      <c r="AB67" s="231">
        <v>1</v>
      </c>
      <c r="AC67" s="231">
        <v>1</v>
      </c>
      <c r="AZ67" s="231">
        <v>1</v>
      </c>
      <c r="BA67" s="231">
        <f t="shared" si="31"/>
        <v>0</v>
      </c>
      <c r="BB67" s="231">
        <f t="shared" si="32"/>
        <v>0</v>
      </c>
      <c r="BC67" s="231">
        <f t="shared" si="33"/>
        <v>0</v>
      </c>
      <c r="BD67" s="231">
        <f t="shared" si="34"/>
        <v>0</v>
      </c>
      <c r="BE67" s="231">
        <f t="shared" si="35"/>
        <v>0</v>
      </c>
      <c r="CA67" s="260">
        <v>2</v>
      </c>
      <c r="CB67" s="260">
        <v>1</v>
      </c>
      <c r="CZ67" s="231">
        <v>5.2595599999985998</v>
      </c>
    </row>
    <row r="68" spans="1:104">
      <c r="A68" s="254">
        <v>51</v>
      </c>
      <c r="B68" s="255" t="s">
        <v>223</v>
      </c>
      <c r="C68" s="256" t="s">
        <v>224</v>
      </c>
      <c r="D68" s="257" t="s">
        <v>139</v>
      </c>
      <c r="E68" s="258">
        <v>1</v>
      </c>
      <c r="F68" s="258"/>
      <c r="G68" s="259">
        <f t="shared" si="30"/>
        <v>0</v>
      </c>
      <c r="O68" s="253">
        <v>2</v>
      </c>
      <c r="AA68" s="231">
        <v>12</v>
      </c>
      <c r="AB68" s="231">
        <v>0</v>
      </c>
      <c r="AC68" s="231">
        <v>7</v>
      </c>
      <c r="AZ68" s="231">
        <v>1</v>
      </c>
      <c r="BA68" s="231">
        <f t="shared" si="31"/>
        <v>0</v>
      </c>
      <c r="BB68" s="231">
        <f t="shared" si="32"/>
        <v>0</v>
      </c>
      <c r="BC68" s="231">
        <f t="shared" si="33"/>
        <v>0</v>
      </c>
      <c r="BD68" s="231">
        <f t="shared" si="34"/>
        <v>0</v>
      </c>
      <c r="BE68" s="231">
        <f t="shared" si="35"/>
        <v>0</v>
      </c>
      <c r="CA68" s="260">
        <v>12</v>
      </c>
      <c r="CB68" s="260">
        <v>0</v>
      </c>
      <c r="CZ68" s="231">
        <v>0</v>
      </c>
    </row>
    <row r="69" spans="1:104">
      <c r="A69" s="254">
        <v>52</v>
      </c>
      <c r="B69" s="255" t="s">
        <v>225</v>
      </c>
      <c r="C69" s="256" t="s">
        <v>226</v>
      </c>
      <c r="D69" s="257" t="s">
        <v>123</v>
      </c>
      <c r="E69" s="258">
        <v>7.1159999999999997</v>
      </c>
      <c r="F69" s="258"/>
      <c r="G69" s="259">
        <f t="shared" si="30"/>
        <v>0</v>
      </c>
      <c r="O69" s="253">
        <v>2</v>
      </c>
      <c r="AA69" s="231">
        <v>12</v>
      </c>
      <c r="AB69" s="231">
        <v>0</v>
      </c>
      <c r="AC69" s="231">
        <v>163</v>
      </c>
      <c r="AZ69" s="231">
        <v>1</v>
      </c>
      <c r="BA69" s="231">
        <f t="shared" si="31"/>
        <v>0</v>
      </c>
      <c r="BB69" s="231">
        <f t="shared" si="32"/>
        <v>0</v>
      </c>
      <c r="BC69" s="231">
        <f t="shared" si="33"/>
        <v>0</v>
      </c>
      <c r="BD69" s="231">
        <f t="shared" si="34"/>
        <v>0</v>
      </c>
      <c r="BE69" s="231">
        <f t="shared" si="35"/>
        <v>0</v>
      </c>
      <c r="CA69" s="260">
        <v>12</v>
      </c>
      <c r="CB69" s="260">
        <v>0</v>
      </c>
      <c r="CZ69" s="231">
        <v>0</v>
      </c>
    </row>
    <row r="70" spans="1:104">
      <c r="A70" s="261"/>
      <c r="B70" s="262" t="s">
        <v>95</v>
      </c>
      <c r="C70" s="263" t="s">
        <v>213</v>
      </c>
      <c r="D70" s="264"/>
      <c r="E70" s="265"/>
      <c r="F70" s="266"/>
      <c r="G70" s="267">
        <f>SUM(G63:G69)</f>
        <v>0</v>
      </c>
      <c r="O70" s="253">
        <v>4</v>
      </c>
      <c r="BA70" s="268">
        <f>SUM(BA63:BA69)</f>
        <v>0</v>
      </c>
      <c r="BB70" s="268">
        <f>SUM(BB63:BB69)</f>
        <v>0</v>
      </c>
      <c r="BC70" s="268">
        <f>SUM(BC63:BC69)</f>
        <v>0</v>
      </c>
      <c r="BD70" s="268">
        <f>SUM(BD63:BD69)</f>
        <v>0</v>
      </c>
      <c r="BE70" s="268">
        <f>SUM(BE63:BE69)</f>
        <v>0</v>
      </c>
    </row>
    <row r="71" spans="1:104">
      <c r="A71" s="246" t="s">
        <v>91</v>
      </c>
      <c r="B71" s="247" t="s">
        <v>227</v>
      </c>
      <c r="C71" s="248" t="s">
        <v>228</v>
      </c>
      <c r="D71" s="249"/>
      <c r="E71" s="250"/>
      <c r="F71" s="250"/>
      <c r="G71" s="251"/>
      <c r="H71" s="252"/>
      <c r="I71" s="252"/>
      <c r="O71" s="253">
        <v>1</v>
      </c>
    </row>
    <row r="72" spans="1:104">
      <c r="A72" s="254">
        <v>53</v>
      </c>
      <c r="B72" s="255" t="s">
        <v>230</v>
      </c>
      <c r="C72" s="256" t="s">
        <v>231</v>
      </c>
      <c r="D72" s="257" t="s">
        <v>128</v>
      </c>
      <c r="E72" s="258">
        <v>194.669503369046</v>
      </c>
      <c r="F72" s="258"/>
      <c r="G72" s="259">
        <f>E72*F72</f>
        <v>0</v>
      </c>
      <c r="O72" s="253">
        <v>2</v>
      </c>
      <c r="AA72" s="231">
        <v>7</v>
      </c>
      <c r="AB72" s="231">
        <v>1</v>
      </c>
      <c r="AC72" s="231">
        <v>2</v>
      </c>
      <c r="AZ72" s="231">
        <v>1</v>
      </c>
      <c r="BA72" s="231">
        <f>IF(AZ72=1,G72,0)</f>
        <v>0</v>
      </c>
      <c r="BB72" s="231">
        <f>IF(AZ72=2,G72,0)</f>
        <v>0</v>
      </c>
      <c r="BC72" s="231">
        <f>IF(AZ72=3,G72,0)</f>
        <v>0</v>
      </c>
      <c r="BD72" s="231">
        <f>IF(AZ72=4,G72,0)</f>
        <v>0</v>
      </c>
      <c r="BE72" s="231">
        <f>IF(AZ72=5,G72,0)</f>
        <v>0</v>
      </c>
      <c r="CA72" s="260">
        <v>7</v>
      </c>
      <c r="CB72" s="260">
        <v>1</v>
      </c>
      <c r="CZ72" s="231">
        <v>0</v>
      </c>
    </row>
    <row r="73" spans="1:104">
      <c r="A73" s="261"/>
      <c r="B73" s="262" t="s">
        <v>95</v>
      </c>
      <c r="C73" s="263" t="s">
        <v>229</v>
      </c>
      <c r="D73" s="264"/>
      <c r="E73" s="265"/>
      <c r="F73" s="266"/>
      <c r="G73" s="267">
        <f>SUM(G71:G72)</f>
        <v>0</v>
      </c>
      <c r="O73" s="253">
        <v>4</v>
      </c>
      <c r="BA73" s="268">
        <f>SUM(BA71:BA72)</f>
        <v>0</v>
      </c>
      <c r="BB73" s="268">
        <f>SUM(BB71:BB72)</f>
        <v>0</v>
      </c>
      <c r="BC73" s="268">
        <f>SUM(BC71:BC72)</f>
        <v>0</v>
      </c>
      <c r="BD73" s="268">
        <f>SUM(BD71:BD72)</f>
        <v>0</v>
      </c>
      <c r="BE73" s="268">
        <f>SUM(BE71:BE72)</f>
        <v>0</v>
      </c>
    </row>
    <row r="74" spans="1:104">
      <c r="A74" s="246" t="s">
        <v>91</v>
      </c>
      <c r="B74" s="247" t="s">
        <v>232</v>
      </c>
      <c r="C74" s="248" t="s">
        <v>233</v>
      </c>
      <c r="D74" s="249"/>
      <c r="E74" s="250"/>
      <c r="F74" s="250"/>
      <c r="G74" s="251"/>
      <c r="H74" s="252"/>
      <c r="I74" s="252"/>
      <c r="O74" s="253">
        <v>1</v>
      </c>
    </row>
    <row r="75" spans="1:104">
      <c r="A75" s="254">
        <v>54</v>
      </c>
      <c r="B75" s="255" t="s">
        <v>235</v>
      </c>
      <c r="C75" s="256" t="s">
        <v>236</v>
      </c>
      <c r="D75" s="257" t="s">
        <v>123</v>
      </c>
      <c r="E75" s="258">
        <v>7.5</v>
      </c>
      <c r="F75" s="258"/>
      <c r="G75" s="259">
        <f t="shared" ref="G75:G80" si="36">E75*F75</f>
        <v>0</v>
      </c>
      <c r="O75" s="253">
        <v>2</v>
      </c>
      <c r="AA75" s="231">
        <v>1</v>
      </c>
      <c r="AB75" s="231">
        <v>7</v>
      </c>
      <c r="AC75" s="231">
        <v>7</v>
      </c>
      <c r="AZ75" s="231">
        <v>2</v>
      </c>
      <c r="BA75" s="231">
        <f t="shared" ref="BA75:BA80" si="37">IF(AZ75=1,G75,0)</f>
        <v>0</v>
      </c>
      <c r="BB75" s="231">
        <f t="shared" ref="BB75:BB80" si="38">IF(AZ75=2,G75,0)</f>
        <v>0</v>
      </c>
      <c r="BC75" s="231">
        <f t="shared" ref="BC75:BC80" si="39">IF(AZ75=3,G75,0)</f>
        <v>0</v>
      </c>
      <c r="BD75" s="231">
        <f t="shared" ref="BD75:BD80" si="40">IF(AZ75=4,G75,0)</f>
        <v>0</v>
      </c>
      <c r="BE75" s="231">
        <f t="shared" ref="BE75:BE80" si="41">IF(AZ75=5,G75,0)</f>
        <v>0</v>
      </c>
      <c r="CA75" s="260">
        <v>1</v>
      </c>
      <c r="CB75" s="260">
        <v>7</v>
      </c>
      <c r="CZ75" s="231">
        <v>7.9999999999968998E-5</v>
      </c>
    </row>
    <row r="76" spans="1:104">
      <c r="A76" s="254">
        <v>55</v>
      </c>
      <c r="B76" s="255" t="s">
        <v>237</v>
      </c>
      <c r="C76" s="256" t="s">
        <v>238</v>
      </c>
      <c r="D76" s="257" t="s">
        <v>123</v>
      </c>
      <c r="E76" s="258">
        <v>34.21</v>
      </c>
      <c r="F76" s="258"/>
      <c r="G76" s="259">
        <f t="shared" si="36"/>
        <v>0</v>
      </c>
      <c r="O76" s="253">
        <v>2</v>
      </c>
      <c r="AA76" s="231">
        <v>2</v>
      </c>
      <c r="AB76" s="231">
        <v>7</v>
      </c>
      <c r="AC76" s="231">
        <v>7</v>
      </c>
      <c r="AZ76" s="231">
        <v>2</v>
      </c>
      <c r="BA76" s="231">
        <f t="shared" si="37"/>
        <v>0</v>
      </c>
      <c r="BB76" s="231">
        <f t="shared" si="38"/>
        <v>0</v>
      </c>
      <c r="BC76" s="231">
        <f t="shared" si="39"/>
        <v>0</v>
      </c>
      <c r="BD76" s="231">
        <f t="shared" si="40"/>
        <v>0</v>
      </c>
      <c r="BE76" s="231">
        <f t="shared" si="41"/>
        <v>0</v>
      </c>
      <c r="CA76" s="260">
        <v>2</v>
      </c>
      <c r="CB76" s="260">
        <v>7</v>
      </c>
      <c r="CZ76" s="231">
        <v>1.4750000000006499E-2</v>
      </c>
    </row>
    <row r="77" spans="1:104">
      <c r="A77" s="254">
        <v>56</v>
      </c>
      <c r="B77" s="255" t="s">
        <v>239</v>
      </c>
      <c r="C77" s="256" t="s">
        <v>240</v>
      </c>
      <c r="D77" s="257" t="s">
        <v>123</v>
      </c>
      <c r="E77" s="258">
        <v>7.5</v>
      </c>
      <c r="F77" s="258"/>
      <c r="G77" s="259">
        <f t="shared" si="36"/>
        <v>0</v>
      </c>
      <c r="O77" s="253">
        <v>2</v>
      </c>
      <c r="AA77" s="231">
        <v>2</v>
      </c>
      <c r="AB77" s="231">
        <v>7</v>
      </c>
      <c r="AC77" s="231">
        <v>7</v>
      </c>
      <c r="AZ77" s="231">
        <v>2</v>
      </c>
      <c r="BA77" s="231">
        <f t="shared" si="37"/>
        <v>0</v>
      </c>
      <c r="BB77" s="231">
        <f t="shared" si="38"/>
        <v>0</v>
      </c>
      <c r="BC77" s="231">
        <f t="shared" si="39"/>
        <v>0</v>
      </c>
      <c r="BD77" s="231">
        <f t="shared" si="40"/>
        <v>0</v>
      </c>
      <c r="BE77" s="231">
        <f t="shared" si="41"/>
        <v>0</v>
      </c>
      <c r="CA77" s="260">
        <v>2</v>
      </c>
      <c r="CB77" s="260">
        <v>7</v>
      </c>
      <c r="CZ77" s="231">
        <v>1.6199999999997799E-2</v>
      </c>
    </row>
    <row r="78" spans="1:104">
      <c r="A78" s="254">
        <v>57</v>
      </c>
      <c r="B78" s="255" t="s">
        <v>241</v>
      </c>
      <c r="C78" s="256" t="s">
        <v>242</v>
      </c>
      <c r="D78" s="257" t="s">
        <v>123</v>
      </c>
      <c r="E78" s="258">
        <v>23.52</v>
      </c>
      <c r="F78" s="258"/>
      <c r="G78" s="259">
        <f t="shared" si="36"/>
        <v>0</v>
      </c>
      <c r="O78" s="253">
        <v>2</v>
      </c>
      <c r="AA78" s="231">
        <v>2</v>
      </c>
      <c r="AB78" s="231">
        <v>7</v>
      </c>
      <c r="AC78" s="231">
        <v>7</v>
      </c>
      <c r="AZ78" s="231">
        <v>2</v>
      </c>
      <c r="BA78" s="231">
        <f t="shared" si="37"/>
        <v>0</v>
      </c>
      <c r="BB78" s="231">
        <f t="shared" si="38"/>
        <v>0</v>
      </c>
      <c r="BC78" s="231">
        <f t="shared" si="39"/>
        <v>0</v>
      </c>
      <c r="BD78" s="231">
        <f t="shared" si="40"/>
        <v>0</v>
      </c>
      <c r="BE78" s="231">
        <f t="shared" si="41"/>
        <v>0</v>
      </c>
      <c r="CA78" s="260">
        <v>2</v>
      </c>
      <c r="CB78" s="260">
        <v>7</v>
      </c>
      <c r="CZ78" s="231">
        <v>3.9999999999977796E-3</v>
      </c>
    </row>
    <row r="79" spans="1:104">
      <c r="A79" s="254">
        <v>58</v>
      </c>
      <c r="B79" s="255" t="s">
        <v>243</v>
      </c>
      <c r="C79" s="256" t="s">
        <v>244</v>
      </c>
      <c r="D79" s="257" t="s">
        <v>123</v>
      </c>
      <c r="E79" s="258">
        <v>8.25</v>
      </c>
      <c r="F79" s="258"/>
      <c r="G79" s="259">
        <f t="shared" si="36"/>
        <v>0</v>
      </c>
      <c r="O79" s="253">
        <v>2</v>
      </c>
      <c r="AA79" s="231">
        <v>3</v>
      </c>
      <c r="AB79" s="231">
        <v>7</v>
      </c>
      <c r="AC79" s="231">
        <v>28323110</v>
      </c>
      <c r="AZ79" s="231">
        <v>2</v>
      </c>
      <c r="BA79" s="231">
        <f t="shared" si="37"/>
        <v>0</v>
      </c>
      <c r="BB79" s="231">
        <f t="shared" si="38"/>
        <v>0</v>
      </c>
      <c r="BC79" s="231">
        <f t="shared" si="39"/>
        <v>0</v>
      </c>
      <c r="BD79" s="231">
        <f t="shared" si="40"/>
        <v>0</v>
      </c>
      <c r="BE79" s="231">
        <f t="shared" si="41"/>
        <v>0</v>
      </c>
      <c r="CA79" s="260">
        <v>3</v>
      </c>
      <c r="CB79" s="260">
        <v>7</v>
      </c>
      <c r="CZ79" s="231">
        <v>1.99999999999978E-4</v>
      </c>
    </row>
    <row r="80" spans="1:104">
      <c r="A80" s="254">
        <v>59</v>
      </c>
      <c r="B80" s="255" t="s">
        <v>245</v>
      </c>
      <c r="C80" s="256" t="s">
        <v>246</v>
      </c>
      <c r="D80" s="257" t="s">
        <v>128</v>
      </c>
      <c r="E80" s="258">
        <v>2.24999999999959E-3</v>
      </c>
      <c r="F80" s="258"/>
      <c r="G80" s="259">
        <f t="shared" si="36"/>
        <v>0</v>
      </c>
      <c r="O80" s="253">
        <v>2</v>
      </c>
      <c r="AA80" s="231">
        <v>7</v>
      </c>
      <c r="AB80" s="231">
        <v>1001</v>
      </c>
      <c r="AC80" s="231">
        <v>5</v>
      </c>
      <c r="AZ80" s="231">
        <v>2</v>
      </c>
      <c r="BA80" s="231">
        <f t="shared" si="37"/>
        <v>0</v>
      </c>
      <c r="BB80" s="231">
        <f t="shared" si="38"/>
        <v>0</v>
      </c>
      <c r="BC80" s="231">
        <f t="shared" si="39"/>
        <v>0</v>
      </c>
      <c r="BD80" s="231">
        <f t="shared" si="40"/>
        <v>0</v>
      </c>
      <c r="BE80" s="231">
        <f t="shared" si="41"/>
        <v>0</v>
      </c>
      <c r="CA80" s="260">
        <v>7</v>
      </c>
      <c r="CB80" s="260">
        <v>1001</v>
      </c>
      <c r="CZ80" s="231">
        <v>0</v>
      </c>
    </row>
    <row r="81" spans="1:104">
      <c r="A81" s="261"/>
      <c r="B81" s="262" t="s">
        <v>95</v>
      </c>
      <c r="C81" s="263" t="s">
        <v>234</v>
      </c>
      <c r="D81" s="264"/>
      <c r="E81" s="265"/>
      <c r="F81" s="266"/>
      <c r="G81" s="267">
        <f>SUM(G74:G80)</f>
        <v>0</v>
      </c>
      <c r="O81" s="253">
        <v>4</v>
      </c>
      <c r="BA81" s="268">
        <f>SUM(BA74:BA80)</f>
        <v>0</v>
      </c>
      <c r="BB81" s="268">
        <f>SUM(BB74:BB80)</f>
        <v>0</v>
      </c>
      <c r="BC81" s="268">
        <f>SUM(BC74:BC80)</f>
        <v>0</v>
      </c>
      <c r="BD81" s="268">
        <f>SUM(BD74:BD80)</f>
        <v>0</v>
      </c>
      <c r="BE81" s="268">
        <f>SUM(BE74:BE80)</f>
        <v>0</v>
      </c>
    </row>
    <row r="82" spans="1:104">
      <c r="A82" s="246" t="s">
        <v>91</v>
      </c>
      <c r="B82" s="247" t="s">
        <v>247</v>
      </c>
      <c r="C82" s="248" t="s">
        <v>248</v>
      </c>
      <c r="D82" s="249"/>
      <c r="E82" s="250"/>
      <c r="F82" s="250"/>
      <c r="G82" s="251"/>
      <c r="H82" s="252"/>
      <c r="I82" s="252"/>
      <c r="O82" s="253">
        <v>1</v>
      </c>
    </row>
    <row r="83" spans="1:104" ht="22.5">
      <c r="A83" s="254">
        <v>60</v>
      </c>
      <c r="B83" s="255" t="s">
        <v>250</v>
      </c>
      <c r="C83" s="256" t="s">
        <v>251</v>
      </c>
      <c r="D83" s="257" t="s">
        <v>123</v>
      </c>
      <c r="E83" s="258">
        <v>51</v>
      </c>
      <c r="F83" s="258"/>
      <c r="G83" s="259">
        <f t="shared" ref="G83:G93" si="42">E83*F83</f>
        <v>0</v>
      </c>
      <c r="O83" s="253">
        <v>2</v>
      </c>
      <c r="AA83" s="231">
        <v>1</v>
      </c>
      <c r="AB83" s="231">
        <v>0</v>
      </c>
      <c r="AC83" s="231">
        <v>0</v>
      </c>
      <c r="AZ83" s="231">
        <v>2</v>
      </c>
      <c r="BA83" s="231">
        <f t="shared" ref="BA83:BA93" si="43">IF(AZ83=1,G83,0)</f>
        <v>0</v>
      </c>
      <c r="BB83" s="231">
        <f t="shared" ref="BB83:BB93" si="44">IF(AZ83=2,G83,0)</f>
        <v>0</v>
      </c>
      <c r="BC83" s="231">
        <f t="shared" ref="BC83:BC93" si="45">IF(AZ83=3,G83,0)</f>
        <v>0</v>
      </c>
      <c r="BD83" s="231">
        <f t="shared" ref="BD83:BD93" si="46">IF(AZ83=4,G83,0)</f>
        <v>0</v>
      </c>
      <c r="BE83" s="231">
        <f t="shared" ref="BE83:BE93" si="47">IF(AZ83=5,G83,0)</f>
        <v>0</v>
      </c>
      <c r="CA83" s="260">
        <v>1</v>
      </c>
      <c r="CB83" s="260">
        <v>0</v>
      </c>
      <c r="CZ83" s="231">
        <v>5.3000000000036395E-4</v>
      </c>
    </row>
    <row r="84" spans="1:104" ht="22.5">
      <c r="A84" s="254">
        <v>61</v>
      </c>
      <c r="B84" s="255" t="s">
        <v>252</v>
      </c>
      <c r="C84" s="256" t="s">
        <v>253</v>
      </c>
      <c r="D84" s="257" t="s">
        <v>123</v>
      </c>
      <c r="E84" s="258">
        <v>51</v>
      </c>
      <c r="F84" s="258"/>
      <c r="G84" s="259">
        <f t="shared" si="42"/>
        <v>0</v>
      </c>
      <c r="O84" s="253">
        <v>2</v>
      </c>
      <c r="AA84" s="231">
        <v>1</v>
      </c>
      <c r="AB84" s="231">
        <v>7</v>
      </c>
      <c r="AC84" s="231">
        <v>7</v>
      </c>
      <c r="AZ84" s="231">
        <v>2</v>
      </c>
      <c r="BA84" s="231">
        <f t="shared" si="43"/>
        <v>0</v>
      </c>
      <c r="BB84" s="231">
        <f t="shared" si="44"/>
        <v>0</v>
      </c>
      <c r="BC84" s="231">
        <f t="shared" si="45"/>
        <v>0</v>
      </c>
      <c r="BD84" s="231">
        <f t="shared" si="46"/>
        <v>0</v>
      </c>
      <c r="BE84" s="231">
        <f t="shared" si="47"/>
        <v>0</v>
      </c>
      <c r="CA84" s="260">
        <v>1</v>
      </c>
      <c r="CB84" s="260">
        <v>7</v>
      </c>
      <c r="CZ84" s="231">
        <v>1.99999999999978E-4</v>
      </c>
    </row>
    <row r="85" spans="1:104">
      <c r="A85" s="254">
        <v>62</v>
      </c>
      <c r="B85" s="255" t="s">
        <v>254</v>
      </c>
      <c r="C85" s="256" t="s">
        <v>255</v>
      </c>
      <c r="D85" s="257" t="s">
        <v>123</v>
      </c>
      <c r="E85" s="258">
        <v>90.9</v>
      </c>
      <c r="F85" s="258"/>
      <c r="G85" s="259">
        <f t="shared" si="42"/>
        <v>0</v>
      </c>
      <c r="O85" s="253">
        <v>2</v>
      </c>
      <c r="AA85" s="231">
        <v>1</v>
      </c>
      <c r="AB85" s="231">
        <v>7</v>
      </c>
      <c r="AC85" s="231">
        <v>7</v>
      </c>
      <c r="AZ85" s="231">
        <v>2</v>
      </c>
      <c r="BA85" s="231">
        <f t="shared" si="43"/>
        <v>0</v>
      </c>
      <c r="BB85" s="231">
        <f t="shared" si="44"/>
        <v>0</v>
      </c>
      <c r="BC85" s="231">
        <f t="shared" si="45"/>
        <v>0</v>
      </c>
      <c r="BD85" s="231">
        <f t="shared" si="46"/>
        <v>0</v>
      </c>
      <c r="BE85" s="231">
        <f t="shared" si="47"/>
        <v>0</v>
      </c>
      <c r="CA85" s="260">
        <v>1</v>
      </c>
      <c r="CB85" s="260">
        <v>7</v>
      </c>
      <c r="CZ85" s="231">
        <v>0</v>
      </c>
    </row>
    <row r="86" spans="1:104">
      <c r="A86" s="254">
        <v>63</v>
      </c>
      <c r="B86" s="255" t="s">
        <v>256</v>
      </c>
      <c r="C86" s="256" t="s">
        <v>257</v>
      </c>
      <c r="D86" s="257" t="s">
        <v>123</v>
      </c>
      <c r="E86" s="258">
        <v>7.5</v>
      </c>
      <c r="F86" s="258"/>
      <c r="G86" s="259">
        <f t="shared" si="42"/>
        <v>0</v>
      </c>
      <c r="O86" s="253">
        <v>2</v>
      </c>
      <c r="AA86" s="231">
        <v>1</v>
      </c>
      <c r="AB86" s="231">
        <v>7</v>
      </c>
      <c r="AC86" s="231">
        <v>7</v>
      </c>
      <c r="AZ86" s="231">
        <v>2</v>
      </c>
      <c r="BA86" s="231">
        <f t="shared" si="43"/>
        <v>0</v>
      </c>
      <c r="BB86" s="231">
        <f t="shared" si="44"/>
        <v>0</v>
      </c>
      <c r="BC86" s="231">
        <f t="shared" si="45"/>
        <v>0</v>
      </c>
      <c r="BD86" s="231">
        <f t="shared" si="46"/>
        <v>0</v>
      </c>
      <c r="BE86" s="231">
        <f t="shared" si="47"/>
        <v>0</v>
      </c>
      <c r="CA86" s="260">
        <v>1</v>
      </c>
      <c r="CB86" s="260">
        <v>7</v>
      </c>
      <c r="CZ86" s="231">
        <v>0</v>
      </c>
    </row>
    <row r="87" spans="1:104">
      <c r="A87" s="254">
        <v>64</v>
      </c>
      <c r="B87" s="255" t="s">
        <v>258</v>
      </c>
      <c r="C87" s="256" t="s">
        <v>259</v>
      </c>
      <c r="D87" s="257" t="s">
        <v>123</v>
      </c>
      <c r="E87" s="258">
        <v>90.9</v>
      </c>
      <c r="F87" s="258"/>
      <c r="G87" s="259">
        <f t="shared" si="42"/>
        <v>0</v>
      </c>
      <c r="O87" s="253">
        <v>2</v>
      </c>
      <c r="AA87" s="231">
        <v>1</v>
      </c>
      <c r="AB87" s="231">
        <v>7</v>
      </c>
      <c r="AC87" s="231">
        <v>7</v>
      </c>
      <c r="AZ87" s="231">
        <v>2</v>
      </c>
      <c r="BA87" s="231">
        <f t="shared" si="43"/>
        <v>0</v>
      </c>
      <c r="BB87" s="231">
        <f t="shared" si="44"/>
        <v>0</v>
      </c>
      <c r="BC87" s="231">
        <f t="shared" si="45"/>
        <v>0</v>
      </c>
      <c r="BD87" s="231">
        <f t="shared" si="46"/>
        <v>0</v>
      </c>
      <c r="BE87" s="231">
        <f t="shared" si="47"/>
        <v>0</v>
      </c>
      <c r="CA87" s="260">
        <v>1</v>
      </c>
      <c r="CB87" s="260">
        <v>7</v>
      </c>
      <c r="CZ87" s="231">
        <v>9.9999999999961197E-6</v>
      </c>
    </row>
    <row r="88" spans="1:104">
      <c r="A88" s="254">
        <v>65</v>
      </c>
      <c r="B88" s="255" t="s">
        <v>260</v>
      </c>
      <c r="C88" s="256" t="s">
        <v>261</v>
      </c>
      <c r="D88" s="257" t="s">
        <v>103</v>
      </c>
      <c r="E88" s="258">
        <v>0.66</v>
      </c>
      <c r="F88" s="258"/>
      <c r="G88" s="259">
        <f t="shared" si="42"/>
        <v>0</v>
      </c>
      <c r="O88" s="253">
        <v>2</v>
      </c>
      <c r="AA88" s="231">
        <v>3</v>
      </c>
      <c r="AB88" s="231">
        <v>7</v>
      </c>
      <c r="AC88" s="231">
        <v>283754601</v>
      </c>
      <c r="AZ88" s="231">
        <v>2</v>
      </c>
      <c r="BA88" s="231">
        <f t="shared" si="43"/>
        <v>0</v>
      </c>
      <c r="BB88" s="231">
        <f t="shared" si="44"/>
        <v>0</v>
      </c>
      <c r="BC88" s="231">
        <f t="shared" si="45"/>
        <v>0</v>
      </c>
      <c r="BD88" s="231">
        <f t="shared" si="46"/>
        <v>0</v>
      </c>
      <c r="BE88" s="231">
        <f t="shared" si="47"/>
        <v>0</v>
      </c>
      <c r="CA88" s="260">
        <v>3</v>
      </c>
      <c r="CB88" s="260">
        <v>7</v>
      </c>
      <c r="CZ88" s="231">
        <v>3.5000000000024997E-2</v>
      </c>
    </row>
    <row r="89" spans="1:104">
      <c r="A89" s="254">
        <v>66</v>
      </c>
      <c r="B89" s="255" t="s">
        <v>262</v>
      </c>
      <c r="C89" s="256" t="s">
        <v>263</v>
      </c>
      <c r="D89" s="257" t="s">
        <v>103</v>
      </c>
      <c r="E89" s="258">
        <v>2.794</v>
      </c>
      <c r="F89" s="258"/>
      <c r="G89" s="259">
        <f t="shared" si="42"/>
        <v>0</v>
      </c>
      <c r="O89" s="253">
        <v>2</v>
      </c>
      <c r="AA89" s="231">
        <v>3</v>
      </c>
      <c r="AB89" s="231">
        <v>7</v>
      </c>
      <c r="AC89" s="231" t="s">
        <v>262</v>
      </c>
      <c r="AZ89" s="231">
        <v>2</v>
      </c>
      <c r="BA89" s="231">
        <f t="shared" si="43"/>
        <v>0</v>
      </c>
      <c r="BB89" s="231">
        <f t="shared" si="44"/>
        <v>0</v>
      </c>
      <c r="BC89" s="231">
        <f t="shared" si="45"/>
        <v>0</v>
      </c>
      <c r="BD89" s="231">
        <f t="shared" si="46"/>
        <v>0</v>
      </c>
      <c r="BE89" s="231">
        <f t="shared" si="47"/>
        <v>0</v>
      </c>
      <c r="CA89" s="260">
        <v>3</v>
      </c>
      <c r="CB89" s="260">
        <v>7</v>
      </c>
      <c r="CZ89" s="231">
        <v>2.5000000000005702E-2</v>
      </c>
    </row>
    <row r="90" spans="1:104">
      <c r="A90" s="254">
        <v>67</v>
      </c>
      <c r="B90" s="255" t="s">
        <v>264</v>
      </c>
      <c r="C90" s="256" t="s">
        <v>265</v>
      </c>
      <c r="D90" s="257" t="s">
        <v>123</v>
      </c>
      <c r="E90" s="258">
        <v>56.1</v>
      </c>
      <c r="F90" s="258"/>
      <c r="G90" s="259">
        <f t="shared" si="42"/>
        <v>0</v>
      </c>
      <c r="O90" s="253">
        <v>2</v>
      </c>
      <c r="AA90" s="231">
        <v>3</v>
      </c>
      <c r="AB90" s="231">
        <v>7</v>
      </c>
      <c r="AC90" s="231" t="s">
        <v>264</v>
      </c>
      <c r="AZ90" s="231">
        <v>2</v>
      </c>
      <c r="BA90" s="231">
        <f t="shared" si="43"/>
        <v>0</v>
      </c>
      <c r="BB90" s="231">
        <f t="shared" si="44"/>
        <v>0</v>
      </c>
      <c r="BC90" s="231">
        <f t="shared" si="45"/>
        <v>0</v>
      </c>
      <c r="BD90" s="231">
        <f t="shared" si="46"/>
        <v>0</v>
      </c>
      <c r="BE90" s="231">
        <f t="shared" si="47"/>
        <v>0</v>
      </c>
      <c r="CA90" s="260">
        <v>3</v>
      </c>
      <c r="CB90" s="260">
        <v>7</v>
      </c>
      <c r="CZ90" s="231">
        <v>1.7999999999993601E-3</v>
      </c>
    </row>
    <row r="91" spans="1:104">
      <c r="A91" s="254">
        <v>68</v>
      </c>
      <c r="B91" s="255" t="s">
        <v>266</v>
      </c>
      <c r="C91" s="256" t="s">
        <v>267</v>
      </c>
      <c r="D91" s="257" t="s">
        <v>123</v>
      </c>
      <c r="E91" s="258">
        <v>56.1</v>
      </c>
      <c r="F91" s="258"/>
      <c r="G91" s="259">
        <f t="shared" si="42"/>
        <v>0</v>
      </c>
      <c r="O91" s="253">
        <v>2</v>
      </c>
      <c r="AA91" s="231">
        <v>3</v>
      </c>
      <c r="AB91" s="231">
        <v>7</v>
      </c>
      <c r="AC91" s="231" t="s">
        <v>266</v>
      </c>
      <c r="AZ91" s="231">
        <v>2</v>
      </c>
      <c r="BA91" s="231">
        <f t="shared" si="43"/>
        <v>0</v>
      </c>
      <c r="BB91" s="231">
        <f t="shared" si="44"/>
        <v>0</v>
      </c>
      <c r="BC91" s="231">
        <f t="shared" si="45"/>
        <v>0</v>
      </c>
      <c r="BD91" s="231">
        <f t="shared" si="46"/>
        <v>0</v>
      </c>
      <c r="BE91" s="231">
        <f t="shared" si="47"/>
        <v>0</v>
      </c>
      <c r="CA91" s="260">
        <v>3</v>
      </c>
      <c r="CB91" s="260">
        <v>7</v>
      </c>
      <c r="CZ91" s="231">
        <v>6.00000000000023E-3</v>
      </c>
    </row>
    <row r="92" spans="1:104">
      <c r="A92" s="254">
        <v>69</v>
      </c>
      <c r="B92" s="255" t="s">
        <v>268</v>
      </c>
      <c r="C92" s="256" t="s">
        <v>269</v>
      </c>
      <c r="D92" s="257" t="s">
        <v>123</v>
      </c>
      <c r="E92" s="258">
        <v>72.05</v>
      </c>
      <c r="F92" s="258"/>
      <c r="G92" s="259">
        <f t="shared" si="42"/>
        <v>0</v>
      </c>
      <c r="O92" s="253">
        <v>2</v>
      </c>
      <c r="AA92" s="231">
        <v>3</v>
      </c>
      <c r="AB92" s="231">
        <v>7</v>
      </c>
      <c r="AC92" s="231">
        <v>63151436</v>
      </c>
      <c r="AZ92" s="231">
        <v>2</v>
      </c>
      <c r="BA92" s="231">
        <f t="shared" si="43"/>
        <v>0</v>
      </c>
      <c r="BB92" s="231">
        <f t="shared" si="44"/>
        <v>0</v>
      </c>
      <c r="BC92" s="231">
        <f t="shared" si="45"/>
        <v>0</v>
      </c>
      <c r="BD92" s="231">
        <f t="shared" si="46"/>
        <v>0</v>
      </c>
      <c r="BE92" s="231">
        <f t="shared" si="47"/>
        <v>0</v>
      </c>
      <c r="CA92" s="260">
        <v>3</v>
      </c>
      <c r="CB92" s="260">
        <v>7</v>
      </c>
      <c r="CZ92" s="231">
        <v>3.9999999999977796E-3</v>
      </c>
    </row>
    <row r="93" spans="1:104">
      <c r="A93" s="254">
        <v>70</v>
      </c>
      <c r="B93" s="255" t="s">
        <v>270</v>
      </c>
      <c r="C93" s="256" t="s">
        <v>271</v>
      </c>
      <c r="D93" s="257" t="s">
        <v>128</v>
      </c>
      <c r="E93" s="258">
        <v>0.85686899999986699</v>
      </c>
      <c r="F93" s="258"/>
      <c r="G93" s="259">
        <f t="shared" si="42"/>
        <v>0</v>
      </c>
      <c r="O93" s="253">
        <v>2</v>
      </c>
      <c r="AA93" s="231">
        <v>7</v>
      </c>
      <c r="AB93" s="231">
        <v>1001</v>
      </c>
      <c r="AC93" s="231">
        <v>5</v>
      </c>
      <c r="AZ93" s="231">
        <v>2</v>
      </c>
      <c r="BA93" s="231">
        <f t="shared" si="43"/>
        <v>0</v>
      </c>
      <c r="BB93" s="231">
        <f t="shared" si="44"/>
        <v>0</v>
      </c>
      <c r="BC93" s="231">
        <f t="shared" si="45"/>
        <v>0</v>
      </c>
      <c r="BD93" s="231">
        <f t="shared" si="46"/>
        <v>0</v>
      </c>
      <c r="BE93" s="231">
        <f t="shared" si="47"/>
        <v>0</v>
      </c>
      <c r="CA93" s="260">
        <v>7</v>
      </c>
      <c r="CB93" s="260">
        <v>1001</v>
      </c>
      <c r="CZ93" s="231">
        <v>0</v>
      </c>
    </row>
    <row r="94" spans="1:104">
      <c r="A94" s="261"/>
      <c r="B94" s="262" t="s">
        <v>95</v>
      </c>
      <c r="C94" s="263" t="s">
        <v>249</v>
      </c>
      <c r="D94" s="264"/>
      <c r="E94" s="265"/>
      <c r="F94" s="266"/>
      <c r="G94" s="267">
        <f>SUM(G82:G93)</f>
        <v>0</v>
      </c>
      <c r="O94" s="253">
        <v>4</v>
      </c>
      <c r="BA94" s="268">
        <f>SUM(BA82:BA93)</f>
        <v>0</v>
      </c>
      <c r="BB94" s="268">
        <f>SUM(BB82:BB93)</f>
        <v>0</v>
      </c>
      <c r="BC94" s="268">
        <f>SUM(BC82:BC93)</f>
        <v>0</v>
      </c>
      <c r="BD94" s="268">
        <f>SUM(BD82:BD93)</f>
        <v>0</v>
      </c>
      <c r="BE94" s="268">
        <f>SUM(BE82:BE93)</f>
        <v>0</v>
      </c>
    </row>
    <row r="95" spans="1:104">
      <c r="A95" s="246" t="s">
        <v>91</v>
      </c>
      <c r="B95" s="247" t="s">
        <v>272</v>
      </c>
      <c r="C95" s="248" t="s">
        <v>273</v>
      </c>
      <c r="D95" s="249"/>
      <c r="E95" s="250"/>
      <c r="F95" s="250"/>
      <c r="G95" s="251"/>
      <c r="H95" s="252"/>
      <c r="I95" s="252"/>
      <c r="O95" s="253">
        <v>1</v>
      </c>
    </row>
    <row r="96" spans="1:104">
      <c r="A96" s="254">
        <v>71</v>
      </c>
      <c r="B96" s="255" t="s">
        <v>275</v>
      </c>
      <c r="C96" s="256" t="s">
        <v>276</v>
      </c>
      <c r="D96" s="257" t="s">
        <v>277</v>
      </c>
      <c r="E96" s="258">
        <v>1</v>
      </c>
      <c r="F96" s="258"/>
      <c r="G96" s="259">
        <f>E96*F96</f>
        <v>0</v>
      </c>
      <c r="O96" s="253">
        <v>2</v>
      </c>
      <c r="AA96" s="231">
        <v>12</v>
      </c>
      <c r="AB96" s="231">
        <v>0</v>
      </c>
      <c r="AC96" s="231">
        <v>9</v>
      </c>
      <c r="AZ96" s="231">
        <v>2</v>
      </c>
      <c r="BA96" s="231">
        <f>IF(AZ96=1,G96,0)</f>
        <v>0</v>
      </c>
      <c r="BB96" s="231">
        <f>IF(AZ96=2,G96,0)</f>
        <v>0</v>
      </c>
      <c r="BC96" s="231">
        <f>IF(AZ96=3,G96,0)</f>
        <v>0</v>
      </c>
      <c r="BD96" s="231">
        <f>IF(AZ96=4,G96,0)</f>
        <v>0</v>
      </c>
      <c r="BE96" s="231">
        <f>IF(AZ96=5,G96,0)</f>
        <v>0</v>
      </c>
      <c r="CA96" s="260">
        <v>12</v>
      </c>
      <c r="CB96" s="260">
        <v>0</v>
      </c>
      <c r="CZ96" s="231">
        <v>0</v>
      </c>
    </row>
    <row r="97" spans="1:104">
      <c r="A97" s="261"/>
      <c r="B97" s="262" t="s">
        <v>95</v>
      </c>
      <c r="C97" s="263" t="s">
        <v>274</v>
      </c>
      <c r="D97" s="264"/>
      <c r="E97" s="265"/>
      <c r="F97" s="266"/>
      <c r="G97" s="267">
        <f>SUM(G95:G96)</f>
        <v>0</v>
      </c>
      <c r="O97" s="253">
        <v>4</v>
      </c>
      <c r="BA97" s="268">
        <f>SUM(BA95:BA96)</f>
        <v>0</v>
      </c>
      <c r="BB97" s="268">
        <f>SUM(BB95:BB96)</f>
        <v>0</v>
      </c>
      <c r="BC97" s="268">
        <f>SUM(BC95:BC96)</f>
        <v>0</v>
      </c>
      <c r="BD97" s="268">
        <f>SUM(BD95:BD96)</f>
        <v>0</v>
      </c>
      <c r="BE97" s="268">
        <f>SUM(BE95:BE96)</f>
        <v>0</v>
      </c>
    </row>
    <row r="98" spans="1:104">
      <c r="A98" s="246" t="s">
        <v>91</v>
      </c>
      <c r="B98" s="247" t="s">
        <v>278</v>
      </c>
      <c r="C98" s="248" t="s">
        <v>279</v>
      </c>
      <c r="D98" s="249"/>
      <c r="E98" s="250"/>
      <c r="F98" s="250"/>
      <c r="G98" s="251"/>
      <c r="H98" s="252"/>
      <c r="I98" s="252"/>
      <c r="O98" s="253">
        <v>1</v>
      </c>
    </row>
    <row r="99" spans="1:104">
      <c r="A99" s="254">
        <v>72</v>
      </c>
      <c r="B99" s="255" t="s">
        <v>281</v>
      </c>
      <c r="C99" s="256" t="s">
        <v>282</v>
      </c>
      <c r="D99" s="257" t="s">
        <v>277</v>
      </c>
      <c r="E99" s="258">
        <v>1</v>
      </c>
      <c r="F99" s="258"/>
      <c r="G99" s="259">
        <f>E99*F99</f>
        <v>0</v>
      </c>
      <c r="O99" s="253">
        <v>2</v>
      </c>
      <c r="AA99" s="231">
        <v>12</v>
      </c>
      <c r="AB99" s="231">
        <v>0</v>
      </c>
      <c r="AC99" s="231">
        <v>10</v>
      </c>
      <c r="AZ99" s="231">
        <v>2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60">
        <v>12</v>
      </c>
      <c r="CB99" s="260">
        <v>0</v>
      </c>
      <c r="CZ99" s="231">
        <v>0</v>
      </c>
    </row>
    <row r="100" spans="1:104">
      <c r="A100" s="261"/>
      <c r="B100" s="262" t="s">
        <v>95</v>
      </c>
      <c r="C100" s="263" t="s">
        <v>280</v>
      </c>
      <c r="D100" s="264"/>
      <c r="E100" s="265"/>
      <c r="F100" s="266"/>
      <c r="G100" s="267">
        <f>SUM(G98:G99)</f>
        <v>0</v>
      </c>
      <c r="O100" s="253">
        <v>4</v>
      </c>
      <c r="BA100" s="268">
        <f>SUM(BA98:BA99)</f>
        <v>0</v>
      </c>
      <c r="BB100" s="268">
        <f>SUM(BB98:BB99)</f>
        <v>0</v>
      </c>
      <c r="BC100" s="268">
        <f>SUM(BC98:BC99)</f>
        <v>0</v>
      </c>
      <c r="BD100" s="268">
        <f>SUM(BD98:BD99)</f>
        <v>0</v>
      </c>
      <c r="BE100" s="268">
        <f>SUM(BE98:BE99)</f>
        <v>0</v>
      </c>
    </row>
    <row r="101" spans="1:104">
      <c r="A101" s="246" t="s">
        <v>91</v>
      </c>
      <c r="B101" s="247" t="s">
        <v>283</v>
      </c>
      <c r="C101" s="248" t="s">
        <v>284</v>
      </c>
      <c r="D101" s="249"/>
      <c r="E101" s="250"/>
      <c r="F101" s="250"/>
      <c r="G101" s="251"/>
      <c r="H101" s="252"/>
      <c r="I101" s="252"/>
      <c r="O101" s="253">
        <v>1</v>
      </c>
    </row>
    <row r="102" spans="1:104" ht="22.5">
      <c r="A102" s="254">
        <v>73</v>
      </c>
      <c r="B102" s="255" t="s">
        <v>286</v>
      </c>
      <c r="C102" s="256" t="s">
        <v>287</v>
      </c>
      <c r="D102" s="257" t="s">
        <v>123</v>
      </c>
      <c r="E102" s="258">
        <v>51</v>
      </c>
      <c r="F102" s="258"/>
      <c r="G102" s="259">
        <f>E102*F102</f>
        <v>0</v>
      </c>
      <c r="O102" s="253">
        <v>2</v>
      </c>
      <c r="AA102" s="231">
        <v>1</v>
      </c>
      <c r="AB102" s="231">
        <v>7</v>
      </c>
      <c r="AC102" s="231">
        <v>7</v>
      </c>
      <c r="AZ102" s="231">
        <v>2</v>
      </c>
      <c r="BA102" s="231">
        <f>IF(AZ102=1,G102,0)</f>
        <v>0</v>
      </c>
      <c r="BB102" s="231">
        <f>IF(AZ102=2,G102,0)</f>
        <v>0</v>
      </c>
      <c r="BC102" s="231">
        <f>IF(AZ102=3,G102,0)</f>
        <v>0</v>
      </c>
      <c r="BD102" s="231">
        <f>IF(AZ102=4,G102,0)</f>
        <v>0</v>
      </c>
      <c r="BE102" s="231">
        <f>IF(AZ102=5,G102,0)</f>
        <v>0</v>
      </c>
      <c r="CA102" s="260">
        <v>1</v>
      </c>
      <c r="CB102" s="260">
        <v>7</v>
      </c>
      <c r="CZ102" s="231">
        <v>1.45200000000045E-2</v>
      </c>
    </row>
    <row r="103" spans="1:104" ht="22.5">
      <c r="A103" s="254">
        <v>74</v>
      </c>
      <c r="B103" s="255" t="s">
        <v>288</v>
      </c>
      <c r="C103" s="256" t="s">
        <v>289</v>
      </c>
      <c r="D103" s="257" t="s">
        <v>123</v>
      </c>
      <c r="E103" s="258">
        <v>51</v>
      </c>
      <c r="F103" s="258"/>
      <c r="G103" s="259">
        <f>E103*F103</f>
        <v>0</v>
      </c>
      <c r="O103" s="253">
        <v>2</v>
      </c>
      <c r="AA103" s="231">
        <v>1</v>
      </c>
      <c r="AB103" s="231">
        <v>7</v>
      </c>
      <c r="AC103" s="231">
        <v>7</v>
      </c>
      <c r="AZ103" s="231">
        <v>2</v>
      </c>
      <c r="BA103" s="231">
        <f>IF(AZ103=1,G103,0)</f>
        <v>0</v>
      </c>
      <c r="BB103" s="231">
        <f>IF(AZ103=2,G103,0)</f>
        <v>0</v>
      </c>
      <c r="BC103" s="231">
        <f>IF(AZ103=3,G103,0)</f>
        <v>0</v>
      </c>
      <c r="BD103" s="231">
        <f>IF(AZ103=4,G103,0)</f>
        <v>0</v>
      </c>
      <c r="BE103" s="231">
        <f>IF(AZ103=5,G103,0)</f>
        <v>0</v>
      </c>
      <c r="CA103" s="260">
        <v>1</v>
      </c>
      <c r="CB103" s="260">
        <v>7</v>
      </c>
      <c r="CZ103" s="231">
        <v>1.4500000000001699E-3</v>
      </c>
    </row>
    <row r="104" spans="1:104" ht="22.5">
      <c r="A104" s="254">
        <v>75</v>
      </c>
      <c r="B104" s="255" t="s">
        <v>290</v>
      </c>
      <c r="C104" s="256" t="s">
        <v>291</v>
      </c>
      <c r="D104" s="257" t="s">
        <v>123</v>
      </c>
      <c r="E104" s="258">
        <v>34.21</v>
      </c>
      <c r="F104" s="258"/>
      <c r="G104" s="259">
        <f>E104*F104</f>
        <v>0</v>
      </c>
      <c r="O104" s="253">
        <v>2</v>
      </c>
      <c r="AA104" s="231">
        <v>2</v>
      </c>
      <c r="AB104" s="231">
        <v>7</v>
      </c>
      <c r="AC104" s="231">
        <v>7</v>
      </c>
      <c r="AZ104" s="231">
        <v>2</v>
      </c>
      <c r="BA104" s="231">
        <f>IF(AZ104=1,G104,0)</f>
        <v>0</v>
      </c>
      <c r="BB104" s="231">
        <f>IF(AZ104=2,G104,0)</f>
        <v>0</v>
      </c>
      <c r="BC104" s="231">
        <f>IF(AZ104=3,G104,0)</f>
        <v>0</v>
      </c>
      <c r="BD104" s="231">
        <f>IF(AZ104=4,G104,0)</f>
        <v>0</v>
      </c>
      <c r="BE104" s="231">
        <f>IF(AZ104=5,G104,0)</f>
        <v>0</v>
      </c>
      <c r="CA104" s="260">
        <v>2</v>
      </c>
      <c r="CB104" s="260">
        <v>7</v>
      </c>
      <c r="CZ104" s="231">
        <v>2.9799999999994501E-2</v>
      </c>
    </row>
    <row r="105" spans="1:104">
      <c r="A105" s="254">
        <v>76</v>
      </c>
      <c r="B105" s="255" t="s">
        <v>292</v>
      </c>
      <c r="C105" s="256" t="s">
        <v>293</v>
      </c>
      <c r="D105" s="257" t="s">
        <v>128</v>
      </c>
      <c r="E105" s="258">
        <v>0.81447000000023795</v>
      </c>
      <c r="F105" s="258"/>
      <c r="G105" s="259">
        <f>E105*F105</f>
        <v>0</v>
      </c>
      <c r="O105" s="253">
        <v>2</v>
      </c>
      <c r="AA105" s="231">
        <v>7</v>
      </c>
      <c r="AB105" s="231">
        <v>1001</v>
      </c>
      <c r="AC105" s="231">
        <v>5</v>
      </c>
      <c r="AZ105" s="231">
        <v>2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60">
        <v>7</v>
      </c>
      <c r="CB105" s="260">
        <v>1001</v>
      </c>
      <c r="CZ105" s="231">
        <v>0</v>
      </c>
    </row>
    <row r="106" spans="1:104">
      <c r="A106" s="261"/>
      <c r="B106" s="262" t="s">
        <v>95</v>
      </c>
      <c r="C106" s="263" t="s">
        <v>285</v>
      </c>
      <c r="D106" s="264"/>
      <c r="E106" s="265"/>
      <c r="F106" s="266"/>
      <c r="G106" s="267">
        <f>SUM(G101:G105)</f>
        <v>0</v>
      </c>
      <c r="O106" s="253">
        <v>4</v>
      </c>
      <c r="BA106" s="268">
        <f>SUM(BA101:BA105)</f>
        <v>0</v>
      </c>
      <c r="BB106" s="268">
        <f>SUM(BB101:BB105)</f>
        <v>0</v>
      </c>
      <c r="BC106" s="268">
        <f>SUM(BC101:BC105)</f>
        <v>0</v>
      </c>
      <c r="BD106" s="268">
        <f>SUM(BD101:BD105)</f>
        <v>0</v>
      </c>
      <c r="BE106" s="268">
        <f>SUM(BE101:BE105)</f>
        <v>0</v>
      </c>
    </row>
    <row r="107" spans="1:104">
      <c r="A107" s="246" t="s">
        <v>91</v>
      </c>
      <c r="B107" s="247" t="s">
        <v>294</v>
      </c>
      <c r="C107" s="248" t="s">
        <v>295</v>
      </c>
      <c r="D107" s="249"/>
      <c r="E107" s="250"/>
      <c r="F107" s="250"/>
      <c r="G107" s="251"/>
      <c r="H107" s="252"/>
      <c r="I107" s="252"/>
      <c r="O107" s="253">
        <v>1</v>
      </c>
    </row>
    <row r="108" spans="1:104">
      <c r="A108" s="254">
        <v>77</v>
      </c>
      <c r="B108" s="255" t="s">
        <v>297</v>
      </c>
      <c r="C108" s="256" t="s">
        <v>298</v>
      </c>
      <c r="D108" s="257" t="s">
        <v>162</v>
      </c>
      <c r="E108" s="258">
        <v>16</v>
      </c>
      <c r="F108" s="258"/>
      <c r="G108" s="259">
        <f t="shared" ref="G108:G114" si="48">E108*F108</f>
        <v>0</v>
      </c>
      <c r="O108" s="253">
        <v>2</v>
      </c>
      <c r="AA108" s="231">
        <v>1</v>
      </c>
      <c r="AB108" s="231">
        <v>7</v>
      </c>
      <c r="AC108" s="231">
        <v>7</v>
      </c>
      <c r="AZ108" s="231">
        <v>2</v>
      </c>
      <c r="BA108" s="231">
        <f t="shared" ref="BA108:BA114" si="49">IF(AZ108=1,G108,0)</f>
        <v>0</v>
      </c>
      <c r="BB108" s="231">
        <f t="shared" ref="BB108:BB114" si="50">IF(AZ108=2,G108,0)</f>
        <v>0</v>
      </c>
      <c r="BC108" s="231">
        <f t="shared" ref="BC108:BC114" si="51">IF(AZ108=3,G108,0)</f>
        <v>0</v>
      </c>
      <c r="BD108" s="231">
        <f t="shared" ref="BD108:BD114" si="52">IF(AZ108=4,G108,0)</f>
        <v>0</v>
      </c>
      <c r="BE108" s="231">
        <f t="shared" ref="BE108:BE114" si="53">IF(AZ108=5,G108,0)</f>
        <v>0</v>
      </c>
      <c r="CA108" s="260">
        <v>1</v>
      </c>
      <c r="CB108" s="260">
        <v>7</v>
      </c>
      <c r="CZ108" s="231">
        <v>3.5300000000013701E-3</v>
      </c>
    </row>
    <row r="109" spans="1:104">
      <c r="A109" s="254">
        <v>78</v>
      </c>
      <c r="B109" s="255" t="s">
        <v>299</v>
      </c>
      <c r="C109" s="256" t="s">
        <v>300</v>
      </c>
      <c r="D109" s="257" t="s">
        <v>123</v>
      </c>
      <c r="E109" s="258">
        <v>1.5</v>
      </c>
      <c r="F109" s="258"/>
      <c r="G109" s="259">
        <f t="shared" si="48"/>
        <v>0</v>
      </c>
      <c r="O109" s="253">
        <v>2</v>
      </c>
      <c r="AA109" s="231">
        <v>1</v>
      </c>
      <c r="AB109" s="231">
        <v>7</v>
      </c>
      <c r="AC109" s="231">
        <v>7</v>
      </c>
      <c r="AZ109" s="231">
        <v>2</v>
      </c>
      <c r="BA109" s="231">
        <f t="shared" si="49"/>
        <v>0</v>
      </c>
      <c r="BB109" s="231">
        <f t="shared" si="50"/>
        <v>0</v>
      </c>
      <c r="BC109" s="231">
        <f t="shared" si="51"/>
        <v>0</v>
      </c>
      <c r="BD109" s="231">
        <f t="shared" si="52"/>
        <v>0</v>
      </c>
      <c r="BE109" s="231">
        <f t="shared" si="53"/>
        <v>0</v>
      </c>
      <c r="CA109" s="260">
        <v>1</v>
      </c>
      <c r="CB109" s="260">
        <v>7</v>
      </c>
      <c r="CZ109" s="231">
        <v>9.0200000000066893E-3</v>
      </c>
    </row>
    <row r="110" spans="1:104">
      <c r="A110" s="254">
        <v>79</v>
      </c>
      <c r="B110" s="255" t="s">
        <v>301</v>
      </c>
      <c r="C110" s="256" t="s">
        <v>302</v>
      </c>
      <c r="D110" s="257" t="s">
        <v>162</v>
      </c>
      <c r="E110" s="258">
        <v>16</v>
      </c>
      <c r="F110" s="258"/>
      <c r="G110" s="259">
        <f t="shared" si="48"/>
        <v>0</v>
      </c>
      <c r="O110" s="253">
        <v>2</v>
      </c>
      <c r="AA110" s="231">
        <v>1</v>
      </c>
      <c r="AB110" s="231">
        <v>7</v>
      </c>
      <c r="AC110" s="231">
        <v>7</v>
      </c>
      <c r="AZ110" s="231">
        <v>2</v>
      </c>
      <c r="BA110" s="231">
        <f t="shared" si="49"/>
        <v>0</v>
      </c>
      <c r="BB110" s="231">
        <f t="shared" si="50"/>
        <v>0</v>
      </c>
      <c r="BC110" s="231">
        <f t="shared" si="51"/>
        <v>0</v>
      </c>
      <c r="BD110" s="231">
        <f t="shared" si="52"/>
        <v>0</v>
      </c>
      <c r="BE110" s="231">
        <f t="shared" si="53"/>
        <v>0</v>
      </c>
      <c r="CA110" s="260">
        <v>1</v>
      </c>
      <c r="CB110" s="260">
        <v>7</v>
      </c>
      <c r="CZ110" s="231">
        <v>3.0000000000001098E-3</v>
      </c>
    </row>
    <row r="111" spans="1:104">
      <c r="A111" s="254">
        <v>80</v>
      </c>
      <c r="B111" s="255" t="s">
        <v>303</v>
      </c>
      <c r="C111" s="256" t="s">
        <v>304</v>
      </c>
      <c r="D111" s="257" t="s">
        <v>123</v>
      </c>
      <c r="E111" s="258">
        <v>51</v>
      </c>
      <c r="F111" s="258"/>
      <c r="G111" s="259">
        <f t="shared" si="48"/>
        <v>0</v>
      </c>
      <c r="O111" s="253">
        <v>2</v>
      </c>
      <c r="AA111" s="231">
        <v>1</v>
      </c>
      <c r="AB111" s="231">
        <v>7</v>
      </c>
      <c r="AC111" s="231">
        <v>7</v>
      </c>
      <c r="AZ111" s="231">
        <v>2</v>
      </c>
      <c r="BA111" s="231">
        <f t="shared" si="49"/>
        <v>0</v>
      </c>
      <c r="BB111" s="231">
        <f t="shared" si="50"/>
        <v>0</v>
      </c>
      <c r="BC111" s="231">
        <f t="shared" si="51"/>
        <v>0</v>
      </c>
      <c r="BD111" s="231">
        <f t="shared" si="52"/>
        <v>0</v>
      </c>
      <c r="BE111" s="231">
        <f t="shared" si="53"/>
        <v>0</v>
      </c>
      <c r="CA111" s="260">
        <v>1</v>
      </c>
      <c r="CB111" s="260">
        <v>7</v>
      </c>
      <c r="CZ111" s="231">
        <v>1.55900000000031E-2</v>
      </c>
    </row>
    <row r="112" spans="1:104">
      <c r="A112" s="254">
        <v>81</v>
      </c>
      <c r="B112" s="255" t="s">
        <v>305</v>
      </c>
      <c r="C112" s="256" t="s">
        <v>306</v>
      </c>
      <c r="D112" s="257" t="s">
        <v>162</v>
      </c>
      <c r="E112" s="258">
        <v>14.2</v>
      </c>
      <c r="F112" s="258"/>
      <c r="G112" s="259">
        <f t="shared" si="48"/>
        <v>0</v>
      </c>
      <c r="O112" s="253">
        <v>2</v>
      </c>
      <c r="AA112" s="231">
        <v>1</v>
      </c>
      <c r="AB112" s="231">
        <v>0</v>
      </c>
      <c r="AC112" s="231">
        <v>0</v>
      </c>
      <c r="AZ112" s="231">
        <v>2</v>
      </c>
      <c r="BA112" s="231">
        <f t="shared" si="49"/>
        <v>0</v>
      </c>
      <c r="BB112" s="231">
        <f t="shared" si="50"/>
        <v>0</v>
      </c>
      <c r="BC112" s="231">
        <f t="shared" si="51"/>
        <v>0</v>
      </c>
      <c r="BD112" s="231">
        <f t="shared" si="52"/>
        <v>0</v>
      </c>
      <c r="BE112" s="231">
        <f t="shared" si="53"/>
        <v>0</v>
      </c>
      <c r="CA112" s="260">
        <v>1</v>
      </c>
      <c r="CB112" s="260">
        <v>0</v>
      </c>
      <c r="CZ112" s="231">
        <v>3.4099999999987998E-3</v>
      </c>
    </row>
    <row r="113" spans="1:104">
      <c r="A113" s="254">
        <v>82</v>
      </c>
      <c r="B113" s="255" t="s">
        <v>307</v>
      </c>
      <c r="C113" s="256" t="s">
        <v>308</v>
      </c>
      <c r="D113" s="257" t="s">
        <v>162</v>
      </c>
      <c r="E113" s="258">
        <v>16</v>
      </c>
      <c r="F113" s="258"/>
      <c r="G113" s="259">
        <f t="shared" si="48"/>
        <v>0</v>
      </c>
      <c r="O113" s="253">
        <v>2</v>
      </c>
      <c r="AA113" s="231">
        <v>1</v>
      </c>
      <c r="AB113" s="231">
        <v>7</v>
      </c>
      <c r="AC113" s="231">
        <v>7</v>
      </c>
      <c r="AZ113" s="231">
        <v>2</v>
      </c>
      <c r="BA113" s="231">
        <f t="shared" si="49"/>
        <v>0</v>
      </c>
      <c r="BB113" s="231">
        <f t="shared" si="50"/>
        <v>0</v>
      </c>
      <c r="BC113" s="231">
        <f t="shared" si="51"/>
        <v>0</v>
      </c>
      <c r="BD113" s="231">
        <f t="shared" si="52"/>
        <v>0</v>
      </c>
      <c r="BE113" s="231">
        <f t="shared" si="53"/>
        <v>0</v>
      </c>
      <c r="CA113" s="260">
        <v>1</v>
      </c>
      <c r="CB113" s="260">
        <v>7</v>
      </c>
      <c r="CZ113" s="231">
        <v>2.6200000000002901E-3</v>
      </c>
    </row>
    <row r="114" spans="1:104">
      <c r="A114" s="254">
        <v>83</v>
      </c>
      <c r="B114" s="255" t="s">
        <v>309</v>
      </c>
      <c r="C114" s="256" t="s">
        <v>310</v>
      </c>
      <c r="D114" s="257" t="s">
        <v>128</v>
      </c>
      <c r="E114" s="258">
        <v>1.00344200000018</v>
      </c>
      <c r="F114" s="258"/>
      <c r="G114" s="259">
        <f t="shared" si="48"/>
        <v>0</v>
      </c>
      <c r="O114" s="253">
        <v>2</v>
      </c>
      <c r="AA114" s="231">
        <v>7</v>
      </c>
      <c r="AB114" s="231">
        <v>1001</v>
      </c>
      <c r="AC114" s="231">
        <v>5</v>
      </c>
      <c r="AZ114" s="231">
        <v>2</v>
      </c>
      <c r="BA114" s="231">
        <f t="shared" si="49"/>
        <v>0</v>
      </c>
      <c r="BB114" s="231">
        <f t="shared" si="50"/>
        <v>0</v>
      </c>
      <c r="BC114" s="231">
        <f t="shared" si="51"/>
        <v>0</v>
      </c>
      <c r="BD114" s="231">
        <f t="shared" si="52"/>
        <v>0</v>
      </c>
      <c r="BE114" s="231">
        <f t="shared" si="53"/>
        <v>0</v>
      </c>
      <c r="CA114" s="260">
        <v>7</v>
      </c>
      <c r="CB114" s="260">
        <v>1001</v>
      </c>
      <c r="CZ114" s="231">
        <v>0</v>
      </c>
    </row>
    <row r="115" spans="1:104">
      <c r="A115" s="261"/>
      <c r="B115" s="262" t="s">
        <v>95</v>
      </c>
      <c r="C115" s="263" t="s">
        <v>296</v>
      </c>
      <c r="D115" s="264"/>
      <c r="E115" s="265"/>
      <c r="F115" s="266"/>
      <c r="G115" s="267">
        <f>SUM(G107:G114)</f>
        <v>0</v>
      </c>
      <c r="O115" s="253">
        <v>4</v>
      </c>
      <c r="BA115" s="268">
        <f>SUM(BA107:BA114)</f>
        <v>0</v>
      </c>
      <c r="BB115" s="268">
        <f>SUM(BB107:BB114)</f>
        <v>0</v>
      </c>
      <c r="BC115" s="268">
        <f>SUM(BC107:BC114)</f>
        <v>0</v>
      </c>
      <c r="BD115" s="268">
        <f>SUM(BD107:BD114)</f>
        <v>0</v>
      </c>
      <c r="BE115" s="268">
        <f>SUM(BE107:BE114)</f>
        <v>0</v>
      </c>
    </row>
    <row r="116" spans="1:104">
      <c r="A116" s="246" t="s">
        <v>91</v>
      </c>
      <c r="B116" s="247" t="s">
        <v>311</v>
      </c>
      <c r="C116" s="248" t="s">
        <v>312</v>
      </c>
      <c r="D116" s="249"/>
      <c r="E116" s="250"/>
      <c r="F116" s="250"/>
      <c r="G116" s="251"/>
      <c r="H116" s="252"/>
      <c r="I116" s="252"/>
      <c r="O116" s="253">
        <v>1</v>
      </c>
    </row>
    <row r="117" spans="1:104" ht="22.5">
      <c r="A117" s="254">
        <v>84</v>
      </c>
      <c r="B117" s="255" t="s">
        <v>314</v>
      </c>
      <c r="C117" s="256" t="s">
        <v>315</v>
      </c>
      <c r="D117" s="257" t="s">
        <v>123</v>
      </c>
      <c r="E117" s="258">
        <v>51</v>
      </c>
      <c r="F117" s="258"/>
      <c r="G117" s="259">
        <f>E117*F117</f>
        <v>0</v>
      </c>
      <c r="O117" s="253">
        <v>2</v>
      </c>
      <c r="AA117" s="231">
        <v>1</v>
      </c>
      <c r="AB117" s="231">
        <v>0</v>
      </c>
      <c r="AC117" s="231">
        <v>0</v>
      </c>
      <c r="AZ117" s="231">
        <v>2</v>
      </c>
      <c r="BA117" s="231">
        <f>IF(AZ117=1,G117,0)</f>
        <v>0</v>
      </c>
      <c r="BB117" s="231">
        <f>IF(AZ117=2,G117,0)</f>
        <v>0</v>
      </c>
      <c r="BC117" s="231">
        <f>IF(AZ117=3,G117,0)</f>
        <v>0</v>
      </c>
      <c r="BD117" s="231">
        <f>IF(AZ117=4,G117,0)</f>
        <v>0</v>
      </c>
      <c r="BE117" s="231">
        <f>IF(AZ117=5,G117,0)</f>
        <v>0</v>
      </c>
      <c r="CA117" s="260">
        <v>1</v>
      </c>
      <c r="CB117" s="260">
        <v>0</v>
      </c>
      <c r="CZ117" s="231">
        <v>1.2999999999996299E-4</v>
      </c>
    </row>
    <row r="118" spans="1:104">
      <c r="A118" s="254">
        <v>85</v>
      </c>
      <c r="B118" s="255" t="s">
        <v>316</v>
      </c>
      <c r="C118" s="256" t="s">
        <v>317</v>
      </c>
      <c r="D118" s="257" t="s">
        <v>128</v>
      </c>
      <c r="E118" s="258">
        <v>6.6299999999981096E-3</v>
      </c>
      <c r="F118" s="258"/>
      <c r="G118" s="259">
        <f>E118*F118</f>
        <v>0</v>
      </c>
      <c r="O118" s="253">
        <v>2</v>
      </c>
      <c r="AA118" s="231">
        <v>7</v>
      </c>
      <c r="AB118" s="231">
        <v>1001</v>
      </c>
      <c r="AC118" s="231">
        <v>5</v>
      </c>
      <c r="AZ118" s="231">
        <v>2</v>
      </c>
      <c r="BA118" s="231">
        <f>IF(AZ118=1,G118,0)</f>
        <v>0</v>
      </c>
      <c r="BB118" s="231">
        <f>IF(AZ118=2,G118,0)</f>
        <v>0</v>
      </c>
      <c r="BC118" s="231">
        <f>IF(AZ118=3,G118,0)</f>
        <v>0</v>
      </c>
      <c r="BD118" s="231">
        <f>IF(AZ118=4,G118,0)</f>
        <v>0</v>
      </c>
      <c r="BE118" s="231">
        <f>IF(AZ118=5,G118,0)</f>
        <v>0</v>
      </c>
      <c r="CA118" s="260">
        <v>7</v>
      </c>
      <c r="CB118" s="260">
        <v>1001</v>
      </c>
      <c r="CZ118" s="231">
        <v>0</v>
      </c>
    </row>
    <row r="119" spans="1:104">
      <c r="A119" s="261"/>
      <c r="B119" s="262" t="s">
        <v>95</v>
      </c>
      <c r="C119" s="263" t="s">
        <v>313</v>
      </c>
      <c r="D119" s="264"/>
      <c r="E119" s="265"/>
      <c r="F119" s="266"/>
      <c r="G119" s="267">
        <f>SUM(G116:G118)</f>
        <v>0</v>
      </c>
      <c r="O119" s="253">
        <v>4</v>
      </c>
      <c r="BA119" s="268">
        <f>SUM(BA116:BA118)</f>
        <v>0</v>
      </c>
      <c r="BB119" s="268">
        <f>SUM(BB116:BB118)</f>
        <v>0</v>
      </c>
      <c r="BC119" s="268">
        <f>SUM(BC116:BC118)</f>
        <v>0</v>
      </c>
      <c r="BD119" s="268">
        <f>SUM(BD116:BD118)</f>
        <v>0</v>
      </c>
      <c r="BE119" s="268">
        <f>SUM(BE116:BE118)</f>
        <v>0</v>
      </c>
    </row>
    <row r="120" spans="1:104">
      <c r="A120" s="246" t="s">
        <v>91</v>
      </c>
      <c r="B120" s="247" t="s">
        <v>318</v>
      </c>
      <c r="C120" s="248" t="s">
        <v>319</v>
      </c>
      <c r="D120" s="249"/>
      <c r="E120" s="250"/>
      <c r="F120" s="250"/>
      <c r="G120" s="251"/>
      <c r="H120" s="252"/>
      <c r="I120" s="252"/>
      <c r="O120" s="253">
        <v>1</v>
      </c>
    </row>
    <row r="121" spans="1:104">
      <c r="A121" s="254">
        <v>86</v>
      </c>
      <c r="B121" s="255" t="s">
        <v>321</v>
      </c>
      <c r="C121" s="256" t="s">
        <v>322</v>
      </c>
      <c r="D121" s="257" t="s">
        <v>94</v>
      </c>
      <c r="E121" s="258">
        <v>4</v>
      </c>
      <c r="F121" s="258"/>
      <c r="G121" s="259">
        <f>E121*F121</f>
        <v>0</v>
      </c>
      <c r="O121" s="253">
        <v>2</v>
      </c>
      <c r="AA121" s="231">
        <v>12</v>
      </c>
      <c r="AB121" s="231">
        <v>0</v>
      </c>
      <c r="AC121" s="231">
        <v>14</v>
      </c>
      <c r="AZ121" s="231">
        <v>2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60">
        <v>12</v>
      </c>
      <c r="CB121" s="260">
        <v>0</v>
      </c>
      <c r="CZ121" s="231">
        <v>0</v>
      </c>
    </row>
    <row r="122" spans="1:104">
      <c r="A122" s="254">
        <v>87</v>
      </c>
      <c r="B122" s="255" t="s">
        <v>321</v>
      </c>
      <c r="C122" s="256" t="s">
        <v>323</v>
      </c>
      <c r="D122" s="257" t="s">
        <v>94</v>
      </c>
      <c r="E122" s="258">
        <v>7</v>
      </c>
      <c r="F122" s="258"/>
      <c r="G122" s="259">
        <f>E122*F122</f>
        <v>0</v>
      </c>
      <c r="O122" s="253">
        <v>2</v>
      </c>
      <c r="AA122" s="231">
        <v>12</v>
      </c>
      <c r="AB122" s="231">
        <v>0</v>
      </c>
      <c r="AC122" s="231">
        <v>113</v>
      </c>
      <c r="AZ122" s="231">
        <v>2</v>
      </c>
      <c r="BA122" s="231">
        <f>IF(AZ122=1,G122,0)</f>
        <v>0</v>
      </c>
      <c r="BB122" s="231">
        <f>IF(AZ122=2,G122,0)</f>
        <v>0</v>
      </c>
      <c r="BC122" s="231">
        <f>IF(AZ122=3,G122,0)</f>
        <v>0</v>
      </c>
      <c r="BD122" s="231">
        <f>IF(AZ122=4,G122,0)</f>
        <v>0</v>
      </c>
      <c r="BE122" s="231">
        <f>IF(AZ122=5,G122,0)</f>
        <v>0</v>
      </c>
      <c r="CA122" s="260">
        <v>12</v>
      </c>
      <c r="CB122" s="260">
        <v>0</v>
      </c>
      <c r="CZ122" s="231">
        <v>0</v>
      </c>
    </row>
    <row r="123" spans="1:104">
      <c r="A123" s="254">
        <v>88</v>
      </c>
      <c r="B123" s="255" t="s">
        <v>324</v>
      </c>
      <c r="C123" s="256" t="s">
        <v>325</v>
      </c>
      <c r="D123" s="257" t="s">
        <v>94</v>
      </c>
      <c r="E123" s="258">
        <v>1</v>
      </c>
      <c r="F123" s="258"/>
      <c r="G123" s="259">
        <f>E123*F123</f>
        <v>0</v>
      </c>
      <c r="O123" s="253">
        <v>2</v>
      </c>
      <c r="AA123" s="231">
        <v>12</v>
      </c>
      <c r="AB123" s="231">
        <v>0</v>
      </c>
      <c r="AC123" s="231">
        <v>114</v>
      </c>
      <c r="AZ123" s="231">
        <v>2</v>
      </c>
      <c r="BA123" s="231">
        <f>IF(AZ123=1,G123,0)</f>
        <v>0</v>
      </c>
      <c r="BB123" s="231">
        <f>IF(AZ123=2,G123,0)</f>
        <v>0</v>
      </c>
      <c r="BC123" s="231">
        <f>IF(AZ123=3,G123,0)</f>
        <v>0</v>
      </c>
      <c r="BD123" s="231">
        <f>IF(AZ123=4,G123,0)</f>
        <v>0</v>
      </c>
      <c r="BE123" s="231">
        <f>IF(AZ123=5,G123,0)</f>
        <v>0</v>
      </c>
      <c r="CA123" s="260">
        <v>12</v>
      </c>
      <c r="CB123" s="260">
        <v>0</v>
      </c>
      <c r="CZ123" s="231">
        <v>0</v>
      </c>
    </row>
    <row r="124" spans="1:104">
      <c r="A124" s="261"/>
      <c r="B124" s="262" t="s">
        <v>95</v>
      </c>
      <c r="C124" s="263" t="s">
        <v>320</v>
      </c>
      <c r="D124" s="264"/>
      <c r="E124" s="265"/>
      <c r="F124" s="266"/>
      <c r="G124" s="267">
        <f>SUM(G120:G123)</f>
        <v>0</v>
      </c>
      <c r="O124" s="253">
        <v>4</v>
      </c>
      <c r="BA124" s="268">
        <f>SUM(BA120:BA123)</f>
        <v>0</v>
      </c>
      <c r="BB124" s="268">
        <f>SUM(BB120:BB123)</f>
        <v>0</v>
      </c>
      <c r="BC124" s="268">
        <f>SUM(BC120:BC123)</f>
        <v>0</v>
      </c>
      <c r="BD124" s="268">
        <f>SUM(BD120:BD123)</f>
        <v>0</v>
      </c>
      <c r="BE124" s="268">
        <f>SUM(BE120:BE123)</f>
        <v>0</v>
      </c>
    </row>
    <row r="125" spans="1:104">
      <c r="A125" s="246" t="s">
        <v>91</v>
      </c>
      <c r="B125" s="247" t="s">
        <v>326</v>
      </c>
      <c r="C125" s="248" t="s">
        <v>327</v>
      </c>
      <c r="D125" s="249"/>
      <c r="E125" s="250"/>
      <c r="F125" s="250"/>
      <c r="G125" s="251"/>
      <c r="H125" s="252"/>
      <c r="I125" s="252"/>
      <c r="O125" s="253">
        <v>1</v>
      </c>
    </row>
    <row r="126" spans="1:104">
      <c r="A126" s="254">
        <v>89</v>
      </c>
      <c r="B126" s="255" t="s">
        <v>329</v>
      </c>
      <c r="C126" s="256" t="s">
        <v>330</v>
      </c>
      <c r="D126" s="257" t="s">
        <v>162</v>
      </c>
      <c r="E126" s="258">
        <v>16.71</v>
      </c>
      <c r="F126" s="258"/>
      <c r="G126" s="259">
        <f>E126*F126</f>
        <v>0</v>
      </c>
      <c r="O126" s="253">
        <v>2</v>
      </c>
      <c r="AA126" s="231">
        <v>12</v>
      </c>
      <c r="AB126" s="231">
        <v>0</v>
      </c>
      <c r="AC126" s="231">
        <v>20</v>
      </c>
      <c r="AZ126" s="231">
        <v>2</v>
      </c>
      <c r="BA126" s="231">
        <f>IF(AZ126=1,G126,0)</f>
        <v>0</v>
      </c>
      <c r="BB126" s="231">
        <f>IF(AZ126=2,G126,0)</f>
        <v>0</v>
      </c>
      <c r="BC126" s="231">
        <f>IF(AZ126=3,G126,0)</f>
        <v>0</v>
      </c>
      <c r="BD126" s="231">
        <f>IF(AZ126=4,G126,0)</f>
        <v>0</v>
      </c>
      <c r="BE126" s="231">
        <f>IF(AZ126=5,G126,0)</f>
        <v>0</v>
      </c>
      <c r="CA126" s="260">
        <v>12</v>
      </c>
      <c r="CB126" s="260">
        <v>0</v>
      </c>
      <c r="CZ126" s="231">
        <v>0</v>
      </c>
    </row>
    <row r="127" spans="1:104">
      <c r="A127" s="261"/>
      <c r="B127" s="262" t="s">
        <v>95</v>
      </c>
      <c r="C127" s="263" t="s">
        <v>328</v>
      </c>
      <c r="D127" s="264"/>
      <c r="E127" s="265"/>
      <c r="F127" s="266"/>
      <c r="G127" s="267">
        <f>SUM(G125:G126)</f>
        <v>0</v>
      </c>
      <c r="O127" s="253">
        <v>4</v>
      </c>
      <c r="BA127" s="268">
        <f>SUM(BA125:BA126)</f>
        <v>0</v>
      </c>
      <c r="BB127" s="268">
        <f>SUM(BB125:BB126)</f>
        <v>0</v>
      </c>
      <c r="BC127" s="268">
        <f>SUM(BC125:BC126)</f>
        <v>0</v>
      </c>
      <c r="BD127" s="268">
        <f>SUM(BD125:BD126)</f>
        <v>0</v>
      </c>
      <c r="BE127" s="268">
        <f>SUM(BE125:BE126)</f>
        <v>0</v>
      </c>
    </row>
    <row r="128" spans="1:104">
      <c r="A128" s="246" t="s">
        <v>91</v>
      </c>
      <c r="B128" s="247" t="s">
        <v>331</v>
      </c>
      <c r="C128" s="248" t="s">
        <v>332</v>
      </c>
      <c r="D128" s="249"/>
      <c r="E128" s="250"/>
      <c r="F128" s="250"/>
      <c r="G128" s="251"/>
      <c r="H128" s="252"/>
      <c r="I128" s="252"/>
      <c r="O128" s="253">
        <v>1</v>
      </c>
    </row>
    <row r="129" spans="1:104">
      <c r="A129" s="254">
        <v>90</v>
      </c>
      <c r="B129" s="255" t="s">
        <v>334</v>
      </c>
      <c r="C129" s="256" t="s">
        <v>335</v>
      </c>
      <c r="D129" s="257" t="s">
        <v>123</v>
      </c>
      <c r="E129" s="258">
        <v>32.380000000000003</v>
      </c>
      <c r="F129" s="258"/>
      <c r="G129" s="259">
        <f>E129*F129</f>
        <v>0</v>
      </c>
      <c r="O129" s="253">
        <v>2</v>
      </c>
      <c r="AA129" s="231">
        <v>12</v>
      </c>
      <c r="AB129" s="231">
        <v>0</v>
      </c>
      <c r="AC129" s="231">
        <v>112</v>
      </c>
      <c r="AZ129" s="231">
        <v>2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60">
        <v>12</v>
      </c>
      <c r="CB129" s="260">
        <v>0</v>
      </c>
      <c r="CZ129" s="231">
        <v>0</v>
      </c>
    </row>
    <row r="130" spans="1:104">
      <c r="A130" s="261"/>
      <c r="B130" s="262" t="s">
        <v>95</v>
      </c>
      <c r="C130" s="263" t="s">
        <v>333</v>
      </c>
      <c r="D130" s="264"/>
      <c r="E130" s="265"/>
      <c r="F130" s="266"/>
      <c r="G130" s="267">
        <f>SUM(G128:G129)</f>
        <v>0</v>
      </c>
      <c r="O130" s="253">
        <v>4</v>
      </c>
      <c r="BA130" s="268">
        <f>SUM(BA128:BA129)</f>
        <v>0</v>
      </c>
      <c r="BB130" s="268">
        <f>SUM(BB128:BB129)</f>
        <v>0</v>
      </c>
      <c r="BC130" s="268">
        <f>SUM(BC128:BC129)</f>
        <v>0</v>
      </c>
      <c r="BD130" s="268">
        <f>SUM(BD128:BD129)</f>
        <v>0</v>
      </c>
      <c r="BE130" s="268">
        <f>SUM(BE128:BE129)</f>
        <v>0</v>
      </c>
    </row>
    <row r="131" spans="1:104">
      <c r="A131" s="246" t="s">
        <v>91</v>
      </c>
      <c r="B131" s="247" t="s">
        <v>336</v>
      </c>
      <c r="C131" s="248" t="s">
        <v>337</v>
      </c>
      <c r="D131" s="249"/>
      <c r="E131" s="250"/>
      <c r="F131" s="250"/>
      <c r="G131" s="251"/>
      <c r="H131" s="252"/>
      <c r="I131" s="252"/>
      <c r="O131" s="253">
        <v>1</v>
      </c>
    </row>
    <row r="132" spans="1:104">
      <c r="A132" s="254">
        <v>91</v>
      </c>
      <c r="B132" s="255" t="s">
        <v>339</v>
      </c>
      <c r="C132" s="256" t="s">
        <v>340</v>
      </c>
      <c r="D132" s="257" t="s">
        <v>162</v>
      </c>
      <c r="E132" s="258">
        <v>20.22</v>
      </c>
      <c r="F132" s="258"/>
      <c r="G132" s="259">
        <f>E132*F132</f>
        <v>0</v>
      </c>
      <c r="O132" s="253">
        <v>2</v>
      </c>
      <c r="AA132" s="231">
        <v>2</v>
      </c>
      <c r="AB132" s="231">
        <v>7</v>
      </c>
      <c r="AC132" s="231">
        <v>7</v>
      </c>
      <c r="AZ132" s="231">
        <v>2</v>
      </c>
      <c r="BA132" s="231">
        <f>IF(AZ132=1,G132,0)</f>
        <v>0</v>
      </c>
      <c r="BB132" s="231">
        <f>IF(AZ132=2,G132,0)</f>
        <v>0</v>
      </c>
      <c r="BC132" s="231">
        <f>IF(AZ132=3,G132,0)</f>
        <v>0</v>
      </c>
      <c r="BD132" s="231">
        <f>IF(AZ132=4,G132,0)</f>
        <v>0</v>
      </c>
      <c r="BE132" s="231">
        <f>IF(AZ132=5,G132,0)</f>
        <v>0</v>
      </c>
      <c r="CA132" s="260">
        <v>2</v>
      </c>
      <c r="CB132" s="260">
        <v>7</v>
      </c>
      <c r="CZ132" s="231">
        <v>4.8830000000009498E-2</v>
      </c>
    </row>
    <row r="133" spans="1:104" ht="22.5">
      <c r="A133" s="254">
        <v>92</v>
      </c>
      <c r="B133" s="255" t="s">
        <v>341</v>
      </c>
      <c r="C133" s="256" t="s">
        <v>342</v>
      </c>
      <c r="D133" s="257" t="s">
        <v>123</v>
      </c>
      <c r="E133" s="258">
        <v>17</v>
      </c>
      <c r="F133" s="258"/>
      <c r="G133" s="259">
        <f>E133*F133</f>
        <v>0</v>
      </c>
      <c r="O133" s="253">
        <v>2</v>
      </c>
      <c r="AA133" s="231">
        <v>2</v>
      </c>
      <c r="AB133" s="231">
        <v>7</v>
      </c>
      <c r="AC133" s="231">
        <v>7</v>
      </c>
      <c r="AZ133" s="231">
        <v>2</v>
      </c>
      <c r="BA133" s="231">
        <f>IF(AZ133=1,G133,0)</f>
        <v>0</v>
      </c>
      <c r="BB133" s="231">
        <f>IF(AZ133=2,G133,0)</f>
        <v>0</v>
      </c>
      <c r="BC133" s="231">
        <f>IF(AZ133=3,G133,0)</f>
        <v>0</v>
      </c>
      <c r="BD133" s="231">
        <f>IF(AZ133=4,G133,0)</f>
        <v>0</v>
      </c>
      <c r="BE133" s="231">
        <f>IF(AZ133=5,G133,0)</f>
        <v>0</v>
      </c>
      <c r="CA133" s="260">
        <v>2</v>
      </c>
      <c r="CB133" s="260">
        <v>7</v>
      </c>
      <c r="CZ133" s="231">
        <v>2.74999999999892E-3</v>
      </c>
    </row>
    <row r="134" spans="1:104">
      <c r="A134" s="254">
        <v>93</v>
      </c>
      <c r="B134" s="255" t="s">
        <v>343</v>
      </c>
      <c r="C134" s="256" t="s">
        <v>344</v>
      </c>
      <c r="D134" s="257" t="s">
        <v>123</v>
      </c>
      <c r="E134" s="258">
        <v>23</v>
      </c>
      <c r="F134" s="258"/>
      <c r="G134" s="259">
        <f>E134*F134</f>
        <v>0</v>
      </c>
      <c r="O134" s="253">
        <v>2</v>
      </c>
      <c r="AA134" s="231">
        <v>12</v>
      </c>
      <c r="AB134" s="231">
        <v>0</v>
      </c>
      <c r="AC134" s="231">
        <v>21</v>
      </c>
      <c r="AZ134" s="231">
        <v>2</v>
      </c>
      <c r="BA134" s="231">
        <f>IF(AZ134=1,G134,0)</f>
        <v>0</v>
      </c>
      <c r="BB134" s="231">
        <f>IF(AZ134=2,G134,0)</f>
        <v>0</v>
      </c>
      <c r="BC134" s="231">
        <f>IF(AZ134=3,G134,0)</f>
        <v>0</v>
      </c>
      <c r="BD134" s="231">
        <f>IF(AZ134=4,G134,0)</f>
        <v>0</v>
      </c>
      <c r="BE134" s="231">
        <f>IF(AZ134=5,G134,0)</f>
        <v>0</v>
      </c>
      <c r="CA134" s="260">
        <v>12</v>
      </c>
      <c r="CB134" s="260">
        <v>0</v>
      </c>
      <c r="CZ134" s="231">
        <v>1.92000000000121E-2</v>
      </c>
    </row>
    <row r="135" spans="1:104">
      <c r="A135" s="254">
        <v>94</v>
      </c>
      <c r="B135" s="255" t="s">
        <v>345</v>
      </c>
      <c r="C135" s="256" t="s">
        <v>346</v>
      </c>
      <c r="D135" s="257" t="s">
        <v>10</v>
      </c>
      <c r="E135" s="258">
        <v>115</v>
      </c>
      <c r="F135" s="258"/>
      <c r="G135" s="259">
        <f>E135*F135</f>
        <v>0</v>
      </c>
      <c r="O135" s="253">
        <v>2</v>
      </c>
      <c r="AA135" s="231">
        <v>7</v>
      </c>
      <c r="AB135" s="231">
        <v>1002</v>
      </c>
      <c r="AC135" s="231">
        <v>5</v>
      </c>
      <c r="AZ135" s="231">
        <v>2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60">
        <v>7</v>
      </c>
      <c r="CB135" s="260">
        <v>1002</v>
      </c>
      <c r="CZ135" s="231">
        <v>0</v>
      </c>
    </row>
    <row r="136" spans="1:104">
      <c r="A136" s="261"/>
      <c r="B136" s="262" t="s">
        <v>95</v>
      </c>
      <c r="C136" s="263" t="s">
        <v>338</v>
      </c>
      <c r="D136" s="264"/>
      <c r="E136" s="265"/>
      <c r="F136" s="266"/>
      <c r="G136" s="267">
        <f>SUM(G131:G135)</f>
        <v>0</v>
      </c>
      <c r="O136" s="253">
        <v>4</v>
      </c>
      <c r="BA136" s="268">
        <f>SUM(BA131:BA135)</f>
        <v>0</v>
      </c>
      <c r="BB136" s="268">
        <f>SUM(BB131:BB135)</f>
        <v>0</v>
      </c>
      <c r="BC136" s="268">
        <f>SUM(BC131:BC135)</f>
        <v>0</v>
      </c>
      <c r="BD136" s="268">
        <f>SUM(BD131:BD135)</f>
        <v>0</v>
      </c>
      <c r="BE136" s="268">
        <f>SUM(BE131:BE135)</f>
        <v>0</v>
      </c>
    </row>
    <row r="137" spans="1:104">
      <c r="A137" s="246" t="s">
        <v>91</v>
      </c>
      <c r="B137" s="247" t="s">
        <v>347</v>
      </c>
      <c r="C137" s="248" t="s">
        <v>348</v>
      </c>
      <c r="D137" s="249"/>
      <c r="E137" s="250"/>
      <c r="F137" s="250"/>
      <c r="G137" s="251"/>
      <c r="H137" s="252"/>
      <c r="I137" s="252"/>
      <c r="O137" s="253">
        <v>1</v>
      </c>
    </row>
    <row r="138" spans="1:104">
      <c r="A138" s="254">
        <v>95</v>
      </c>
      <c r="B138" s="255" t="s">
        <v>350</v>
      </c>
      <c r="C138" s="256" t="s">
        <v>351</v>
      </c>
      <c r="D138" s="257" t="s">
        <v>123</v>
      </c>
      <c r="E138" s="258">
        <v>73.900000000000006</v>
      </c>
      <c r="F138" s="258"/>
      <c r="G138" s="259">
        <f>E138*F138</f>
        <v>0</v>
      </c>
      <c r="O138" s="253">
        <v>2</v>
      </c>
      <c r="AA138" s="231">
        <v>2</v>
      </c>
      <c r="AB138" s="231">
        <v>7</v>
      </c>
      <c r="AC138" s="231">
        <v>7</v>
      </c>
      <c r="AZ138" s="231">
        <v>2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60">
        <v>2</v>
      </c>
      <c r="CB138" s="260">
        <v>7</v>
      </c>
      <c r="CZ138" s="231">
        <v>1.37999999999927E-3</v>
      </c>
    </row>
    <row r="139" spans="1:104">
      <c r="A139" s="261"/>
      <c r="B139" s="262" t="s">
        <v>95</v>
      </c>
      <c r="C139" s="263" t="s">
        <v>349</v>
      </c>
      <c r="D139" s="264"/>
      <c r="E139" s="265"/>
      <c r="F139" s="266"/>
      <c r="G139" s="267">
        <f>SUM(G137:G138)</f>
        <v>0</v>
      </c>
      <c r="O139" s="253">
        <v>4</v>
      </c>
      <c r="BA139" s="268">
        <f>SUM(BA137:BA138)</f>
        <v>0</v>
      </c>
      <c r="BB139" s="268">
        <f>SUM(BB137:BB138)</f>
        <v>0</v>
      </c>
      <c r="BC139" s="268">
        <f>SUM(BC137:BC138)</f>
        <v>0</v>
      </c>
      <c r="BD139" s="268">
        <f>SUM(BD137:BD138)</f>
        <v>0</v>
      </c>
      <c r="BE139" s="268">
        <f>SUM(BE137:BE138)</f>
        <v>0</v>
      </c>
    </row>
    <row r="140" spans="1:104">
      <c r="A140" s="246" t="s">
        <v>91</v>
      </c>
      <c r="B140" s="247" t="s">
        <v>352</v>
      </c>
      <c r="C140" s="248" t="s">
        <v>353</v>
      </c>
      <c r="D140" s="249"/>
      <c r="E140" s="250"/>
      <c r="F140" s="250"/>
      <c r="G140" s="251"/>
      <c r="H140" s="252"/>
      <c r="I140" s="252"/>
      <c r="O140" s="253">
        <v>1</v>
      </c>
    </row>
    <row r="141" spans="1:104" ht="22.5">
      <c r="A141" s="254">
        <v>96</v>
      </c>
      <c r="B141" s="255" t="s">
        <v>355</v>
      </c>
      <c r="C141" s="256" t="s">
        <v>356</v>
      </c>
      <c r="D141" s="257" t="s">
        <v>123</v>
      </c>
      <c r="E141" s="258">
        <v>25.2</v>
      </c>
      <c r="F141" s="258"/>
      <c r="G141" s="259">
        <f>E141*F141</f>
        <v>0</v>
      </c>
      <c r="O141" s="253">
        <v>2</v>
      </c>
      <c r="AA141" s="231">
        <v>2</v>
      </c>
      <c r="AB141" s="231">
        <v>7</v>
      </c>
      <c r="AC141" s="231">
        <v>7</v>
      </c>
      <c r="AZ141" s="231">
        <v>2</v>
      </c>
      <c r="BA141" s="231">
        <f>IF(AZ141=1,G141,0)</f>
        <v>0</v>
      </c>
      <c r="BB141" s="231">
        <f>IF(AZ141=2,G141,0)</f>
        <v>0</v>
      </c>
      <c r="BC141" s="231">
        <f>IF(AZ141=3,G141,0)</f>
        <v>0</v>
      </c>
      <c r="BD141" s="231">
        <f>IF(AZ141=4,G141,0)</f>
        <v>0</v>
      </c>
      <c r="BE141" s="231">
        <f>IF(AZ141=5,G141,0)</f>
        <v>0</v>
      </c>
      <c r="CA141" s="260">
        <v>2</v>
      </c>
      <c r="CB141" s="260">
        <v>7</v>
      </c>
      <c r="CZ141" s="231">
        <v>4.66999999999729E-3</v>
      </c>
    </row>
    <row r="142" spans="1:104">
      <c r="A142" s="254">
        <v>97</v>
      </c>
      <c r="B142" s="255" t="s">
        <v>357</v>
      </c>
      <c r="C142" s="256" t="s">
        <v>358</v>
      </c>
      <c r="D142" s="257" t="s">
        <v>123</v>
      </c>
      <c r="E142" s="258">
        <v>30</v>
      </c>
      <c r="F142" s="258"/>
      <c r="G142" s="259">
        <f>E142*F142</f>
        <v>0</v>
      </c>
      <c r="O142" s="253">
        <v>2</v>
      </c>
      <c r="AA142" s="231">
        <v>12</v>
      </c>
      <c r="AB142" s="231">
        <v>0</v>
      </c>
      <c r="AC142" s="231">
        <v>23</v>
      </c>
      <c r="AZ142" s="231">
        <v>2</v>
      </c>
      <c r="BA142" s="231">
        <f>IF(AZ142=1,G142,0)</f>
        <v>0</v>
      </c>
      <c r="BB142" s="231">
        <f>IF(AZ142=2,G142,0)</f>
        <v>0</v>
      </c>
      <c r="BC142" s="231">
        <f>IF(AZ142=3,G142,0)</f>
        <v>0</v>
      </c>
      <c r="BD142" s="231">
        <f>IF(AZ142=4,G142,0)</f>
        <v>0</v>
      </c>
      <c r="BE142" s="231">
        <f>IF(AZ142=5,G142,0)</f>
        <v>0</v>
      </c>
      <c r="CA142" s="260">
        <v>12</v>
      </c>
      <c r="CB142" s="260">
        <v>0</v>
      </c>
      <c r="CZ142" s="231">
        <v>0</v>
      </c>
    </row>
    <row r="143" spans="1:104">
      <c r="A143" s="254">
        <v>98</v>
      </c>
      <c r="B143" s="255" t="s">
        <v>359</v>
      </c>
      <c r="C143" s="256" t="s">
        <v>360</v>
      </c>
      <c r="D143" s="257" t="s">
        <v>10</v>
      </c>
      <c r="E143" s="258">
        <v>150</v>
      </c>
      <c r="F143" s="258"/>
      <c r="G143" s="259">
        <f>E143*F143</f>
        <v>0</v>
      </c>
      <c r="O143" s="253">
        <v>2</v>
      </c>
      <c r="AA143" s="231">
        <v>7</v>
      </c>
      <c r="AB143" s="231">
        <v>1002</v>
      </c>
      <c r="AC143" s="231">
        <v>5</v>
      </c>
      <c r="AZ143" s="231">
        <v>2</v>
      </c>
      <c r="BA143" s="231">
        <f>IF(AZ143=1,G143,0)</f>
        <v>0</v>
      </c>
      <c r="BB143" s="231">
        <f>IF(AZ143=2,G143,0)</f>
        <v>0</v>
      </c>
      <c r="BC143" s="231">
        <f>IF(AZ143=3,G143,0)</f>
        <v>0</v>
      </c>
      <c r="BD143" s="231">
        <f>IF(AZ143=4,G143,0)</f>
        <v>0</v>
      </c>
      <c r="BE143" s="231">
        <f>IF(AZ143=5,G143,0)</f>
        <v>0</v>
      </c>
      <c r="CA143" s="260">
        <v>7</v>
      </c>
      <c r="CB143" s="260">
        <v>1002</v>
      </c>
      <c r="CZ143" s="231">
        <v>0</v>
      </c>
    </row>
    <row r="144" spans="1:104">
      <c r="A144" s="261"/>
      <c r="B144" s="262" t="s">
        <v>95</v>
      </c>
      <c r="C144" s="263" t="s">
        <v>354</v>
      </c>
      <c r="D144" s="264"/>
      <c r="E144" s="265"/>
      <c r="F144" s="266"/>
      <c r="G144" s="267">
        <f>SUM(G140:G143)</f>
        <v>0</v>
      </c>
      <c r="O144" s="253">
        <v>4</v>
      </c>
      <c r="BA144" s="268">
        <f>SUM(BA140:BA143)</f>
        <v>0</v>
      </c>
      <c r="BB144" s="268">
        <f>SUM(BB140:BB143)</f>
        <v>0</v>
      </c>
      <c r="BC144" s="268">
        <f>SUM(BC140:BC143)</f>
        <v>0</v>
      </c>
      <c r="BD144" s="268">
        <f>SUM(BD140:BD143)</f>
        <v>0</v>
      </c>
      <c r="BE144" s="268">
        <f>SUM(BE140:BE143)</f>
        <v>0</v>
      </c>
    </row>
    <row r="145" spans="1:104">
      <c r="A145" s="246" t="s">
        <v>91</v>
      </c>
      <c r="B145" s="247" t="s">
        <v>361</v>
      </c>
      <c r="C145" s="248" t="s">
        <v>362</v>
      </c>
      <c r="D145" s="249"/>
      <c r="E145" s="250"/>
      <c r="F145" s="250"/>
      <c r="G145" s="251"/>
      <c r="H145" s="252"/>
      <c r="I145" s="252"/>
      <c r="O145" s="253">
        <v>1</v>
      </c>
    </row>
    <row r="146" spans="1:104">
      <c r="A146" s="254">
        <v>99</v>
      </c>
      <c r="B146" s="255" t="s">
        <v>364</v>
      </c>
      <c r="C146" s="256" t="s">
        <v>365</v>
      </c>
      <c r="D146" s="257" t="s">
        <v>123</v>
      </c>
      <c r="E146" s="258">
        <v>413.83499999999998</v>
      </c>
      <c r="F146" s="258"/>
      <c r="G146" s="259">
        <f>E146*F146</f>
        <v>0</v>
      </c>
      <c r="O146" s="253">
        <v>2</v>
      </c>
      <c r="AA146" s="231">
        <v>1</v>
      </c>
      <c r="AB146" s="231">
        <v>7</v>
      </c>
      <c r="AC146" s="231">
        <v>7</v>
      </c>
      <c r="AZ146" s="231">
        <v>2</v>
      </c>
      <c r="BA146" s="231">
        <f>IF(AZ146=1,G146,0)</f>
        <v>0</v>
      </c>
      <c r="BB146" s="231">
        <f>IF(AZ146=2,G146,0)</f>
        <v>0</v>
      </c>
      <c r="BC146" s="231">
        <f>IF(AZ146=3,G146,0)</f>
        <v>0</v>
      </c>
      <c r="BD146" s="231">
        <f>IF(AZ146=4,G146,0)</f>
        <v>0</v>
      </c>
      <c r="BE146" s="231">
        <f>IF(AZ146=5,G146,0)</f>
        <v>0</v>
      </c>
      <c r="CA146" s="260">
        <v>1</v>
      </c>
      <c r="CB146" s="260">
        <v>7</v>
      </c>
      <c r="CZ146" s="231">
        <v>7.0000000000014495E-5</v>
      </c>
    </row>
    <row r="147" spans="1:104">
      <c r="A147" s="254">
        <v>100</v>
      </c>
      <c r="B147" s="255" t="s">
        <v>366</v>
      </c>
      <c r="C147" s="256" t="s">
        <v>367</v>
      </c>
      <c r="D147" s="257" t="s">
        <v>123</v>
      </c>
      <c r="E147" s="258">
        <v>362.83499999999998</v>
      </c>
      <c r="F147" s="258"/>
      <c r="G147" s="259">
        <f>E147*F147</f>
        <v>0</v>
      </c>
      <c r="O147" s="253">
        <v>2</v>
      </c>
      <c r="AA147" s="231">
        <v>1</v>
      </c>
      <c r="AB147" s="231">
        <v>7</v>
      </c>
      <c r="AC147" s="231">
        <v>7</v>
      </c>
      <c r="AZ147" s="231">
        <v>2</v>
      </c>
      <c r="BA147" s="231">
        <f>IF(AZ147=1,G147,0)</f>
        <v>0</v>
      </c>
      <c r="BB147" s="231">
        <f>IF(AZ147=2,G147,0)</f>
        <v>0</v>
      </c>
      <c r="BC147" s="231">
        <f>IF(AZ147=3,G147,0)</f>
        <v>0</v>
      </c>
      <c r="BD147" s="231">
        <f>IF(AZ147=4,G147,0)</f>
        <v>0</v>
      </c>
      <c r="BE147" s="231">
        <f>IF(AZ147=5,G147,0)</f>
        <v>0</v>
      </c>
      <c r="CA147" s="260">
        <v>1</v>
      </c>
      <c r="CB147" s="260">
        <v>7</v>
      </c>
      <c r="CZ147" s="231">
        <v>1.59999999999938E-4</v>
      </c>
    </row>
    <row r="148" spans="1:104">
      <c r="A148" s="254">
        <v>101</v>
      </c>
      <c r="B148" s="255" t="s">
        <v>368</v>
      </c>
      <c r="C148" s="256" t="s">
        <v>369</v>
      </c>
      <c r="D148" s="257" t="s">
        <v>123</v>
      </c>
      <c r="E148" s="258">
        <v>51</v>
      </c>
      <c r="F148" s="258"/>
      <c r="G148" s="259">
        <f>E148*F148</f>
        <v>0</v>
      </c>
      <c r="O148" s="253">
        <v>2</v>
      </c>
      <c r="AA148" s="231">
        <v>1</v>
      </c>
      <c r="AB148" s="231">
        <v>7</v>
      </c>
      <c r="AC148" s="231">
        <v>7</v>
      </c>
      <c r="AZ148" s="231">
        <v>2</v>
      </c>
      <c r="BA148" s="231">
        <f>IF(AZ148=1,G148,0)</f>
        <v>0</v>
      </c>
      <c r="BB148" s="231">
        <f>IF(AZ148=2,G148,0)</f>
        <v>0</v>
      </c>
      <c r="BC148" s="231">
        <f>IF(AZ148=3,G148,0)</f>
        <v>0</v>
      </c>
      <c r="BD148" s="231">
        <f>IF(AZ148=4,G148,0)</f>
        <v>0</v>
      </c>
      <c r="BE148" s="231">
        <f>IF(AZ148=5,G148,0)</f>
        <v>0</v>
      </c>
      <c r="CA148" s="260">
        <v>1</v>
      </c>
      <c r="CB148" s="260">
        <v>7</v>
      </c>
      <c r="CZ148" s="231">
        <v>2.4999999999986101E-4</v>
      </c>
    </row>
    <row r="149" spans="1:104">
      <c r="A149" s="261"/>
      <c r="B149" s="262" t="s">
        <v>95</v>
      </c>
      <c r="C149" s="263" t="s">
        <v>363</v>
      </c>
      <c r="D149" s="264"/>
      <c r="E149" s="265"/>
      <c r="F149" s="266"/>
      <c r="G149" s="267">
        <f>SUM(G145:G148)</f>
        <v>0</v>
      </c>
      <c r="O149" s="253">
        <v>4</v>
      </c>
      <c r="BA149" s="268">
        <f>SUM(BA145:BA148)</f>
        <v>0</v>
      </c>
      <c r="BB149" s="268">
        <f>SUM(BB145:BB148)</f>
        <v>0</v>
      </c>
      <c r="BC149" s="268">
        <f>SUM(BC145:BC148)</f>
        <v>0</v>
      </c>
      <c r="BD149" s="268">
        <f>SUM(BD145:BD148)</f>
        <v>0</v>
      </c>
      <c r="BE149" s="268">
        <f>SUM(BE145:BE148)</f>
        <v>0</v>
      </c>
    </row>
    <row r="150" spans="1:104">
      <c r="A150" s="246" t="s">
        <v>91</v>
      </c>
      <c r="B150" s="247" t="s">
        <v>370</v>
      </c>
      <c r="C150" s="248" t="s">
        <v>371</v>
      </c>
      <c r="D150" s="249"/>
      <c r="E150" s="250"/>
      <c r="F150" s="250"/>
      <c r="G150" s="251"/>
      <c r="H150" s="252"/>
      <c r="I150" s="252"/>
      <c r="O150" s="253">
        <v>1</v>
      </c>
    </row>
    <row r="151" spans="1:104">
      <c r="A151" s="254">
        <v>102</v>
      </c>
      <c r="B151" s="255" t="s">
        <v>373</v>
      </c>
      <c r="C151" s="256" t="s">
        <v>374</v>
      </c>
      <c r="D151" s="257" t="s">
        <v>277</v>
      </c>
      <c r="E151" s="258">
        <v>1</v>
      </c>
      <c r="F151" s="258"/>
      <c r="G151" s="259">
        <f>E151*F151</f>
        <v>0</v>
      </c>
      <c r="O151" s="253">
        <v>2</v>
      </c>
      <c r="AA151" s="231">
        <v>12</v>
      </c>
      <c r="AB151" s="231">
        <v>0</v>
      </c>
      <c r="AC151" s="231">
        <v>24</v>
      </c>
      <c r="AZ151" s="231">
        <v>4</v>
      </c>
      <c r="BA151" s="231">
        <f>IF(AZ151=1,G151,0)</f>
        <v>0</v>
      </c>
      <c r="BB151" s="231">
        <f>IF(AZ151=2,G151,0)</f>
        <v>0</v>
      </c>
      <c r="BC151" s="231">
        <f>IF(AZ151=3,G151,0)</f>
        <v>0</v>
      </c>
      <c r="BD151" s="231">
        <f>IF(AZ151=4,G151,0)</f>
        <v>0</v>
      </c>
      <c r="BE151" s="231">
        <f>IF(AZ151=5,G151,0)</f>
        <v>0</v>
      </c>
      <c r="CA151" s="260">
        <v>12</v>
      </c>
      <c r="CB151" s="260">
        <v>0</v>
      </c>
      <c r="CZ151" s="231">
        <v>0</v>
      </c>
    </row>
    <row r="152" spans="1:104">
      <c r="A152" s="261"/>
      <c r="B152" s="262" t="s">
        <v>95</v>
      </c>
      <c r="C152" s="263" t="s">
        <v>372</v>
      </c>
      <c r="D152" s="264"/>
      <c r="E152" s="265"/>
      <c r="F152" s="266"/>
      <c r="G152" s="267">
        <f>SUM(G150:G151)</f>
        <v>0</v>
      </c>
      <c r="O152" s="253">
        <v>4</v>
      </c>
      <c r="BA152" s="268">
        <f>SUM(BA150:BA151)</f>
        <v>0</v>
      </c>
      <c r="BB152" s="268">
        <f>SUM(BB150:BB151)</f>
        <v>0</v>
      </c>
      <c r="BC152" s="268">
        <f>SUM(BC150:BC151)</f>
        <v>0</v>
      </c>
      <c r="BD152" s="268">
        <f>SUM(BD150:BD151)</f>
        <v>0</v>
      </c>
      <c r="BE152" s="268">
        <f>SUM(BE150:BE151)</f>
        <v>0</v>
      </c>
    </row>
    <row r="153" spans="1:104">
      <c r="A153" s="246" t="s">
        <v>91</v>
      </c>
      <c r="B153" s="247" t="s">
        <v>375</v>
      </c>
      <c r="C153" s="248" t="s">
        <v>376</v>
      </c>
      <c r="D153" s="249"/>
      <c r="E153" s="250"/>
      <c r="F153" s="250"/>
      <c r="G153" s="251"/>
      <c r="H153" s="252"/>
      <c r="I153" s="252"/>
      <c r="O153" s="253">
        <v>1</v>
      </c>
    </row>
    <row r="154" spans="1:104">
      <c r="A154" s="254">
        <v>103</v>
      </c>
      <c r="B154" s="255" t="s">
        <v>378</v>
      </c>
      <c r="C154" s="256" t="s">
        <v>379</v>
      </c>
      <c r="D154" s="257" t="s">
        <v>277</v>
      </c>
      <c r="E154" s="258">
        <v>1</v>
      </c>
      <c r="F154" s="258"/>
      <c r="G154" s="259">
        <f>E154*F154</f>
        <v>0</v>
      </c>
      <c r="O154" s="253">
        <v>2</v>
      </c>
      <c r="AA154" s="231">
        <v>12</v>
      </c>
      <c r="AB154" s="231">
        <v>0</v>
      </c>
      <c r="AC154" s="231">
        <v>25</v>
      </c>
      <c r="AZ154" s="231">
        <v>4</v>
      </c>
      <c r="BA154" s="231">
        <f>IF(AZ154=1,G154,0)</f>
        <v>0</v>
      </c>
      <c r="BB154" s="231">
        <f>IF(AZ154=2,G154,0)</f>
        <v>0</v>
      </c>
      <c r="BC154" s="231">
        <f>IF(AZ154=3,G154,0)</f>
        <v>0</v>
      </c>
      <c r="BD154" s="231">
        <f>IF(AZ154=4,G154,0)</f>
        <v>0</v>
      </c>
      <c r="BE154" s="231">
        <f>IF(AZ154=5,G154,0)</f>
        <v>0</v>
      </c>
      <c r="CA154" s="260">
        <v>12</v>
      </c>
      <c r="CB154" s="260">
        <v>0</v>
      </c>
      <c r="CZ154" s="231">
        <v>0</v>
      </c>
    </row>
    <row r="155" spans="1:104">
      <c r="A155" s="261"/>
      <c r="B155" s="262" t="s">
        <v>95</v>
      </c>
      <c r="C155" s="263" t="s">
        <v>377</v>
      </c>
      <c r="D155" s="264"/>
      <c r="E155" s="265"/>
      <c r="F155" s="266"/>
      <c r="G155" s="267">
        <f>SUM(G153:G154)</f>
        <v>0</v>
      </c>
      <c r="O155" s="253">
        <v>4</v>
      </c>
      <c r="BA155" s="268">
        <f>SUM(BA153:BA154)</f>
        <v>0</v>
      </c>
      <c r="BB155" s="268">
        <f>SUM(BB153:BB154)</f>
        <v>0</v>
      </c>
      <c r="BC155" s="268">
        <f>SUM(BC153:BC154)</f>
        <v>0</v>
      </c>
      <c r="BD155" s="268">
        <f>SUM(BD153:BD154)</f>
        <v>0</v>
      </c>
      <c r="BE155" s="268">
        <f>SUM(BE153:BE154)</f>
        <v>0</v>
      </c>
    </row>
    <row r="156" spans="1:104">
      <c r="E156" s="231"/>
    </row>
    <row r="157" spans="1:104">
      <c r="E157" s="231"/>
    </row>
    <row r="158" spans="1:104">
      <c r="E158" s="231"/>
    </row>
    <row r="159" spans="1:104">
      <c r="E159" s="231"/>
    </row>
    <row r="160" spans="1:104">
      <c r="E160" s="231"/>
    </row>
    <row r="161" spans="5:5">
      <c r="E161" s="231"/>
    </row>
    <row r="162" spans="5:5">
      <c r="E162" s="231"/>
    </row>
    <row r="163" spans="5:5">
      <c r="E163" s="231"/>
    </row>
    <row r="164" spans="5:5">
      <c r="E164" s="231"/>
    </row>
    <row r="165" spans="5:5">
      <c r="E165" s="231"/>
    </row>
    <row r="166" spans="5:5">
      <c r="E166" s="231"/>
    </row>
    <row r="167" spans="5:5">
      <c r="E167" s="231"/>
    </row>
    <row r="168" spans="5:5">
      <c r="E168" s="231"/>
    </row>
    <row r="169" spans="5:5">
      <c r="E169" s="231"/>
    </row>
    <row r="170" spans="5:5">
      <c r="E170" s="231"/>
    </row>
    <row r="171" spans="5:5">
      <c r="E171" s="231"/>
    </row>
    <row r="172" spans="5:5">
      <c r="E172" s="231"/>
    </row>
    <row r="173" spans="5:5">
      <c r="E173" s="231"/>
    </row>
    <row r="174" spans="5:5">
      <c r="E174" s="231"/>
    </row>
    <row r="175" spans="5:5">
      <c r="E175" s="231"/>
    </row>
    <row r="176" spans="5:5">
      <c r="E176" s="231"/>
    </row>
    <row r="177" spans="1:7">
      <c r="E177" s="231"/>
    </row>
    <row r="178" spans="1:7">
      <c r="E178" s="231"/>
    </row>
    <row r="179" spans="1:7">
      <c r="A179" s="269"/>
      <c r="B179" s="269"/>
      <c r="C179" s="269"/>
      <c r="D179" s="269"/>
      <c r="E179" s="269"/>
      <c r="F179" s="269"/>
      <c r="G179" s="269"/>
    </row>
    <row r="180" spans="1:7">
      <c r="A180" s="269"/>
      <c r="B180" s="269"/>
      <c r="C180" s="269"/>
      <c r="D180" s="269"/>
      <c r="E180" s="269"/>
      <c r="F180" s="269"/>
      <c r="G180" s="269"/>
    </row>
    <row r="181" spans="1:7">
      <c r="A181" s="269"/>
      <c r="B181" s="269"/>
      <c r="C181" s="269"/>
      <c r="D181" s="269"/>
      <c r="E181" s="269"/>
      <c r="F181" s="269"/>
      <c r="G181" s="269"/>
    </row>
    <row r="182" spans="1:7">
      <c r="A182" s="269"/>
      <c r="B182" s="269"/>
      <c r="C182" s="269"/>
      <c r="D182" s="269"/>
      <c r="E182" s="269"/>
      <c r="F182" s="269"/>
      <c r="G182" s="269"/>
    </row>
    <row r="183" spans="1:7">
      <c r="E183" s="231"/>
    </row>
    <row r="184" spans="1:7">
      <c r="E184" s="231"/>
    </row>
    <row r="185" spans="1:7">
      <c r="E185" s="231"/>
    </row>
    <row r="186" spans="1:7">
      <c r="E186" s="231"/>
    </row>
    <row r="187" spans="1:7">
      <c r="E187" s="231"/>
    </row>
    <row r="188" spans="1:7">
      <c r="E188" s="231"/>
    </row>
    <row r="189" spans="1:7">
      <c r="E189" s="231"/>
    </row>
    <row r="190" spans="1:7">
      <c r="E190" s="231"/>
    </row>
    <row r="191" spans="1:7">
      <c r="E191" s="231"/>
    </row>
    <row r="192" spans="1:7">
      <c r="E192" s="231"/>
    </row>
    <row r="193" spans="5:5">
      <c r="E193" s="231"/>
    </row>
    <row r="194" spans="5:5">
      <c r="E194" s="231"/>
    </row>
    <row r="195" spans="5:5">
      <c r="E195" s="231"/>
    </row>
    <row r="196" spans="5:5">
      <c r="E196" s="231"/>
    </row>
    <row r="197" spans="5:5">
      <c r="E197" s="231"/>
    </row>
    <row r="198" spans="5:5">
      <c r="E198" s="231"/>
    </row>
    <row r="199" spans="5:5">
      <c r="E199" s="231"/>
    </row>
    <row r="200" spans="5:5">
      <c r="E200" s="231"/>
    </row>
    <row r="201" spans="5:5">
      <c r="E201" s="231"/>
    </row>
    <row r="202" spans="5:5">
      <c r="E202" s="231"/>
    </row>
    <row r="203" spans="5:5">
      <c r="E203" s="231"/>
    </row>
    <row r="204" spans="5:5">
      <c r="E204" s="231"/>
    </row>
    <row r="205" spans="5:5">
      <c r="E205" s="231"/>
    </row>
    <row r="206" spans="5:5">
      <c r="E206" s="231"/>
    </row>
    <row r="207" spans="5:5">
      <c r="E207" s="231"/>
    </row>
    <row r="208" spans="5:5">
      <c r="E208" s="231"/>
    </row>
    <row r="209" spans="1:7">
      <c r="E209" s="231"/>
    </row>
    <row r="210" spans="1:7">
      <c r="E210" s="231"/>
    </row>
    <row r="211" spans="1:7">
      <c r="E211" s="231"/>
    </row>
    <row r="212" spans="1:7">
      <c r="E212" s="231"/>
    </row>
    <row r="213" spans="1:7">
      <c r="E213" s="231"/>
    </row>
    <row r="214" spans="1:7">
      <c r="A214" s="270"/>
      <c r="B214" s="270"/>
    </row>
    <row r="215" spans="1:7">
      <c r="A215" s="269"/>
      <c r="B215" s="269"/>
      <c r="C215" s="271"/>
      <c r="D215" s="271"/>
      <c r="E215" s="272"/>
      <c r="F215" s="271"/>
      <c r="G215" s="273"/>
    </row>
    <row r="216" spans="1:7">
      <c r="A216" s="274"/>
      <c r="B216" s="274"/>
      <c r="C216" s="269"/>
      <c r="D216" s="269"/>
      <c r="E216" s="275"/>
      <c r="F216" s="269"/>
      <c r="G216" s="269"/>
    </row>
    <row r="217" spans="1:7">
      <c r="A217" s="269"/>
      <c r="B217" s="269"/>
      <c r="C217" s="269"/>
      <c r="D217" s="269"/>
      <c r="E217" s="275"/>
      <c r="F217" s="269"/>
      <c r="G217" s="269"/>
    </row>
    <row r="218" spans="1:7">
      <c r="A218" s="269"/>
      <c r="B218" s="269"/>
      <c r="C218" s="269"/>
      <c r="D218" s="269"/>
      <c r="E218" s="275"/>
      <c r="F218" s="269"/>
      <c r="G218" s="269"/>
    </row>
    <row r="219" spans="1:7">
      <c r="A219" s="269"/>
      <c r="B219" s="269"/>
      <c r="C219" s="269"/>
      <c r="D219" s="269"/>
      <c r="E219" s="275"/>
      <c r="F219" s="269"/>
      <c r="G219" s="269"/>
    </row>
    <row r="220" spans="1:7">
      <c r="A220" s="269"/>
      <c r="B220" s="269"/>
      <c r="C220" s="269"/>
      <c r="D220" s="269"/>
      <c r="E220" s="275"/>
      <c r="F220" s="269"/>
      <c r="G220" s="269"/>
    </row>
    <row r="221" spans="1:7">
      <c r="A221" s="269"/>
      <c r="B221" s="269"/>
      <c r="C221" s="269"/>
      <c r="D221" s="269"/>
      <c r="E221" s="275"/>
      <c r="F221" s="269"/>
      <c r="G221" s="269"/>
    </row>
    <row r="222" spans="1:7">
      <c r="A222" s="269"/>
      <c r="B222" s="269"/>
      <c r="C222" s="269"/>
      <c r="D222" s="269"/>
      <c r="E222" s="275"/>
      <c r="F222" s="269"/>
      <c r="G222" s="269"/>
    </row>
    <row r="223" spans="1:7">
      <c r="A223" s="269"/>
      <c r="B223" s="269"/>
      <c r="C223" s="269"/>
      <c r="D223" s="269"/>
      <c r="E223" s="275"/>
      <c r="F223" s="269"/>
      <c r="G223" s="269"/>
    </row>
    <row r="224" spans="1:7">
      <c r="A224" s="269"/>
      <c r="B224" s="269"/>
      <c r="C224" s="269"/>
      <c r="D224" s="269"/>
      <c r="E224" s="275"/>
      <c r="F224" s="269"/>
      <c r="G224" s="269"/>
    </row>
    <row r="225" spans="1:7">
      <c r="A225" s="269"/>
      <c r="B225" s="269"/>
      <c r="C225" s="269"/>
      <c r="D225" s="269"/>
      <c r="E225" s="275"/>
      <c r="F225" s="269"/>
      <c r="G225" s="269"/>
    </row>
    <row r="226" spans="1:7">
      <c r="A226" s="269"/>
      <c r="B226" s="269"/>
      <c r="C226" s="269"/>
      <c r="D226" s="269"/>
      <c r="E226" s="275"/>
      <c r="F226" s="269"/>
      <c r="G226" s="269"/>
    </row>
    <row r="227" spans="1:7">
      <c r="A227" s="269"/>
      <c r="B227" s="269"/>
      <c r="C227" s="269"/>
      <c r="D227" s="269"/>
      <c r="E227" s="275"/>
      <c r="F227" s="269"/>
      <c r="G227" s="269"/>
    </row>
    <row r="228" spans="1:7">
      <c r="A228" s="269"/>
      <c r="B228" s="269"/>
      <c r="C228" s="269"/>
      <c r="D228" s="269"/>
      <c r="E228" s="275"/>
      <c r="F228" s="269"/>
      <c r="G228" s="26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5"/>
  <sheetViews>
    <sheetView workbookViewId="0">
      <selection activeCell="A7" sqref="A7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9" t="s">
        <v>28</v>
      </c>
      <c r="B1" s="90"/>
      <c r="C1" s="90"/>
      <c r="D1" s="90"/>
      <c r="E1" s="90"/>
      <c r="F1" s="90"/>
      <c r="G1" s="90"/>
    </row>
    <row r="2" spans="1:57" ht="12.75" customHeight="1">
      <c r="A2" s="91" t="s">
        <v>29</v>
      </c>
      <c r="B2" s="92"/>
      <c r="C2" s="93"/>
      <c r="D2" s="93" t="s">
        <v>389</v>
      </c>
      <c r="E2" s="92"/>
      <c r="F2" s="94" t="s">
        <v>30</v>
      </c>
      <c r="G2" s="95"/>
    </row>
    <row r="3" spans="1:57" ht="3" hidden="1" customHeight="1">
      <c r="A3" s="96"/>
      <c r="B3" s="97"/>
      <c r="C3" s="98"/>
      <c r="D3" s="98"/>
      <c r="E3" s="97"/>
      <c r="F3" s="99"/>
      <c r="G3" s="100"/>
    </row>
    <row r="4" spans="1:57" ht="12" customHeight="1">
      <c r="A4" s="101" t="s">
        <v>31</v>
      </c>
      <c r="B4" s="97"/>
      <c r="C4" s="98"/>
      <c r="D4" s="98"/>
      <c r="E4" s="97"/>
      <c r="F4" s="99" t="s">
        <v>32</v>
      </c>
      <c r="G4" s="102"/>
    </row>
    <row r="5" spans="1:57" ht="12.95" customHeight="1">
      <c r="A5" s="103" t="s">
        <v>98</v>
      </c>
      <c r="B5" s="104"/>
      <c r="C5" s="105"/>
      <c r="D5" s="106"/>
      <c r="E5" s="107"/>
      <c r="F5" s="99" t="s">
        <v>33</v>
      </c>
      <c r="G5" s="100"/>
    </row>
    <row r="6" spans="1:57" ht="12.95" customHeight="1">
      <c r="A6" s="101" t="s">
        <v>34</v>
      </c>
      <c r="B6" s="97"/>
      <c r="C6" s="98"/>
      <c r="D6" s="98"/>
      <c r="E6" s="97"/>
      <c r="F6" s="108" t="s">
        <v>35</v>
      </c>
      <c r="G6" s="109">
        <v>0</v>
      </c>
      <c r="O6" s="110"/>
    </row>
    <row r="7" spans="1:57" ht="12.95" customHeight="1">
      <c r="A7" s="111"/>
      <c r="B7" s="112"/>
      <c r="C7" s="113"/>
      <c r="D7" s="114"/>
      <c r="E7" s="114"/>
      <c r="F7" s="115" t="s">
        <v>36</v>
      </c>
      <c r="G7" s="109">
        <f>IF(G6=0,,ROUND((F30+F32)/G6,1))</f>
        <v>0</v>
      </c>
    </row>
    <row r="8" spans="1:57">
      <c r="A8" s="116" t="s">
        <v>37</v>
      </c>
      <c r="B8" s="99"/>
      <c r="C8" s="290"/>
      <c r="D8" s="290"/>
      <c r="E8" s="291"/>
      <c r="F8" s="117" t="s">
        <v>38</v>
      </c>
      <c r="G8" s="118"/>
      <c r="H8" s="119"/>
      <c r="I8" s="120"/>
    </row>
    <row r="9" spans="1:57">
      <c r="A9" s="116" t="s">
        <v>39</v>
      </c>
      <c r="B9" s="99"/>
      <c r="C9" s="290"/>
      <c r="D9" s="290"/>
      <c r="E9" s="291"/>
      <c r="F9" s="99"/>
      <c r="G9" s="121"/>
      <c r="H9" s="122"/>
    </row>
    <row r="10" spans="1:57">
      <c r="A10" s="116" t="s">
        <v>40</v>
      </c>
      <c r="B10" s="99"/>
      <c r="C10" s="290"/>
      <c r="D10" s="290"/>
      <c r="E10" s="290"/>
      <c r="F10" s="123"/>
      <c r="G10" s="124"/>
      <c r="H10" s="125"/>
    </row>
    <row r="11" spans="1:57" ht="13.5" customHeight="1">
      <c r="A11" s="116" t="s">
        <v>41</v>
      </c>
      <c r="B11" s="99"/>
      <c r="C11" s="290"/>
      <c r="D11" s="290"/>
      <c r="E11" s="290"/>
      <c r="F11" s="126" t="s">
        <v>42</v>
      </c>
      <c r="G11" s="127"/>
      <c r="H11" s="122"/>
      <c r="BA11" s="128"/>
      <c r="BB11" s="128"/>
      <c r="BC11" s="128"/>
      <c r="BD11" s="128"/>
      <c r="BE11" s="128"/>
    </row>
    <row r="12" spans="1:57" ht="12.75" customHeight="1">
      <c r="A12" s="129" t="s">
        <v>43</v>
      </c>
      <c r="B12" s="97"/>
      <c r="C12" s="292"/>
      <c r="D12" s="292"/>
      <c r="E12" s="292"/>
      <c r="F12" s="130" t="s">
        <v>44</v>
      </c>
      <c r="G12" s="131"/>
      <c r="H12" s="122"/>
    </row>
    <row r="13" spans="1:57" ht="28.5" customHeight="1" thickBot="1">
      <c r="A13" s="132" t="s">
        <v>45</v>
      </c>
      <c r="B13" s="133"/>
      <c r="C13" s="133"/>
      <c r="D13" s="133"/>
      <c r="E13" s="134"/>
      <c r="F13" s="134"/>
      <c r="G13" s="135"/>
      <c r="H13" s="122"/>
    </row>
    <row r="14" spans="1:57" ht="17.25" customHeight="1" thickBot="1">
      <c r="A14" s="136" t="s">
        <v>46</v>
      </c>
      <c r="B14" s="137"/>
      <c r="C14" s="138"/>
      <c r="D14" s="139" t="s">
        <v>47</v>
      </c>
      <c r="E14" s="140"/>
      <c r="F14" s="140"/>
      <c r="G14" s="138"/>
    </row>
    <row r="15" spans="1:57" ht="15.95" customHeight="1">
      <c r="A15" s="141"/>
      <c r="B15" s="142" t="s">
        <v>48</v>
      </c>
      <c r="C15" s="143">
        <f>'03 Rek'!E30</f>
        <v>0</v>
      </c>
      <c r="D15" s="144" t="str">
        <f>'03 Rek'!A35</f>
        <v>Ztížené výrobní podmínky</v>
      </c>
      <c r="E15" s="145"/>
      <c r="F15" s="146"/>
      <c r="G15" s="143">
        <f>'03 Rek'!I35</f>
        <v>0</v>
      </c>
    </row>
    <row r="16" spans="1:57" ht="15.95" customHeight="1">
      <c r="A16" s="141" t="s">
        <v>49</v>
      </c>
      <c r="B16" s="142" t="s">
        <v>50</v>
      </c>
      <c r="C16" s="143">
        <f>'03 Rek'!F30</f>
        <v>0</v>
      </c>
      <c r="D16" s="147" t="str">
        <f>'03 Rek'!A36</f>
        <v>Oborová přirážka</v>
      </c>
      <c r="E16" s="148"/>
      <c r="F16" s="149"/>
      <c r="G16" s="143">
        <f>'03 Rek'!I36</f>
        <v>0</v>
      </c>
    </row>
    <row r="17" spans="1:7" ht="15.95" customHeight="1">
      <c r="A17" s="141" t="s">
        <v>51</v>
      </c>
      <c r="B17" s="142" t="s">
        <v>52</v>
      </c>
      <c r="C17" s="143">
        <f>'03 Rek'!H30</f>
        <v>0</v>
      </c>
      <c r="D17" s="147" t="str">
        <f>'03 Rek'!A37</f>
        <v>Přesun stavebních kapacit</v>
      </c>
      <c r="E17" s="148"/>
      <c r="F17" s="149"/>
      <c r="G17" s="143">
        <f>'03 Rek'!I37</f>
        <v>0</v>
      </c>
    </row>
    <row r="18" spans="1:7" ht="15.95" customHeight="1">
      <c r="A18" s="150" t="s">
        <v>53</v>
      </c>
      <c r="B18" s="151" t="s">
        <v>54</v>
      </c>
      <c r="C18" s="143">
        <f>'03 Rek'!G30</f>
        <v>0</v>
      </c>
      <c r="D18" s="147" t="str">
        <f>'03 Rek'!A38</f>
        <v>Mimostaveništní doprava</v>
      </c>
      <c r="E18" s="148"/>
      <c r="F18" s="149"/>
      <c r="G18" s="143">
        <f>'03 Rek'!I38</f>
        <v>0</v>
      </c>
    </row>
    <row r="19" spans="1:7" ht="15.95" customHeight="1">
      <c r="A19" s="152" t="s">
        <v>55</v>
      </c>
      <c r="B19" s="142"/>
      <c r="C19" s="143">
        <f>SUM(C15:C18)</f>
        <v>0</v>
      </c>
      <c r="D19" s="153" t="str">
        <f>'03 Rek'!A39</f>
        <v>Zařízení staveniště</v>
      </c>
      <c r="E19" s="148"/>
      <c r="F19" s="149"/>
      <c r="G19" s="143">
        <f>'03 Rek'!I39</f>
        <v>0</v>
      </c>
    </row>
    <row r="20" spans="1:7" ht="15.95" customHeight="1">
      <c r="A20" s="152"/>
      <c r="B20" s="142"/>
      <c r="C20" s="143"/>
      <c r="D20" s="147" t="str">
        <f>'03 Rek'!A40</f>
        <v>Provoz investora</v>
      </c>
      <c r="E20" s="148"/>
      <c r="F20" s="149"/>
      <c r="G20" s="143">
        <f>'03 Rek'!I40</f>
        <v>0</v>
      </c>
    </row>
    <row r="21" spans="1:7" ht="15.95" customHeight="1">
      <c r="A21" s="152" t="s">
        <v>25</v>
      </c>
      <c r="B21" s="142"/>
      <c r="C21" s="143">
        <f>'03 Rek'!I30</f>
        <v>0</v>
      </c>
      <c r="D21" s="147" t="str">
        <f>'03 Rek'!A41</f>
        <v>Kompletační činnost (IČD)</v>
      </c>
      <c r="E21" s="148"/>
      <c r="F21" s="149"/>
      <c r="G21" s="143">
        <f>'03 Rek'!I41</f>
        <v>0</v>
      </c>
    </row>
    <row r="22" spans="1:7" ht="15.95" customHeight="1">
      <c r="A22" s="154" t="s">
        <v>56</v>
      </c>
      <c r="B22" s="122"/>
      <c r="C22" s="143">
        <f>C19+C21</f>
        <v>0</v>
      </c>
      <c r="D22" s="147" t="s">
        <v>57</v>
      </c>
      <c r="E22" s="148"/>
      <c r="F22" s="149"/>
      <c r="G22" s="143">
        <f>G23-SUM(G15:G21)</f>
        <v>0</v>
      </c>
    </row>
    <row r="23" spans="1:7" ht="15.95" customHeight="1" thickBot="1">
      <c r="A23" s="293" t="s">
        <v>58</v>
      </c>
      <c r="B23" s="294"/>
      <c r="C23" s="155">
        <f>C22+G23</f>
        <v>0</v>
      </c>
      <c r="D23" s="156" t="s">
        <v>59</v>
      </c>
      <c r="E23" s="157"/>
      <c r="F23" s="158"/>
      <c r="G23" s="143">
        <f>'03 Rek'!H43</f>
        <v>0</v>
      </c>
    </row>
    <row r="24" spans="1:7">
      <c r="A24" s="159" t="s">
        <v>60</v>
      </c>
      <c r="B24" s="160"/>
      <c r="C24" s="161"/>
      <c r="D24" s="160" t="s">
        <v>61</v>
      </c>
      <c r="E24" s="160"/>
      <c r="F24" s="162" t="s">
        <v>62</v>
      </c>
      <c r="G24" s="163"/>
    </row>
    <row r="25" spans="1:7">
      <c r="A25" s="154" t="s">
        <v>63</v>
      </c>
      <c r="B25" s="122"/>
      <c r="C25" s="164"/>
      <c r="D25" s="122" t="s">
        <v>63</v>
      </c>
      <c r="F25" s="165" t="s">
        <v>63</v>
      </c>
      <c r="G25" s="166"/>
    </row>
    <row r="26" spans="1:7" ht="37.5" customHeight="1">
      <c r="A26" s="154" t="s">
        <v>64</v>
      </c>
      <c r="B26" s="167"/>
      <c r="C26" s="164"/>
      <c r="D26" s="122" t="s">
        <v>64</v>
      </c>
      <c r="F26" s="165" t="s">
        <v>64</v>
      </c>
      <c r="G26" s="166"/>
    </row>
    <row r="27" spans="1:7">
      <c r="A27" s="154"/>
      <c r="B27" s="168"/>
      <c r="C27" s="164"/>
      <c r="D27" s="122"/>
      <c r="F27" s="165"/>
      <c r="G27" s="166"/>
    </row>
    <row r="28" spans="1:7">
      <c r="A28" s="154" t="s">
        <v>65</v>
      </c>
      <c r="B28" s="122"/>
      <c r="C28" s="164"/>
      <c r="D28" s="165" t="s">
        <v>66</v>
      </c>
      <c r="E28" s="164"/>
      <c r="F28" s="169" t="s">
        <v>66</v>
      </c>
      <c r="G28" s="166"/>
    </row>
    <row r="29" spans="1:7" ht="69" customHeight="1">
      <c r="A29" s="154"/>
      <c r="B29" s="122"/>
      <c r="C29" s="170"/>
      <c r="D29" s="171"/>
      <c r="E29" s="170"/>
      <c r="F29" s="122"/>
      <c r="G29" s="166"/>
    </row>
    <row r="30" spans="1:7">
      <c r="A30" s="172" t="s">
        <v>9</v>
      </c>
      <c r="B30" s="173"/>
      <c r="C30" s="174">
        <v>15</v>
      </c>
      <c r="D30" s="173" t="s">
        <v>67</v>
      </c>
      <c r="E30" s="175"/>
      <c r="F30" s="295">
        <f>ROUND(C23-F32,0)</f>
        <v>0</v>
      </c>
      <c r="G30" s="296"/>
    </row>
    <row r="31" spans="1:7">
      <c r="A31" s="172" t="s">
        <v>68</v>
      </c>
      <c r="B31" s="173"/>
      <c r="C31" s="174">
        <f>C30</f>
        <v>15</v>
      </c>
      <c r="D31" s="173" t="s">
        <v>69</v>
      </c>
      <c r="E31" s="175"/>
      <c r="F31" s="295">
        <f>ROUND(PRODUCT(F30,C31/100),1)</f>
        <v>0</v>
      </c>
      <c r="G31" s="296"/>
    </row>
    <row r="32" spans="1:7">
      <c r="A32" s="172" t="s">
        <v>9</v>
      </c>
      <c r="B32" s="173"/>
      <c r="C32" s="174">
        <v>0</v>
      </c>
      <c r="D32" s="173" t="s">
        <v>69</v>
      </c>
      <c r="E32" s="175"/>
      <c r="F32" s="295">
        <v>0</v>
      </c>
      <c r="G32" s="296"/>
    </row>
    <row r="33" spans="1:8">
      <c r="A33" s="172" t="s">
        <v>68</v>
      </c>
      <c r="B33" s="176"/>
      <c r="C33" s="177">
        <f>C32</f>
        <v>0</v>
      </c>
      <c r="D33" s="173" t="s">
        <v>69</v>
      </c>
      <c r="E33" s="149"/>
      <c r="F33" s="295">
        <f>ROUND(PRODUCT(F32,C33/100),1)</f>
        <v>0</v>
      </c>
      <c r="G33" s="296"/>
    </row>
    <row r="34" spans="1:8" s="181" customFormat="1" ht="19.5" customHeight="1" thickBot="1">
      <c r="A34" s="178" t="s">
        <v>70</v>
      </c>
      <c r="B34" s="179"/>
      <c r="C34" s="179"/>
      <c r="D34" s="179"/>
      <c r="E34" s="180"/>
      <c r="F34" s="297">
        <f>CEILING(SUM(F30:F33),IF(SUM(F30:F33)&gt;=0,1,-1))</f>
        <v>0</v>
      </c>
      <c r="G34" s="298"/>
    </row>
    <row r="36" spans="1:8">
      <c r="A36" s="1" t="s">
        <v>71</v>
      </c>
      <c r="B36" s="1"/>
      <c r="C36" s="1"/>
      <c r="D36" s="1"/>
      <c r="E36" s="1"/>
      <c r="F36" s="1"/>
      <c r="G36" s="1"/>
      <c r="H36" t="s">
        <v>2</v>
      </c>
    </row>
    <row r="37" spans="1:8" ht="14.25" customHeight="1">
      <c r="A37" s="1"/>
      <c r="B37" s="289"/>
      <c r="C37" s="289"/>
      <c r="D37" s="289"/>
      <c r="E37" s="289"/>
      <c r="F37" s="289"/>
      <c r="G37" s="289"/>
      <c r="H37" t="s">
        <v>2</v>
      </c>
    </row>
    <row r="38" spans="1:8" ht="12.75" customHeight="1">
      <c r="A38" s="182"/>
      <c r="B38" s="289"/>
      <c r="C38" s="289"/>
      <c r="D38" s="289"/>
      <c r="E38" s="289"/>
      <c r="F38" s="289"/>
      <c r="G38" s="289"/>
      <c r="H38" t="s">
        <v>2</v>
      </c>
    </row>
    <row r="39" spans="1:8">
      <c r="A39" s="182"/>
      <c r="B39" s="289"/>
      <c r="C39" s="289"/>
      <c r="D39" s="289"/>
      <c r="E39" s="289"/>
      <c r="F39" s="289"/>
      <c r="G39" s="289"/>
      <c r="H39" t="s">
        <v>2</v>
      </c>
    </row>
    <row r="40" spans="1:8">
      <c r="A40" s="182"/>
      <c r="B40" s="289"/>
      <c r="C40" s="289"/>
      <c r="D40" s="289"/>
      <c r="E40" s="289"/>
      <c r="F40" s="289"/>
      <c r="G40" s="289"/>
      <c r="H40" t="s">
        <v>2</v>
      </c>
    </row>
    <row r="41" spans="1:8">
      <c r="A41" s="182"/>
      <c r="B41" s="289"/>
      <c r="C41" s="289"/>
      <c r="D41" s="289"/>
      <c r="E41" s="289"/>
      <c r="F41" s="289"/>
      <c r="G41" s="289"/>
      <c r="H41" t="s">
        <v>2</v>
      </c>
    </row>
    <row r="42" spans="1:8">
      <c r="A42" s="182"/>
      <c r="B42" s="289"/>
      <c r="C42" s="289"/>
      <c r="D42" s="289"/>
      <c r="E42" s="289"/>
      <c r="F42" s="289"/>
      <c r="G42" s="289"/>
      <c r="H42" t="s">
        <v>2</v>
      </c>
    </row>
    <row r="43" spans="1:8">
      <c r="A43" s="182"/>
      <c r="B43" s="289"/>
      <c r="C43" s="289"/>
      <c r="D43" s="289"/>
      <c r="E43" s="289"/>
      <c r="F43" s="289"/>
      <c r="G43" s="289"/>
      <c r="H43" t="s">
        <v>2</v>
      </c>
    </row>
    <row r="44" spans="1:8">
      <c r="A44" s="182"/>
      <c r="B44" s="289"/>
      <c r="C44" s="289"/>
      <c r="D44" s="289"/>
      <c r="E44" s="289"/>
      <c r="F44" s="289"/>
      <c r="G44" s="289"/>
      <c r="H44" t="s">
        <v>2</v>
      </c>
    </row>
    <row r="45" spans="1:8" ht="0.75" customHeight="1">
      <c r="A45" s="182"/>
      <c r="B45" s="289"/>
      <c r="C45" s="289"/>
      <c r="D45" s="289"/>
      <c r="E45" s="289"/>
      <c r="F45" s="289"/>
      <c r="G45" s="289"/>
      <c r="H45" t="s">
        <v>2</v>
      </c>
    </row>
    <row r="46" spans="1:8">
      <c r="B46" s="288"/>
      <c r="C46" s="288"/>
      <c r="D46" s="288"/>
      <c r="E46" s="288"/>
      <c r="F46" s="288"/>
      <c r="G46" s="288"/>
    </row>
    <row r="47" spans="1:8">
      <c r="B47" s="288"/>
      <c r="C47" s="288"/>
      <c r="D47" s="288"/>
      <c r="E47" s="288"/>
      <c r="F47" s="288"/>
      <c r="G47" s="288"/>
    </row>
    <row r="48" spans="1:8">
      <c r="B48" s="288"/>
      <c r="C48" s="288"/>
      <c r="D48" s="288"/>
      <c r="E48" s="288"/>
      <c r="F48" s="288"/>
      <c r="G48" s="288"/>
    </row>
    <row r="49" spans="2:7">
      <c r="B49" s="288"/>
      <c r="C49" s="288"/>
      <c r="D49" s="288"/>
      <c r="E49" s="288"/>
      <c r="F49" s="288"/>
      <c r="G49" s="288"/>
    </row>
    <row r="50" spans="2:7">
      <c r="B50" s="288"/>
      <c r="C50" s="288"/>
      <c r="D50" s="288"/>
      <c r="E50" s="288"/>
      <c r="F50" s="288"/>
      <c r="G50" s="288"/>
    </row>
    <row r="51" spans="2:7">
      <c r="B51" s="288"/>
      <c r="C51" s="288"/>
      <c r="D51" s="288"/>
      <c r="E51" s="288"/>
      <c r="F51" s="288"/>
      <c r="G51" s="288"/>
    </row>
    <row r="52" spans="2:7">
      <c r="B52" s="288"/>
      <c r="C52" s="288"/>
      <c r="D52" s="288"/>
      <c r="E52" s="288"/>
      <c r="F52" s="288"/>
      <c r="G52" s="288"/>
    </row>
    <row r="53" spans="2:7">
      <c r="B53" s="288"/>
      <c r="C53" s="288"/>
      <c r="D53" s="288"/>
      <c r="E53" s="288"/>
      <c r="F53" s="288"/>
      <c r="G53" s="288"/>
    </row>
    <row r="54" spans="2:7">
      <c r="B54" s="288"/>
      <c r="C54" s="288"/>
      <c r="D54" s="288"/>
      <c r="E54" s="288"/>
      <c r="F54" s="288"/>
      <c r="G54" s="288"/>
    </row>
    <row r="55" spans="2:7">
      <c r="B55" s="288"/>
      <c r="C55" s="288"/>
      <c r="D55" s="288"/>
      <c r="E55" s="288"/>
      <c r="F55" s="288"/>
      <c r="G55" s="28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BE94"/>
  <sheetViews>
    <sheetView workbookViewId="0">
      <selection activeCell="H1" sqref="H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99" t="s">
        <v>3</v>
      </c>
      <c r="B1" s="300"/>
      <c r="C1" s="183"/>
      <c r="D1" s="184"/>
      <c r="E1" s="185"/>
      <c r="F1" s="184"/>
      <c r="G1" s="186" t="s">
        <v>72</v>
      </c>
      <c r="H1" s="187"/>
      <c r="I1" s="188"/>
    </row>
    <row r="2" spans="1:9" ht="13.5" thickBot="1">
      <c r="A2" s="301" t="s">
        <v>73</v>
      </c>
      <c r="B2" s="302"/>
      <c r="C2" s="189"/>
      <c r="D2" s="190"/>
      <c r="E2" s="191"/>
      <c r="F2" s="190"/>
      <c r="G2" s="303" t="s">
        <v>389</v>
      </c>
      <c r="H2" s="304"/>
      <c r="I2" s="305"/>
    </row>
    <row r="3" spans="1:9" ht="13.5" thickTop="1">
      <c r="F3" s="122"/>
    </row>
    <row r="4" spans="1:9" ht="19.5" customHeight="1">
      <c r="A4" s="192" t="s">
        <v>74</v>
      </c>
      <c r="B4" s="193"/>
      <c r="C4" s="193"/>
      <c r="D4" s="193"/>
      <c r="E4" s="194"/>
      <c r="F4" s="193"/>
      <c r="G4" s="193"/>
      <c r="H4" s="193"/>
      <c r="I4" s="193"/>
    </row>
    <row r="5" spans="1:9" ht="13.5" thickBot="1"/>
    <row r="6" spans="1:9" s="122" customFormat="1" ht="13.5" thickBot="1">
      <c r="A6" s="195"/>
      <c r="B6" s="196" t="s">
        <v>75</v>
      </c>
      <c r="C6" s="196"/>
      <c r="D6" s="197"/>
      <c r="E6" s="198" t="s">
        <v>21</v>
      </c>
      <c r="F6" s="199" t="s">
        <v>22</v>
      </c>
      <c r="G6" s="199" t="s">
        <v>23</v>
      </c>
      <c r="H6" s="199" t="s">
        <v>24</v>
      </c>
      <c r="I6" s="200" t="s">
        <v>25</v>
      </c>
    </row>
    <row r="7" spans="1:9" s="122" customFormat="1">
      <c r="A7" s="276" t="str">
        <f>'03 Pol'!B7</f>
        <v>1</v>
      </c>
      <c r="B7" s="62" t="str">
        <f>'03 Pol'!C7</f>
        <v>Zemní práce</v>
      </c>
      <c r="D7" s="201"/>
      <c r="E7" s="277">
        <f>'03 Pol'!BA15</f>
        <v>0</v>
      </c>
      <c r="F7" s="278">
        <f>'03 Pol'!BB15</f>
        <v>0</v>
      </c>
      <c r="G7" s="278">
        <f>'03 Pol'!BC15</f>
        <v>0</v>
      </c>
      <c r="H7" s="278">
        <f>'03 Pol'!BD15</f>
        <v>0</v>
      </c>
      <c r="I7" s="279">
        <f>'03 Pol'!BE15</f>
        <v>0</v>
      </c>
    </row>
    <row r="8" spans="1:9" s="122" customFormat="1">
      <c r="A8" s="276" t="str">
        <f>'03 Pol'!B16</f>
        <v>2</v>
      </c>
      <c r="B8" s="62" t="str">
        <f>'03 Pol'!C16</f>
        <v>Základy a zvláštní zakládání</v>
      </c>
      <c r="D8" s="201"/>
      <c r="E8" s="277">
        <f>'03 Pol'!BA26</f>
        <v>0</v>
      </c>
      <c r="F8" s="278">
        <f>'03 Pol'!BB26</f>
        <v>0</v>
      </c>
      <c r="G8" s="278">
        <f>'03 Pol'!BC26</f>
        <v>0</v>
      </c>
      <c r="H8" s="278">
        <f>'03 Pol'!BD26</f>
        <v>0</v>
      </c>
      <c r="I8" s="279">
        <f>'03 Pol'!BE26</f>
        <v>0</v>
      </c>
    </row>
    <row r="9" spans="1:9" s="122" customFormat="1">
      <c r="A9" s="276" t="str">
        <f>'03 Pol'!B27</f>
        <v>3</v>
      </c>
      <c r="B9" s="62" t="str">
        <f>'03 Pol'!C27</f>
        <v>Svislé a kompletní konstrukce</v>
      </c>
      <c r="D9" s="201"/>
      <c r="E9" s="277">
        <f>'03 Pol'!BA37</f>
        <v>0</v>
      </c>
      <c r="F9" s="278">
        <f>'03 Pol'!BB37</f>
        <v>0</v>
      </c>
      <c r="G9" s="278">
        <f>'03 Pol'!BC37</f>
        <v>0</v>
      </c>
      <c r="H9" s="278">
        <f>'03 Pol'!BD37</f>
        <v>0</v>
      </c>
      <c r="I9" s="279">
        <f>'03 Pol'!BE37</f>
        <v>0</v>
      </c>
    </row>
    <row r="10" spans="1:9" s="122" customFormat="1">
      <c r="A10" s="276" t="str">
        <f>'03 Pol'!B38</f>
        <v>4</v>
      </c>
      <c r="B10" s="62" t="str">
        <f>'03 Pol'!C38</f>
        <v>Vodorovné konstrukce</v>
      </c>
      <c r="D10" s="201"/>
      <c r="E10" s="277">
        <f>'03 Pol'!BA51</f>
        <v>0</v>
      </c>
      <c r="F10" s="278">
        <f>'03 Pol'!BB51</f>
        <v>0</v>
      </c>
      <c r="G10" s="278">
        <f>'03 Pol'!BC51</f>
        <v>0</v>
      </c>
      <c r="H10" s="278">
        <f>'03 Pol'!BD51</f>
        <v>0</v>
      </c>
      <c r="I10" s="279">
        <f>'03 Pol'!BE51</f>
        <v>0</v>
      </c>
    </row>
    <row r="11" spans="1:9" s="122" customFormat="1">
      <c r="A11" s="276" t="str">
        <f>'03 Pol'!B52</f>
        <v>6</v>
      </c>
      <c r="B11" s="62" t="str">
        <f>'03 Pol'!C52</f>
        <v>Úpravy povrchu,podlahy</v>
      </c>
      <c r="D11" s="201"/>
      <c r="E11" s="277">
        <f>'03 Pol'!BA62</f>
        <v>0</v>
      </c>
      <c r="F11" s="278">
        <f>'03 Pol'!BB62</f>
        <v>0</v>
      </c>
      <c r="G11" s="278">
        <f>'03 Pol'!BC62</f>
        <v>0</v>
      </c>
      <c r="H11" s="278">
        <f>'03 Pol'!BD62</f>
        <v>0</v>
      </c>
      <c r="I11" s="279">
        <f>'03 Pol'!BE62</f>
        <v>0</v>
      </c>
    </row>
    <row r="12" spans="1:9" s="122" customFormat="1">
      <c r="A12" s="276" t="str">
        <f>'03 Pol'!B63</f>
        <v>9</v>
      </c>
      <c r="B12" s="62" t="str">
        <f>'03 Pol'!C63</f>
        <v>Ostatní konstrukce, bourání</v>
      </c>
      <c r="D12" s="201"/>
      <c r="E12" s="277">
        <f>'03 Pol'!BA70</f>
        <v>0</v>
      </c>
      <c r="F12" s="278">
        <f>'03 Pol'!BB70</f>
        <v>0</v>
      </c>
      <c r="G12" s="278">
        <f>'03 Pol'!BC70</f>
        <v>0</v>
      </c>
      <c r="H12" s="278">
        <f>'03 Pol'!BD70</f>
        <v>0</v>
      </c>
      <c r="I12" s="279">
        <f>'03 Pol'!BE70</f>
        <v>0</v>
      </c>
    </row>
    <row r="13" spans="1:9" s="122" customFormat="1">
      <c r="A13" s="276" t="str">
        <f>'03 Pol'!B71</f>
        <v>99</v>
      </c>
      <c r="B13" s="62" t="str">
        <f>'03 Pol'!C71</f>
        <v>Staveništní přesun hmot</v>
      </c>
      <c r="D13" s="201"/>
      <c r="E13" s="277">
        <f>'03 Pol'!BA73</f>
        <v>0</v>
      </c>
      <c r="F13" s="278">
        <f>'03 Pol'!BB73</f>
        <v>0</v>
      </c>
      <c r="G13" s="278">
        <f>'03 Pol'!BC73</f>
        <v>0</v>
      </c>
      <c r="H13" s="278">
        <f>'03 Pol'!BD73</f>
        <v>0</v>
      </c>
      <c r="I13" s="279">
        <f>'03 Pol'!BE73</f>
        <v>0</v>
      </c>
    </row>
    <row r="14" spans="1:9" s="122" customFormat="1">
      <c r="A14" s="276" t="str">
        <f>'03 Pol'!B74</f>
        <v>711</v>
      </c>
      <c r="B14" s="62" t="str">
        <f>'03 Pol'!C74</f>
        <v>Izolace proti vodě</v>
      </c>
      <c r="D14" s="201"/>
      <c r="E14" s="277">
        <f>'03 Pol'!BA81</f>
        <v>0</v>
      </c>
      <c r="F14" s="278">
        <f>'03 Pol'!BB81</f>
        <v>0</v>
      </c>
      <c r="G14" s="278">
        <f>'03 Pol'!BC81</f>
        <v>0</v>
      </c>
      <c r="H14" s="278">
        <f>'03 Pol'!BD81</f>
        <v>0</v>
      </c>
      <c r="I14" s="279">
        <f>'03 Pol'!BE81</f>
        <v>0</v>
      </c>
    </row>
    <row r="15" spans="1:9" s="122" customFormat="1">
      <c r="A15" s="276" t="str">
        <f>'03 Pol'!B82</f>
        <v>713</v>
      </c>
      <c r="B15" s="62" t="str">
        <f>'03 Pol'!C82</f>
        <v>Izolace tepelné</v>
      </c>
      <c r="D15" s="201"/>
      <c r="E15" s="277">
        <f>'03 Pol'!BA94</f>
        <v>0</v>
      </c>
      <c r="F15" s="278">
        <f>'03 Pol'!BB94</f>
        <v>0</v>
      </c>
      <c r="G15" s="278">
        <f>'03 Pol'!BC94</f>
        <v>0</v>
      </c>
      <c r="H15" s="278">
        <f>'03 Pol'!BD94</f>
        <v>0</v>
      </c>
      <c r="I15" s="279">
        <f>'03 Pol'!BE94</f>
        <v>0</v>
      </c>
    </row>
    <row r="16" spans="1:9" s="122" customFormat="1">
      <c r="A16" s="276" t="str">
        <f>'03 Pol'!B95</f>
        <v>720</v>
      </c>
      <c r="B16" s="62" t="str">
        <f>'03 Pol'!C95</f>
        <v>Zdravotechnická instalace</v>
      </c>
      <c r="D16" s="201"/>
      <c r="E16" s="277">
        <f>'03 Pol'!BA97</f>
        <v>0</v>
      </c>
      <c r="F16" s="278">
        <f>'03 Pol'!BB97</f>
        <v>0</v>
      </c>
      <c r="G16" s="278">
        <f>'03 Pol'!BC97</f>
        <v>0</v>
      </c>
      <c r="H16" s="278">
        <f>'03 Pol'!BD97</f>
        <v>0</v>
      </c>
      <c r="I16" s="279">
        <f>'03 Pol'!BE97</f>
        <v>0</v>
      </c>
    </row>
    <row r="17" spans="1:57" s="122" customFormat="1">
      <c r="A17" s="276" t="str">
        <f>'03 Pol'!B98</f>
        <v>730</v>
      </c>
      <c r="B17" s="62" t="str">
        <f>'03 Pol'!C98</f>
        <v>Ústřední vytápění</v>
      </c>
      <c r="D17" s="201"/>
      <c r="E17" s="277">
        <f>'03 Pol'!BA100</f>
        <v>0</v>
      </c>
      <c r="F17" s="278">
        <f>'03 Pol'!BB100</f>
        <v>0</v>
      </c>
      <c r="G17" s="278">
        <f>'03 Pol'!BC100</f>
        <v>0</v>
      </c>
      <c r="H17" s="278">
        <f>'03 Pol'!BD100</f>
        <v>0</v>
      </c>
      <c r="I17" s="279">
        <f>'03 Pol'!BE100</f>
        <v>0</v>
      </c>
    </row>
    <row r="18" spans="1:57" s="122" customFormat="1">
      <c r="A18" s="276" t="str">
        <f>'03 Pol'!B101</f>
        <v>762</v>
      </c>
      <c r="B18" s="62" t="str">
        <f>'03 Pol'!C101</f>
        <v>Konstrukce tesařské</v>
      </c>
      <c r="D18" s="201"/>
      <c r="E18" s="277">
        <f>'03 Pol'!BA106</f>
        <v>0</v>
      </c>
      <c r="F18" s="278">
        <f>'03 Pol'!BB106</f>
        <v>0</v>
      </c>
      <c r="G18" s="278">
        <f>'03 Pol'!BC106</f>
        <v>0</v>
      </c>
      <c r="H18" s="278">
        <f>'03 Pol'!BD106</f>
        <v>0</v>
      </c>
      <c r="I18" s="279">
        <f>'03 Pol'!BE106</f>
        <v>0</v>
      </c>
    </row>
    <row r="19" spans="1:57" s="122" customFormat="1">
      <c r="A19" s="276" t="str">
        <f>'03 Pol'!B107</f>
        <v>764</v>
      </c>
      <c r="B19" s="62" t="str">
        <f>'03 Pol'!C107</f>
        <v>Konstrukce klempířské</v>
      </c>
      <c r="D19" s="201"/>
      <c r="E19" s="277">
        <f>'03 Pol'!BA115</f>
        <v>0</v>
      </c>
      <c r="F19" s="278">
        <f>'03 Pol'!BB115</f>
        <v>0</v>
      </c>
      <c r="G19" s="278">
        <f>'03 Pol'!BC115</f>
        <v>0</v>
      </c>
      <c r="H19" s="278">
        <f>'03 Pol'!BD115</f>
        <v>0</v>
      </c>
      <c r="I19" s="279">
        <f>'03 Pol'!BE115</f>
        <v>0</v>
      </c>
    </row>
    <row r="20" spans="1:57" s="122" customFormat="1">
      <c r="A20" s="276" t="str">
        <f>'03 Pol'!B116</f>
        <v>765</v>
      </c>
      <c r="B20" s="62" t="str">
        <f>'03 Pol'!C116</f>
        <v>Krytiny tvrdé</v>
      </c>
      <c r="D20" s="201"/>
      <c r="E20" s="277">
        <f>'03 Pol'!BA119</f>
        <v>0</v>
      </c>
      <c r="F20" s="278">
        <f>'03 Pol'!BB119</f>
        <v>0</v>
      </c>
      <c r="G20" s="278">
        <f>'03 Pol'!BC119</f>
        <v>0</v>
      </c>
      <c r="H20" s="278">
        <f>'03 Pol'!BD119</f>
        <v>0</v>
      </c>
      <c r="I20" s="279">
        <f>'03 Pol'!BE119</f>
        <v>0</v>
      </c>
    </row>
    <row r="21" spans="1:57" s="122" customFormat="1">
      <c r="A21" s="276" t="str">
        <f>'03 Pol'!B120</f>
        <v>766</v>
      </c>
      <c r="B21" s="62" t="str">
        <f>'03 Pol'!C120</f>
        <v>Konstrukce truhlářské</v>
      </c>
      <c r="D21" s="201"/>
      <c r="E21" s="277">
        <f>'03 Pol'!BA124</f>
        <v>0</v>
      </c>
      <c r="F21" s="278">
        <f>'03 Pol'!BB124</f>
        <v>0</v>
      </c>
      <c r="G21" s="278">
        <f>'03 Pol'!BC124</f>
        <v>0</v>
      </c>
      <c r="H21" s="278">
        <f>'03 Pol'!BD124</f>
        <v>0</v>
      </c>
      <c r="I21" s="279">
        <f>'03 Pol'!BE124</f>
        <v>0</v>
      </c>
    </row>
    <row r="22" spans="1:57" s="122" customFormat="1">
      <c r="A22" s="276" t="str">
        <f>'03 Pol'!B125</f>
        <v>767</v>
      </c>
      <c r="B22" s="62" t="str">
        <f>'03 Pol'!C125</f>
        <v>Konstrukce zámečnické</v>
      </c>
      <c r="D22" s="201"/>
      <c r="E22" s="277">
        <f>'03 Pol'!BA127</f>
        <v>0</v>
      </c>
      <c r="F22" s="278">
        <f>'03 Pol'!BB127</f>
        <v>0</v>
      </c>
      <c r="G22" s="278">
        <f>'03 Pol'!BC127</f>
        <v>0</v>
      </c>
      <c r="H22" s="278">
        <f>'03 Pol'!BD127</f>
        <v>0</v>
      </c>
      <c r="I22" s="279">
        <f>'03 Pol'!BE127</f>
        <v>0</v>
      </c>
    </row>
    <row r="23" spans="1:57" s="122" customFormat="1">
      <c r="A23" s="276" t="str">
        <f>'03 Pol'!B128</f>
        <v>769</v>
      </c>
      <c r="B23" s="62" t="str">
        <f>'03 Pol'!C128</f>
        <v>Otvorové prvky z plastu</v>
      </c>
      <c r="D23" s="201"/>
      <c r="E23" s="277">
        <f>'03 Pol'!BA130</f>
        <v>0</v>
      </c>
      <c r="F23" s="278">
        <f>'03 Pol'!BB130</f>
        <v>0</v>
      </c>
      <c r="G23" s="278">
        <f>'03 Pol'!BC130</f>
        <v>0</v>
      </c>
      <c r="H23" s="278">
        <f>'03 Pol'!BD130</f>
        <v>0</v>
      </c>
      <c r="I23" s="279">
        <f>'03 Pol'!BE130</f>
        <v>0</v>
      </c>
    </row>
    <row r="24" spans="1:57" s="122" customFormat="1">
      <c r="A24" s="276" t="str">
        <f>'03 Pol'!B131</f>
        <v>771</v>
      </c>
      <c r="B24" s="62" t="str">
        <f>'03 Pol'!C131</f>
        <v>Podlahy z dlaždic a obklady</v>
      </c>
      <c r="D24" s="201"/>
      <c r="E24" s="277">
        <f>'03 Pol'!BA136</f>
        <v>0</v>
      </c>
      <c r="F24" s="278">
        <f>'03 Pol'!BB136</f>
        <v>0</v>
      </c>
      <c r="G24" s="278">
        <f>'03 Pol'!BC136</f>
        <v>0</v>
      </c>
      <c r="H24" s="278">
        <f>'03 Pol'!BD136</f>
        <v>0</v>
      </c>
      <c r="I24" s="279">
        <f>'03 Pol'!BE136</f>
        <v>0</v>
      </c>
    </row>
    <row r="25" spans="1:57" s="122" customFormat="1">
      <c r="A25" s="276" t="str">
        <f>'03 Pol'!B137</f>
        <v>776</v>
      </c>
      <c r="B25" s="62" t="str">
        <f>'03 Pol'!C137</f>
        <v>Podlahy povlakové</v>
      </c>
      <c r="D25" s="201"/>
      <c r="E25" s="277">
        <f>'03 Pol'!BA139</f>
        <v>0</v>
      </c>
      <c r="F25" s="278">
        <f>'03 Pol'!BB139</f>
        <v>0</v>
      </c>
      <c r="G25" s="278">
        <f>'03 Pol'!BC139</f>
        <v>0</v>
      </c>
      <c r="H25" s="278">
        <f>'03 Pol'!BD139</f>
        <v>0</v>
      </c>
      <c r="I25" s="279">
        <f>'03 Pol'!BE139</f>
        <v>0</v>
      </c>
    </row>
    <row r="26" spans="1:57" s="122" customFormat="1">
      <c r="A26" s="276" t="str">
        <f>'03 Pol'!B140</f>
        <v>781</v>
      </c>
      <c r="B26" s="62" t="str">
        <f>'03 Pol'!C140</f>
        <v>Obklady keramické</v>
      </c>
      <c r="D26" s="201"/>
      <c r="E26" s="277">
        <f>'03 Pol'!BA144</f>
        <v>0</v>
      </c>
      <c r="F26" s="278">
        <f>'03 Pol'!BB144</f>
        <v>0</v>
      </c>
      <c r="G26" s="278">
        <f>'03 Pol'!BC144</f>
        <v>0</v>
      </c>
      <c r="H26" s="278">
        <f>'03 Pol'!BD144</f>
        <v>0</v>
      </c>
      <c r="I26" s="279">
        <f>'03 Pol'!BE144</f>
        <v>0</v>
      </c>
    </row>
    <row r="27" spans="1:57" s="122" customFormat="1">
      <c r="A27" s="276" t="str">
        <f>'03 Pol'!B145</f>
        <v>784</v>
      </c>
      <c r="B27" s="62" t="str">
        <f>'03 Pol'!C145</f>
        <v>Malby</v>
      </c>
      <c r="D27" s="201"/>
      <c r="E27" s="277">
        <f>'03 Pol'!BA149</f>
        <v>0</v>
      </c>
      <c r="F27" s="278">
        <f>'03 Pol'!BB149</f>
        <v>0</v>
      </c>
      <c r="G27" s="278">
        <f>'03 Pol'!BC149</f>
        <v>0</v>
      </c>
      <c r="H27" s="278">
        <f>'03 Pol'!BD149</f>
        <v>0</v>
      </c>
      <c r="I27" s="279">
        <f>'03 Pol'!BE149</f>
        <v>0</v>
      </c>
    </row>
    <row r="28" spans="1:57" s="122" customFormat="1">
      <c r="A28" s="276" t="str">
        <f>'03 Pol'!B150</f>
        <v>M21</v>
      </c>
      <c r="B28" s="62" t="str">
        <f>'03 Pol'!C150</f>
        <v>Elektromontáže</v>
      </c>
      <c r="D28" s="201"/>
      <c r="E28" s="277">
        <f>'03 Pol'!BA152</f>
        <v>0</v>
      </c>
      <c r="F28" s="278">
        <f>'03 Pol'!BB152</f>
        <v>0</v>
      </c>
      <c r="G28" s="278">
        <f>'03 Pol'!BC152</f>
        <v>0</v>
      </c>
      <c r="H28" s="278">
        <f>'03 Pol'!BD152</f>
        <v>0</v>
      </c>
      <c r="I28" s="279">
        <f>'03 Pol'!BE152</f>
        <v>0</v>
      </c>
    </row>
    <row r="29" spans="1:57" s="122" customFormat="1" ht="13.5" thickBot="1">
      <c r="A29" s="276" t="str">
        <f>'03 Pol'!B153</f>
        <v>M24</v>
      </c>
      <c r="B29" s="62" t="str">
        <f>'03 Pol'!C153</f>
        <v>Montáže vzduchotechnických zařízení</v>
      </c>
      <c r="D29" s="201"/>
      <c r="E29" s="277">
        <f>'03 Pol'!BA155</f>
        <v>0</v>
      </c>
      <c r="F29" s="278">
        <f>'03 Pol'!BB155</f>
        <v>0</v>
      </c>
      <c r="G29" s="278">
        <f>'03 Pol'!BC155</f>
        <v>0</v>
      </c>
      <c r="H29" s="278">
        <f>'03 Pol'!BD155</f>
        <v>0</v>
      </c>
      <c r="I29" s="279">
        <f>'03 Pol'!BE155</f>
        <v>0</v>
      </c>
    </row>
    <row r="30" spans="1:57" s="13" customFormat="1" ht="13.5" thickBot="1">
      <c r="A30" s="202"/>
      <c r="B30" s="203" t="s">
        <v>76</v>
      </c>
      <c r="C30" s="203"/>
      <c r="D30" s="204"/>
      <c r="E30" s="205">
        <f>SUM(E7:E29)</f>
        <v>0</v>
      </c>
      <c r="F30" s="206">
        <f>SUM(F7:F29)</f>
        <v>0</v>
      </c>
      <c r="G30" s="206">
        <f>SUM(G7:G29)</f>
        <v>0</v>
      </c>
      <c r="H30" s="206">
        <f>SUM(H7:H29)</f>
        <v>0</v>
      </c>
      <c r="I30" s="207">
        <f>SUM(I7:I29)</f>
        <v>0</v>
      </c>
    </row>
    <row r="31" spans="1:57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57" ht="19.5" customHeight="1">
      <c r="A32" s="193" t="s">
        <v>77</v>
      </c>
      <c r="B32" s="193"/>
      <c r="C32" s="193"/>
      <c r="D32" s="193"/>
      <c r="E32" s="193"/>
      <c r="F32" s="193"/>
      <c r="G32" s="208"/>
      <c r="H32" s="193"/>
      <c r="I32" s="193"/>
      <c r="BA32" s="128"/>
      <c r="BB32" s="128"/>
      <c r="BC32" s="128"/>
      <c r="BD32" s="128"/>
      <c r="BE32" s="128"/>
    </row>
    <row r="33" spans="1:53" ht="13.5" thickBot="1"/>
    <row r="34" spans="1:53">
      <c r="A34" s="159" t="s">
        <v>78</v>
      </c>
      <c r="B34" s="160"/>
      <c r="C34" s="160"/>
      <c r="D34" s="209"/>
      <c r="E34" s="210" t="s">
        <v>79</v>
      </c>
      <c r="F34" s="211" t="s">
        <v>10</v>
      </c>
      <c r="G34" s="212" t="s">
        <v>80</v>
      </c>
      <c r="H34" s="213"/>
      <c r="I34" s="214" t="s">
        <v>79</v>
      </c>
    </row>
    <row r="35" spans="1:53">
      <c r="A35" s="215" t="s">
        <v>380</v>
      </c>
      <c r="B35" s="216"/>
      <c r="C35" s="216"/>
      <c r="D35" s="217"/>
      <c r="E35" s="218">
        <v>0</v>
      </c>
      <c r="F35" s="219">
        <v>0</v>
      </c>
      <c r="G35" s="220">
        <f>E30+F30+H30</f>
        <v>0</v>
      </c>
      <c r="H35" s="221"/>
      <c r="I35" s="222">
        <f t="shared" ref="I35:I42" si="0">E35+F35*G35/100</f>
        <v>0</v>
      </c>
      <c r="BA35">
        <v>0</v>
      </c>
    </row>
    <row r="36" spans="1:53">
      <c r="A36" s="215" t="s">
        <v>381</v>
      </c>
      <c r="B36" s="216"/>
      <c r="C36" s="216"/>
      <c r="D36" s="217"/>
      <c r="E36" s="218">
        <v>0</v>
      </c>
      <c r="F36" s="219">
        <v>0</v>
      </c>
      <c r="G36" s="220">
        <f>G35</f>
        <v>0</v>
      </c>
      <c r="H36" s="221"/>
      <c r="I36" s="222">
        <f t="shared" si="0"/>
        <v>0</v>
      </c>
      <c r="BA36">
        <v>0</v>
      </c>
    </row>
    <row r="37" spans="1:53">
      <c r="A37" s="215" t="s">
        <v>382</v>
      </c>
      <c r="B37" s="216"/>
      <c r="C37" s="216"/>
      <c r="D37" s="217"/>
      <c r="E37" s="218">
        <v>0</v>
      </c>
      <c r="F37" s="219">
        <v>0</v>
      </c>
      <c r="G37" s="220">
        <f>G35</f>
        <v>0</v>
      </c>
      <c r="H37" s="221"/>
      <c r="I37" s="222">
        <f t="shared" si="0"/>
        <v>0</v>
      </c>
      <c r="BA37">
        <v>0</v>
      </c>
    </row>
    <row r="38" spans="1:53">
      <c r="A38" s="215" t="s">
        <v>383</v>
      </c>
      <c r="B38" s="216"/>
      <c r="C38" s="216"/>
      <c r="D38" s="217"/>
      <c r="E38" s="218">
        <v>0</v>
      </c>
      <c r="F38" s="219">
        <v>0</v>
      </c>
      <c r="G38" s="220">
        <f>G35</f>
        <v>0</v>
      </c>
      <c r="H38" s="221"/>
      <c r="I38" s="222">
        <f t="shared" si="0"/>
        <v>0</v>
      </c>
      <c r="BA38">
        <v>0</v>
      </c>
    </row>
    <row r="39" spans="1:53">
      <c r="A39" s="215" t="s">
        <v>384</v>
      </c>
      <c r="B39" s="216"/>
      <c r="C39" s="216"/>
      <c r="D39" s="217"/>
      <c r="E39" s="218">
        <v>0</v>
      </c>
      <c r="F39" s="219">
        <v>0</v>
      </c>
      <c r="G39" s="220">
        <f>G35</f>
        <v>0</v>
      </c>
      <c r="H39" s="221"/>
      <c r="I39" s="222">
        <f t="shared" si="0"/>
        <v>0</v>
      </c>
      <c r="BA39">
        <v>1</v>
      </c>
    </row>
    <row r="40" spans="1:53">
      <c r="A40" s="215" t="s">
        <v>385</v>
      </c>
      <c r="B40" s="216"/>
      <c r="C40" s="216"/>
      <c r="D40" s="217"/>
      <c r="E40" s="218">
        <v>0</v>
      </c>
      <c r="F40" s="219">
        <v>0</v>
      </c>
      <c r="G40" s="220">
        <f>G35</f>
        <v>0</v>
      </c>
      <c r="H40" s="221"/>
      <c r="I40" s="222">
        <f t="shared" si="0"/>
        <v>0</v>
      </c>
      <c r="BA40">
        <v>1</v>
      </c>
    </row>
    <row r="41" spans="1:53">
      <c r="A41" s="215" t="s">
        <v>386</v>
      </c>
      <c r="B41" s="216"/>
      <c r="C41" s="216"/>
      <c r="D41" s="217"/>
      <c r="E41" s="218">
        <v>0</v>
      </c>
      <c r="F41" s="219">
        <v>0</v>
      </c>
      <c r="G41" s="220">
        <f>G35</f>
        <v>0</v>
      </c>
      <c r="H41" s="221"/>
      <c r="I41" s="222">
        <f t="shared" si="0"/>
        <v>0</v>
      </c>
      <c r="BA41">
        <v>2</v>
      </c>
    </row>
    <row r="42" spans="1:53">
      <c r="A42" s="215" t="s">
        <v>387</v>
      </c>
      <c r="B42" s="216"/>
      <c r="C42" s="216"/>
      <c r="D42" s="217"/>
      <c r="E42" s="218">
        <v>0</v>
      </c>
      <c r="F42" s="219">
        <v>0</v>
      </c>
      <c r="G42" s="220">
        <f>G35</f>
        <v>0</v>
      </c>
      <c r="H42" s="221"/>
      <c r="I42" s="222">
        <f t="shared" si="0"/>
        <v>0</v>
      </c>
      <c r="BA42">
        <v>2</v>
      </c>
    </row>
    <row r="43" spans="1:53" ht="13.5" thickBot="1">
      <c r="A43" s="223"/>
      <c r="B43" s="224" t="s">
        <v>81</v>
      </c>
      <c r="C43" s="225"/>
      <c r="D43" s="226"/>
      <c r="E43" s="227"/>
      <c r="F43" s="228"/>
      <c r="G43" s="228"/>
      <c r="H43" s="306">
        <f>SUM(I35:I42)</f>
        <v>0</v>
      </c>
      <c r="I43" s="307"/>
    </row>
    <row r="45" spans="1:53">
      <c r="B45" s="13"/>
      <c r="F45" s="229"/>
      <c r="G45" s="230"/>
      <c r="H45" s="230"/>
      <c r="I45" s="45"/>
    </row>
    <row r="46" spans="1:53">
      <c r="F46" s="229"/>
      <c r="G46" s="230"/>
      <c r="H46" s="230"/>
      <c r="I46" s="45"/>
    </row>
    <row r="47" spans="1:53">
      <c r="F47" s="229"/>
      <c r="G47" s="230"/>
      <c r="H47" s="230"/>
      <c r="I47" s="45"/>
    </row>
    <row r="48" spans="1:53">
      <c r="F48" s="229"/>
      <c r="G48" s="230"/>
      <c r="H48" s="230"/>
      <c r="I48" s="45"/>
    </row>
    <row r="49" spans="6:9">
      <c r="F49" s="229"/>
      <c r="G49" s="230"/>
      <c r="H49" s="230"/>
      <c r="I49" s="45"/>
    </row>
    <row r="50" spans="6:9">
      <c r="F50" s="229"/>
      <c r="G50" s="230"/>
      <c r="H50" s="230"/>
      <c r="I50" s="45"/>
    </row>
    <row r="51" spans="6:9">
      <c r="F51" s="229"/>
      <c r="G51" s="230"/>
      <c r="H51" s="230"/>
      <c r="I51" s="45"/>
    </row>
    <row r="52" spans="6:9">
      <c r="F52" s="229"/>
      <c r="G52" s="230"/>
      <c r="H52" s="230"/>
      <c r="I52" s="45"/>
    </row>
    <row r="53" spans="6:9">
      <c r="F53" s="229"/>
      <c r="G53" s="230"/>
      <c r="H53" s="230"/>
      <c r="I53" s="45"/>
    </row>
    <row r="54" spans="6:9">
      <c r="F54" s="229"/>
      <c r="G54" s="230"/>
      <c r="H54" s="230"/>
      <c r="I54" s="45"/>
    </row>
    <row r="55" spans="6:9">
      <c r="F55" s="229"/>
      <c r="G55" s="230"/>
      <c r="H55" s="230"/>
      <c r="I55" s="45"/>
    </row>
    <row r="56" spans="6:9">
      <c r="F56" s="229"/>
      <c r="G56" s="230"/>
      <c r="H56" s="230"/>
      <c r="I56" s="45"/>
    </row>
    <row r="57" spans="6:9">
      <c r="F57" s="229"/>
      <c r="G57" s="230"/>
      <c r="H57" s="230"/>
      <c r="I57" s="45"/>
    </row>
    <row r="58" spans="6:9">
      <c r="F58" s="229"/>
      <c r="G58" s="230"/>
      <c r="H58" s="230"/>
      <c r="I58" s="45"/>
    </row>
    <row r="59" spans="6:9">
      <c r="F59" s="229"/>
      <c r="G59" s="230"/>
      <c r="H59" s="230"/>
      <c r="I59" s="45"/>
    </row>
    <row r="60" spans="6:9">
      <c r="F60" s="229"/>
      <c r="G60" s="230"/>
      <c r="H60" s="230"/>
      <c r="I60" s="45"/>
    </row>
    <row r="61" spans="6:9">
      <c r="F61" s="229"/>
      <c r="G61" s="230"/>
      <c r="H61" s="230"/>
      <c r="I61" s="45"/>
    </row>
    <row r="62" spans="6:9">
      <c r="F62" s="229"/>
      <c r="G62" s="230"/>
      <c r="H62" s="230"/>
      <c r="I62" s="45"/>
    </row>
    <row r="63" spans="6:9">
      <c r="F63" s="229"/>
      <c r="G63" s="230"/>
      <c r="H63" s="230"/>
      <c r="I63" s="45"/>
    </row>
    <row r="64" spans="6:9">
      <c r="F64" s="229"/>
      <c r="G64" s="230"/>
      <c r="H64" s="230"/>
      <c r="I64" s="45"/>
    </row>
    <row r="65" spans="6:9">
      <c r="F65" s="229"/>
      <c r="G65" s="230"/>
      <c r="H65" s="230"/>
      <c r="I65" s="45"/>
    </row>
    <row r="66" spans="6:9">
      <c r="F66" s="229"/>
      <c r="G66" s="230"/>
      <c r="H66" s="230"/>
      <c r="I66" s="45"/>
    </row>
    <row r="67" spans="6:9">
      <c r="F67" s="229"/>
      <c r="G67" s="230"/>
      <c r="H67" s="230"/>
      <c r="I67" s="45"/>
    </row>
    <row r="68" spans="6:9">
      <c r="F68" s="229"/>
      <c r="G68" s="230"/>
      <c r="H68" s="230"/>
      <c r="I68" s="45"/>
    </row>
    <row r="69" spans="6:9">
      <c r="F69" s="229"/>
      <c r="G69" s="230"/>
      <c r="H69" s="230"/>
      <c r="I69" s="45"/>
    </row>
    <row r="70" spans="6:9">
      <c r="F70" s="229"/>
      <c r="G70" s="230"/>
      <c r="H70" s="230"/>
      <c r="I70" s="45"/>
    </row>
    <row r="71" spans="6:9">
      <c r="F71" s="229"/>
      <c r="G71" s="230"/>
      <c r="H71" s="230"/>
      <c r="I71" s="45"/>
    </row>
    <row r="72" spans="6:9">
      <c r="F72" s="229"/>
      <c r="G72" s="230"/>
      <c r="H72" s="230"/>
      <c r="I72" s="45"/>
    </row>
    <row r="73" spans="6:9">
      <c r="F73" s="229"/>
      <c r="G73" s="230"/>
      <c r="H73" s="230"/>
      <c r="I73" s="45"/>
    </row>
    <row r="74" spans="6:9">
      <c r="F74" s="229"/>
      <c r="G74" s="230"/>
      <c r="H74" s="230"/>
      <c r="I74" s="45"/>
    </row>
    <row r="75" spans="6:9">
      <c r="F75" s="229"/>
      <c r="G75" s="230"/>
      <c r="H75" s="230"/>
      <c r="I75" s="45"/>
    </row>
    <row r="76" spans="6:9">
      <c r="F76" s="229"/>
      <c r="G76" s="230"/>
      <c r="H76" s="230"/>
      <c r="I76" s="45"/>
    </row>
    <row r="77" spans="6:9">
      <c r="F77" s="229"/>
      <c r="G77" s="230"/>
      <c r="H77" s="230"/>
      <c r="I77" s="45"/>
    </row>
    <row r="78" spans="6:9">
      <c r="F78" s="229"/>
      <c r="G78" s="230"/>
      <c r="H78" s="230"/>
      <c r="I78" s="45"/>
    </row>
    <row r="79" spans="6:9">
      <c r="F79" s="229"/>
      <c r="G79" s="230"/>
      <c r="H79" s="230"/>
      <c r="I79" s="45"/>
    </row>
    <row r="80" spans="6:9">
      <c r="F80" s="229"/>
      <c r="G80" s="230"/>
      <c r="H80" s="230"/>
      <c r="I80" s="45"/>
    </row>
    <row r="81" spans="6:9">
      <c r="F81" s="229"/>
      <c r="G81" s="230"/>
      <c r="H81" s="230"/>
      <c r="I81" s="45"/>
    </row>
    <row r="82" spans="6:9">
      <c r="F82" s="229"/>
      <c r="G82" s="230"/>
      <c r="H82" s="230"/>
      <c r="I82" s="45"/>
    </row>
    <row r="83" spans="6:9">
      <c r="F83" s="229"/>
      <c r="G83" s="230"/>
      <c r="H83" s="230"/>
      <c r="I83" s="45"/>
    </row>
    <row r="84" spans="6:9">
      <c r="F84" s="229"/>
      <c r="G84" s="230"/>
      <c r="H84" s="230"/>
      <c r="I84" s="45"/>
    </row>
    <row r="85" spans="6:9">
      <c r="F85" s="229"/>
      <c r="G85" s="230"/>
      <c r="H85" s="230"/>
      <c r="I85" s="45"/>
    </row>
    <row r="86" spans="6:9">
      <c r="F86" s="229"/>
      <c r="G86" s="230"/>
      <c r="H86" s="230"/>
      <c r="I86" s="45"/>
    </row>
    <row r="87" spans="6:9">
      <c r="F87" s="229"/>
      <c r="G87" s="230"/>
      <c r="H87" s="230"/>
      <c r="I87" s="45"/>
    </row>
    <row r="88" spans="6:9">
      <c r="F88" s="229"/>
      <c r="G88" s="230"/>
      <c r="H88" s="230"/>
      <c r="I88" s="45"/>
    </row>
    <row r="89" spans="6:9">
      <c r="F89" s="229"/>
      <c r="G89" s="230"/>
      <c r="H89" s="230"/>
      <c r="I89" s="45"/>
    </row>
    <row r="90" spans="6:9">
      <c r="F90" s="229"/>
      <c r="G90" s="230"/>
      <c r="H90" s="230"/>
      <c r="I90" s="45"/>
    </row>
    <row r="91" spans="6:9">
      <c r="F91" s="229"/>
      <c r="G91" s="230"/>
      <c r="H91" s="230"/>
      <c r="I91" s="45"/>
    </row>
    <row r="92" spans="6:9">
      <c r="F92" s="229"/>
      <c r="G92" s="230"/>
      <c r="H92" s="230"/>
      <c r="I92" s="45"/>
    </row>
    <row r="93" spans="6:9">
      <c r="F93" s="229"/>
      <c r="G93" s="230"/>
      <c r="H93" s="230"/>
      <c r="I93" s="45"/>
    </row>
    <row r="94" spans="6:9">
      <c r="F94" s="229"/>
      <c r="G94" s="230"/>
      <c r="H94" s="230"/>
      <c r="I94" s="45"/>
    </row>
  </sheetData>
  <mergeCells count="4">
    <mergeCell ref="A1:B1"/>
    <mergeCell ref="A2:B2"/>
    <mergeCell ref="G2:I2"/>
    <mergeCell ref="H43:I4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49</vt:i4>
      </vt:variant>
    </vt:vector>
  </HeadingPairs>
  <TitlesOfParts>
    <vt:vector size="71" baseType="lpstr">
      <vt:lpstr>Stavba</vt:lpstr>
      <vt:lpstr>01 KL</vt:lpstr>
      <vt:lpstr>01 Rek</vt:lpstr>
      <vt:lpstr>01 Pol</vt:lpstr>
      <vt:lpstr>02 KL</vt:lpstr>
      <vt:lpstr>02 Rek</vt:lpstr>
      <vt:lpstr>02 Pol</vt:lpstr>
      <vt:lpstr>03 KL</vt:lpstr>
      <vt:lpstr>03 Rek</vt:lpstr>
      <vt:lpstr>03 Pol</vt:lpstr>
      <vt:lpstr>04 KL</vt:lpstr>
      <vt:lpstr>04 Rek</vt:lpstr>
      <vt:lpstr>04 Pol</vt:lpstr>
      <vt:lpstr>05 KL</vt:lpstr>
      <vt:lpstr>05 Rek</vt:lpstr>
      <vt:lpstr>05 Pol</vt:lpstr>
      <vt:lpstr>06 KL</vt:lpstr>
      <vt:lpstr>06 Rek</vt:lpstr>
      <vt:lpstr>06 Pol</vt:lpstr>
      <vt:lpstr>07 KL</vt:lpstr>
      <vt:lpstr>07 Rek</vt:lpstr>
      <vt:lpstr>07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Stavba!Objednatel</vt:lpstr>
      <vt:lpstr>Stavba!Objekt</vt:lpstr>
      <vt:lpstr>Stavba!odic</vt:lpstr>
      <vt:lpstr>Stavba!oico</vt:lpstr>
      <vt:lpstr>Stavba!omisto</vt:lpstr>
      <vt:lpstr>Stavba!onazev</vt:lpstr>
      <vt:lpstr>Stavba!opsc</vt:lpstr>
      <vt:lpstr>'01 Pol'!Print_Area</vt:lpstr>
      <vt:lpstr>'01 Rek'!Print_Area</vt:lpstr>
      <vt:lpstr>'02 Pol'!Print_Area</vt:lpstr>
      <vt:lpstr>'02 Rek'!Print_Area</vt:lpstr>
      <vt:lpstr>'03 Pol'!Print_Area</vt:lpstr>
      <vt:lpstr>'03 Rek'!Print_Area</vt:lpstr>
      <vt:lpstr>'04 Pol'!Print_Area</vt:lpstr>
      <vt:lpstr>'04 Rek'!Print_Area</vt:lpstr>
      <vt:lpstr>'05 Pol'!Print_Area</vt:lpstr>
      <vt:lpstr>'05 Rek'!Print_Area</vt:lpstr>
      <vt:lpstr>'06 Pol'!Print_Area</vt:lpstr>
      <vt:lpstr>'06 Rek'!Print_Area</vt:lpstr>
      <vt:lpstr>'07 Pol'!Print_Area</vt:lpstr>
      <vt:lpstr>'07 Rek'!Print_Area</vt:lpstr>
      <vt:lpstr>Stavba!Print_Area</vt:lpstr>
      <vt:lpstr>'01 Pol'!Print_Titles</vt:lpstr>
      <vt:lpstr>'01 Rek'!Print_Titles</vt:lpstr>
      <vt:lpstr>'02 Pol'!Print_Titles</vt:lpstr>
      <vt:lpstr>'02 Rek'!Print_Titles</vt:lpstr>
      <vt:lpstr>'03 Pol'!Print_Titles</vt:lpstr>
      <vt:lpstr>'03 Rek'!Print_Titles</vt:lpstr>
      <vt:lpstr>'04 Pol'!Print_Titles</vt:lpstr>
      <vt:lpstr>'04 Rek'!Print_Titles</vt:lpstr>
      <vt:lpstr>'05 Pol'!Print_Titles</vt:lpstr>
      <vt:lpstr>'05 Rek'!Print_Titles</vt:lpstr>
      <vt:lpstr>'06 Pol'!Print_Titles</vt:lpstr>
      <vt:lpstr>'06 Rek'!Print_Titles</vt:lpstr>
      <vt:lpstr>'07 Pol'!Print_Titles</vt:lpstr>
      <vt:lpstr>'07 Rek'!Print_Titles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Janáčková</dc:creator>
  <cp:lastModifiedBy>Petro, Roman</cp:lastModifiedBy>
  <dcterms:created xsi:type="dcterms:W3CDTF">2018-07-09T12:00:42Z</dcterms:created>
  <dcterms:modified xsi:type="dcterms:W3CDTF">2019-02-05T16:16:46Z</dcterms:modified>
</cp:coreProperties>
</file>