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<sst xmlns="http://schemas.openxmlformats.org/spreadsheetml/2006/main" count="411" uniqueCount="141">
  <si>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</si>
  <si>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</si>
  <si>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</si>
  <si>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</si>
  <si>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</si>
  <si>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</si>
  <si>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</si>
  <si>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</si>
  <si>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</si>
  <si>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</si>
  <si>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</si>
  <si>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</si>
  <si>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</si>
  <si>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</si>
  <si>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</si>
  <si>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</si>
  <si>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</si>
  <si>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</si>
  <si>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</si>
  <si>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</si>
  <si>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</si>
  <si>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Poznámka:</t>
  </si>
  <si>
    <t>Objekt</t>
  </si>
  <si>
    <t>30</t>
  </si>
  <si>
    <t>Plocha Z1 a Z3</t>
  </si>
  <si>
    <t>Komunikace</t>
  </si>
  <si>
    <t>Káraný</t>
  </si>
  <si>
    <t>Zkrácený popis</t>
  </si>
  <si>
    <t>Rozměry</t>
  </si>
  <si>
    <t>Odkopávky a prokopávky</t>
  </si>
  <si>
    <t>Sejmutí ornice s přemístěním přes 100 do 250 m</t>
  </si>
  <si>
    <t>Odkopávky pro silnice v hor. 2 do 1000 m3</t>
  </si>
  <si>
    <t>Příplatek za lepivost - odkopávky v hor. 3</t>
  </si>
  <si>
    <t>Vodorovné přemístění výkopku z hor.1-4 do 8000 m</t>
  </si>
  <si>
    <t>Uložení sypaniny na skl.-sypanina na výšku přes 2m</t>
  </si>
  <si>
    <t>Úprava pláně v zářezech v hor. 1-4, se zhutněním</t>
  </si>
  <si>
    <t>Poplatek za skládku</t>
  </si>
  <si>
    <t>Hutnící zkoušky</t>
  </si>
  <si>
    <t>Vedlejší rozpočtové náklady</t>
  </si>
  <si>
    <t>Zařízení staveniště</t>
  </si>
  <si>
    <t>Podkladní vrstvy komunikací a zpevněných ploch</t>
  </si>
  <si>
    <t>Podklad z kameniva drceného vel.32-63 mm,tl. 15 cm</t>
  </si>
  <si>
    <t>Podklad ze štěrkodrti po zhutnění tloušťky 22 cm</t>
  </si>
  <si>
    <t>Podklad z asf.recyklátu tl.4 cm</t>
  </si>
  <si>
    <t>Podklad z asf.recyklátu tl.5 cm</t>
  </si>
  <si>
    <t>Přesuny hmot HSV</t>
  </si>
  <si>
    <t>Přesun hmot, pozemní komunikace, kryt dlážděný</t>
  </si>
  <si>
    <t>Začátek výstavby:</t>
  </si>
  <si>
    <t>Konec výstavby:</t>
  </si>
  <si>
    <t>M.j.</t>
  </si>
  <si>
    <t>m3</t>
  </si>
  <si>
    <t>m2</t>
  </si>
  <si>
    <t>t</t>
  </si>
  <si>
    <t>ks</t>
  </si>
  <si>
    <t>Množství</t>
  </si>
  <si>
    <t>Jednot.</t>
  </si>
  <si>
    <t>cena (Kč)</t>
  </si>
  <si>
    <t>Objednatel:</t>
  </si>
  <si>
    <t>Projektant:</t>
  </si>
  <si>
    <t>Zhotovitel:</t>
  </si>
  <si>
    <t>Zpracoval:</t>
  </si>
  <si>
    <t>Celkem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</si>
  <si>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</si>
  <si>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</si>
  <si>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</si>
  <si>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</si>
  <si>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</si>
  <si>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</si>
  <si>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</si>
  <si>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</si>
  <si>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</si>
  <si>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</si>
  <si>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</si>
  <si>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30_</t>
  </si>
  <si>
    <t>56_</t>
  </si>
  <si>
    <t>099_</t>
  </si>
  <si>
    <t>1_</t>
  </si>
  <si>
    <t>3_</t>
  </si>
  <si>
    <t>5_</t>
  </si>
  <si>
    <t>0_</t>
  </si>
  <si>
    <t>_</t>
  </si>
  <si>
    <t>Rozpočtové náklady v Kč</t>
  </si>
  <si>
    <t>Základ 21%</t>
  </si>
  <si>
    <t>Projektant</t>
  </si>
  <si>
    <t>Datum, razítko a podpis</t>
  </si>
  <si>
    <t>Krycí list rozpočtu</t>
  </si>
  <si>
    <t>DPH 21%</t>
  </si>
  <si>
    <t>Objednatel</t>
  </si>
  <si>
    <t>Celkem včetně DPH</t>
  </si>
  <si>
    <t>Zhotovitel</t>
  </si>
  <si>
    <t>IČ/DIČ:</t>
  </si>
  <si>
    <t>Položek:</t>
  </si>
  <si>
    <t>Datum:</t>
  </si>
  <si>
    <t>SO 01: Komunikace</t>
  </si>
  <si>
    <t>kpl</t>
  </si>
  <si>
    <t>SO 02: Parkovací stání</t>
  </si>
  <si>
    <t>Vytyčení komunikace</t>
  </si>
  <si>
    <t>Podklad ze štěrkodrtě ŠD tl. 4 cm</t>
  </si>
  <si>
    <t>Podklad ze štěrkodrtě ŠD tl. 2,5 cm</t>
  </si>
  <si>
    <t>SO 03: Chodníky a vjezdy</t>
  </si>
  <si>
    <t>Podklad ze štěrkodrtě VŠ tl. 1,5 cm</t>
  </si>
  <si>
    <t>Podklad ze štěrkodrtě ŠD tl. 3 cm</t>
  </si>
  <si>
    <t>16</t>
  </si>
  <si>
    <t>SO 04: Ostatní plochy</t>
  </si>
  <si>
    <t>MH Capital s.r.o., Společná 2212/4, Praha 8</t>
  </si>
  <si>
    <t>49901621/CZ49901621</t>
  </si>
  <si>
    <t>SO 02 : Parkovací stání</t>
  </si>
  <si>
    <t>SO 03 : Chodníky a vjezdy</t>
  </si>
  <si>
    <t>SO 04 : Ostatní plochy</t>
  </si>
  <si>
    <t>SO 01 : Komunikace</t>
  </si>
  <si>
    <t xml:space="preserve">Základ 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</si>
  <si>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</si>
  <si>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</si>
  <si>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</si>
  <si>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</si>
  <si>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</si>
  <si>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</si>
  <si>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</si>
  <si>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</si>
  <si>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</si>
  <si>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</si>
  <si>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</si>
  <si>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</si>
  <si>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</si>
  <si>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</si>
  <si>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</si>
  <si>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</si>
  <si>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</si>
  <si>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</si>
  <si>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</si>
  <si>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</si>
  <si>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</si>
  <si>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38</t>
  </si>
  <si>
    <t>40</t>
  </si>
  <si>
    <t>41</t>
  </si>
  <si>
    <t>42</t>
  </si>
  <si>
    <t>43</t>
  </si>
  <si>
    <t>44</t>
  </si>
  <si>
    <t>45</t>
  </si>
  <si>
    <t>46</t>
  </si>
  <si>
    <t>Stavební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</si>
</sst>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49" fontId="9" fillId="34" borderId="32" xfId="0" applyNumberFormat="1" applyFont="1" applyFill="1" applyBorder="1" applyAlignment="1" applyProtection="1">
      <alignment horizontal="left" vertical="center"/>
      <protection/>
    </xf>
    <xf numFmtId="0" fontId="9" fillId="34" borderId="31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" fontId="3" fillId="35" borderId="0" xfId="0" applyNumberFormat="1" applyFont="1" applyFill="1" applyBorder="1" applyAlignment="1" applyProtection="1">
      <alignment horizontal="center" vertical="center"/>
      <protection/>
    </xf>
    <xf numFmtId="4" fontId="3" fillId="35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9" fillId="34" borderId="32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166" fontId="9" fillId="0" borderId="31" xfId="0" applyNumberFormat="1" applyFont="1" applyFill="1" applyBorder="1" applyAlignment="1" applyProtection="1">
      <alignment horizontal="right" vertical="center"/>
      <protection/>
    </xf>
    <xf numFmtId="166" fontId="9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zoomScalePageLayoutView="0" workbookViewId="0" topLeftCell="A1">
      <selection activeCell="AS10" sqref="AS1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45.00390625" style="0" customWidth="1"/>
    <col min="4" max="4" width="6.421875" style="0" customWidth="1"/>
    <col min="5" max="5" width="12.8515625" style="0" customWidth="1"/>
    <col min="6" max="6" width="12.00390625" style="0" customWidth="1"/>
    <col min="7" max="7" width="14.28125" style="0" customWidth="1"/>
    <col min="8" max="8" width="0" style="0" hidden="1" customWidth="1"/>
    <col min="9" max="41" width="12.140625" style="0" hidden="1" customWidth="1"/>
  </cols>
  <sheetData>
    <row r="1" spans="1:7" ht="25.5" customHeight="1">
      <c r="A1" s="98" t="s">
        <v>140</v>
      </c>
      <c r="B1" s="35"/>
      <c r="C1" s="35"/>
      <c r="D1" s="35"/>
      <c r="E1" s="35"/>
      <c r="F1" s="35"/>
      <c r="G1" s="35"/>
    </row>
    <row r="2" spans="1:8" ht="12.75">
      <c r="A2" s="36" t="s">
        <v>0</v>
      </c>
      <c r="B2" s="37"/>
      <c r="C2" s="40" t="s">
        <v>24</v>
      </c>
      <c r="D2" s="42"/>
      <c r="E2" s="37"/>
      <c r="F2" s="42"/>
      <c r="G2" s="43"/>
      <c r="H2" s="22"/>
    </row>
    <row r="3" spans="1:8" ht="12.75">
      <c r="A3" s="38"/>
      <c r="B3" s="39"/>
      <c r="C3" s="41"/>
      <c r="D3" s="39"/>
      <c r="E3" s="39"/>
      <c r="F3" s="39"/>
      <c r="G3" s="39"/>
      <c r="H3" s="22"/>
    </row>
    <row r="4" spans="1:8" ht="12.75">
      <c r="A4" s="45" t="s">
        <v>1</v>
      </c>
      <c r="B4" s="39"/>
      <c r="C4" s="46" t="s">
        <v>25</v>
      </c>
      <c r="D4" s="47"/>
      <c r="E4" s="39"/>
      <c r="F4" s="48"/>
      <c r="G4" s="46"/>
      <c r="H4" s="22"/>
    </row>
    <row r="5" spans="1:8" ht="12.75">
      <c r="A5" s="38"/>
      <c r="B5" s="39"/>
      <c r="C5" s="39"/>
      <c r="D5" s="39"/>
      <c r="E5" s="39"/>
      <c r="F5" s="39"/>
      <c r="G5" s="39"/>
      <c r="H5" s="22"/>
    </row>
    <row r="6" spans="1:8" ht="12.75">
      <c r="A6" s="45" t="s">
        <v>2</v>
      </c>
      <c r="B6" s="39"/>
      <c r="C6" s="46" t="s">
        <v>26</v>
      </c>
      <c r="D6" s="47"/>
      <c r="E6" s="39"/>
      <c r="F6" s="39"/>
      <c r="G6" s="46"/>
      <c r="H6" s="22"/>
    </row>
    <row r="7" spans="1:8" ht="12.75">
      <c r="A7" s="38"/>
      <c r="B7" s="39"/>
      <c r="C7" s="39"/>
      <c r="D7" s="39"/>
      <c r="E7" s="39"/>
      <c r="F7" s="39"/>
      <c r="G7" s="39"/>
      <c r="H7" s="22"/>
    </row>
    <row r="8" spans="1:8" ht="12.75">
      <c r="A8" s="45"/>
      <c r="B8" s="39"/>
      <c r="C8" s="46"/>
      <c r="D8" s="47"/>
      <c r="E8" s="39"/>
      <c r="F8" s="48"/>
      <c r="G8" s="46"/>
      <c r="H8" s="22"/>
    </row>
    <row r="9" spans="1:8" ht="12.75">
      <c r="A9" s="49"/>
      <c r="B9" s="50"/>
      <c r="C9" s="50"/>
      <c r="D9" s="50"/>
      <c r="E9" s="50"/>
      <c r="F9" s="50"/>
      <c r="G9" s="50"/>
      <c r="H9" s="22"/>
    </row>
    <row r="10" spans="1:8" ht="12.75">
      <c r="A10" s="1" t="s">
        <v>4</v>
      </c>
      <c r="B10" s="7" t="s">
        <v>22</v>
      </c>
      <c r="C10" s="7" t="s">
        <v>27</v>
      </c>
      <c r="D10" s="7" t="s">
        <v>49</v>
      </c>
      <c r="E10" s="13" t="s">
        <v>54</v>
      </c>
      <c r="F10" s="16" t="s">
        <v>55</v>
      </c>
      <c r="G10" s="18"/>
      <c r="H10" s="23"/>
    </row>
    <row r="11" spans="1:18" ht="12.75">
      <c r="A11" s="2" t="s">
        <v>5</v>
      </c>
      <c r="B11" s="8" t="s">
        <v>5</v>
      </c>
      <c r="C11" s="11" t="s">
        <v>28</v>
      </c>
      <c r="D11" s="8" t="s">
        <v>5</v>
      </c>
      <c r="E11" s="8" t="s">
        <v>5</v>
      </c>
      <c r="F11" s="17" t="s">
        <v>56</v>
      </c>
      <c r="G11" s="19" t="s">
        <v>61</v>
      </c>
      <c r="H11" s="23"/>
      <c r="J11" s="20" t="s">
        <v>62</v>
      </c>
      <c r="K11" s="20" t="s">
        <v>63</v>
      </c>
      <c r="L11" s="20" t="s">
        <v>65</v>
      </c>
      <c r="M11" s="20" t="s">
        <v>66</v>
      </c>
      <c r="N11" s="20" t="s">
        <v>67</v>
      </c>
      <c r="O11" s="20" t="s">
        <v>68</v>
      </c>
      <c r="P11" s="20" t="s">
        <v>69</v>
      </c>
      <c r="Q11" s="20" t="s">
        <v>70</v>
      </c>
      <c r="R11" s="20" t="s">
        <v>71</v>
      </c>
    </row>
    <row r="12" spans="1:18" ht="12.75">
      <c r="A12" s="80" t="s">
        <v>93</v>
      </c>
      <c r="B12" s="78"/>
      <c r="C12" s="79"/>
      <c r="D12" s="12"/>
      <c r="E12" s="12"/>
      <c r="F12" s="76"/>
      <c r="G12" s="83">
        <f>G13+G22+G25+G30</f>
        <v>0</v>
      </c>
      <c r="H12" s="77"/>
      <c r="J12" s="20"/>
      <c r="K12" s="20"/>
      <c r="L12" s="20"/>
      <c r="M12" s="20"/>
      <c r="N12" s="20"/>
      <c r="O12" s="20"/>
      <c r="P12" s="20"/>
      <c r="Q12" s="20"/>
      <c r="R12" s="20"/>
    </row>
    <row r="13" spans="1:31" ht="12.75">
      <c r="A13" s="3"/>
      <c r="B13" s="9"/>
      <c r="C13" s="51" t="s">
        <v>29</v>
      </c>
      <c r="D13" s="52"/>
      <c r="E13" s="52"/>
      <c r="F13" s="52"/>
      <c r="G13" s="26">
        <f>G14+G15+G16+G17+G18+G19+G20+G21</f>
        <v>0</v>
      </c>
      <c r="J13" s="27">
        <f>IF(K13="PR",G13,SUM(I14:I21))</f>
        <v>0</v>
      </c>
      <c r="K13" s="20" t="s">
        <v>64</v>
      </c>
      <c r="L13" s="27" t="e">
        <f>IF(K13="HS",#REF!,0)</f>
        <v>#REF!</v>
      </c>
      <c r="M13" s="27" t="e">
        <f>IF(K13="HS",#REF!-J13,0)</f>
        <v>#REF!</v>
      </c>
      <c r="N13" s="27">
        <f>IF(K13="PS",#REF!,0)</f>
        <v>0</v>
      </c>
      <c r="O13" s="27">
        <f>IF(K13="PS",#REF!-J13,0)</f>
        <v>0</v>
      </c>
      <c r="P13" s="27">
        <f>IF(K13="MP",#REF!,0)</f>
        <v>0</v>
      </c>
      <c r="Q13" s="27">
        <f>IF(K13="MP",#REF!-J13,0)</f>
        <v>0</v>
      </c>
      <c r="R13" s="27">
        <f>IF(K13="OM",#REF!,0)</f>
        <v>0</v>
      </c>
      <c r="S13" s="20"/>
      <c r="AC13" s="27">
        <f>SUM(T14:T21)</f>
        <v>0</v>
      </c>
      <c r="AD13" s="27">
        <f>SUM(U14:U21)</f>
        <v>0</v>
      </c>
      <c r="AE13" s="27">
        <f>SUM(V14:V21)</f>
        <v>0</v>
      </c>
    </row>
    <row r="14" spans="1:37" ht="12.75">
      <c r="A14" s="4" t="s">
        <v>6</v>
      </c>
      <c r="B14" s="4"/>
      <c r="C14" s="4" t="s">
        <v>30</v>
      </c>
      <c r="D14" s="4" t="s">
        <v>50</v>
      </c>
      <c r="E14" s="14">
        <v>1300</v>
      </c>
      <c r="F14" s="14">
        <v>0</v>
      </c>
      <c r="G14" s="14">
        <f>E14*F14</f>
        <v>0</v>
      </c>
      <c r="H14" s="21" t="s">
        <v>6</v>
      </c>
      <c r="I14" s="14">
        <f>IF(H14="5",#REF!,0)</f>
        <v>0</v>
      </c>
      <c r="T14" s="14">
        <f>IF(X14=0,G14,0)</f>
        <v>0</v>
      </c>
      <c r="U14" s="14">
        <f>IF(X14=15,G14,0)</f>
        <v>0</v>
      </c>
      <c r="V14" s="14">
        <f>IF(X14=21,G14,0)</f>
        <v>0</v>
      </c>
      <c r="X14" s="24">
        <v>21</v>
      </c>
      <c r="Y14" s="24">
        <f>F14*0</f>
        <v>0</v>
      </c>
      <c r="Z14" s="24">
        <f>F14*(1-0)</f>
        <v>0</v>
      </c>
      <c r="AG14" s="24">
        <f>E14*Y14</f>
        <v>0</v>
      </c>
      <c r="AH14" s="24">
        <f>E14*Z14</f>
        <v>0</v>
      </c>
      <c r="AI14" s="25" t="s">
        <v>72</v>
      </c>
      <c r="AJ14" s="25" t="s">
        <v>76</v>
      </c>
      <c r="AK14" s="20" t="s">
        <v>80</v>
      </c>
    </row>
    <row r="15" spans="1:37" ht="12.75">
      <c r="A15" s="4" t="s">
        <v>7</v>
      </c>
      <c r="B15" s="4"/>
      <c r="C15" s="4" t="s">
        <v>31</v>
      </c>
      <c r="D15" s="4" t="s">
        <v>50</v>
      </c>
      <c r="E15" s="14">
        <v>2275</v>
      </c>
      <c r="F15" s="14">
        <v>0</v>
      </c>
      <c r="G15" s="14">
        <f aca="true" t="shared" si="0" ref="G15:G21">E15*F15</f>
        <v>0</v>
      </c>
      <c r="H15" s="21" t="s">
        <v>6</v>
      </c>
      <c r="I15" s="14">
        <f>IF(H15="5",#REF!,0)</f>
        <v>0</v>
      </c>
      <c r="T15" s="14">
        <f>IF(X15=0,G15,0)</f>
        <v>0</v>
      </c>
      <c r="U15" s="14">
        <f>IF(X15=15,G15,0)</f>
        <v>0</v>
      </c>
      <c r="V15" s="14">
        <f>IF(X15=21,G15,0)</f>
        <v>0</v>
      </c>
      <c r="X15" s="24">
        <v>21</v>
      </c>
      <c r="Y15" s="24">
        <f>F15*0</f>
        <v>0</v>
      </c>
      <c r="Z15" s="24">
        <f>F15*(1-0)</f>
        <v>0</v>
      </c>
      <c r="AG15" s="24">
        <f>E15*Y15</f>
        <v>0</v>
      </c>
      <c r="AH15" s="24">
        <f>E15*Z15</f>
        <v>0</v>
      </c>
      <c r="AI15" s="25" t="s">
        <v>72</v>
      </c>
      <c r="AJ15" s="25" t="s">
        <v>76</v>
      </c>
      <c r="AK15" s="20" t="s">
        <v>80</v>
      </c>
    </row>
    <row r="16" spans="1:37" ht="12.75">
      <c r="A16" s="4" t="s">
        <v>8</v>
      </c>
      <c r="B16" s="4"/>
      <c r="C16" s="4" t="s">
        <v>32</v>
      </c>
      <c r="D16" s="4" t="s">
        <v>50</v>
      </c>
      <c r="E16" s="14">
        <v>1137.5</v>
      </c>
      <c r="F16" s="14">
        <v>0</v>
      </c>
      <c r="G16" s="14">
        <f t="shared" si="0"/>
        <v>0</v>
      </c>
      <c r="H16" s="21" t="s">
        <v>6</v>
      </c>
      <c r="I16" s="14">
        <f>IF(H16="5",#REF!,0)</f>
        <v>0</v>
      </c>
      <c r="T16" s="14">
        <f>IF(X16=0,G16,0)</f>
        <v>0</v>
      </c>
      <c r="U16" s="14">
        <f>IF(X16=15,G16,0)</f>
        <v>0</v>
      </c>
      <c r="V16" s="14">
        <f>IF(X16=21,G16,0)</f>
        <v>0</v>
      </c>
      <c r="X16" s="24">
        <v>21</v>
      </c>
      <c r="Y16" s="24">
        <f>F16*0</f>
        <v>0</v>
      </c>
      <c r="Z16" s="24">
        <f>F16*(1-0)</f>
        <v>0</v>
      </c>
      <c r="AG16" s="24">
        <f>E16*Y16</f>
        <v>0</v>
      </c>
      <c r="AH16" s="24">
        <f>E16*Z16</f>
        <v>0</v>
      </c>
      <c r="AI16" s="25" t="s">
        <v>72</v>
      </c>
      <c r="AJ16" s="25" t="s">
        <v>76</v>
      </c>
      <c r="AK16" s="20" t="s">
        <v>80</v>
      </c>
    </row>
    <row r="17" spans="1:37" ht="12.75">
      <c r="A17" s="4" t="s">
        <v>9</v>
      </c>
      <c r="B17" s="4"/>
      <c r="C17" s="4" t="s">
        <v>33</v>
      </c>
      <c r="D17" s="4" t="s">
        <v>50</v>
      </c>
      <c r="E17" s="14">
        <v>2275</v>
      </c>
      <c r="F17" s="14">
        <v>0</v>
      </c>
      <c r="G17" s="14">
        <f t="shared" si="0"/>
        <v>0</v>
      </c>
      <c r="H17" s="21" t="s">
        <v>6</v>
      </c>
      <c r="I17" s="14">
        <f>IF(H17="5",#REF!,0)</f>
        <v>0</v>
      </c>
      <c r="T17" s="14">
        <f>IF(X17=0,G17,0)</f>
        <v>0</v>
      </c>
      <c r="U17" s="14">
        <f>IF(X17=15,G17,0)</f>
        <v>0</v>
      </c>
      <c r="V17" s="14">
        <f>IF(X17=21,G17,0)</f>
        <v>0</v>
      </c>
      <c r="X17" s="24">
        <v>21</v>
      </c>
      <c r="Y17" s="24">
        <f>F17*0</f>
        <v>0</v>
      </c>
      <c r="Z17" s="24">
        <f>F17*(1-0)</f>
        <v>0</v>
      </c>
      <c r="AG17" s="24">
        <f>E17*Y17</f>
        <v>0</v>
      </c>
      <c r="AH17" s="24">
        <f>E17*Z17</f>
        <v>0</v>
      </c>
      <c r="AI17" s="25" t="s">
        <v>72</v>
      </c>
      <c r="AJ17" s="25" t="s">
        <v>76</v>
      </c>
      <c r="AK17" s="20" t="s">
        <v>80</v>
      </c>
    </row>
    <row r="18" spans="1:37" ht="12.75">
      <c r="A18" s="4" t="s">
        <v>10</v>
      </c>
      <c r="B18" s="4"/>
      <c r="C18" s="4" t="s">
        <v>34</v>
      </c>
      <c r="D18" s="4" t="s">
        <v>50</v>
      </c>
      <c r="E18" s="14">
        <v>2275</v>
      </c>
      <c r="F18" s="14">
        <v>0</v>
      </c>
      <c r="G18" s="14">
        <f t="shared" si="0"/>
        <v>0</v>
      </c>
      <c r="H18" s="21" t="s">
        <v>6</v>
      </c>
      <c r="I18" s="14">
        <f>IF(H18="5",#REF!,0)</f>
        <v>0</v>
      </c>
      <c r="T18" s="14">
        <f>IF(X18=0,G18,0)</f>
        <v>0</v>
      </c>
      <c r="U18" s="14">
        <f>IF(X18=15,G18,0)</f>
        <v>0</v>
      </c>
      <c r="V18" s="14">
        <f>IF(X18=21,G18,0)</f>
        <v>0</v>
      </c>
      <c r="X18" s="24">
        <v>21</v>
      </c>
      <c r="Y18" s="24">
        <f>F18*0</f>
        <v>0</v>
      </c>
      <c r="Z18" s="24">
        <f>F18*(1-0)</f>
        <v>0</v>
      </c>
      <c r="AG18" s="24">
        <f>E18*Y18</f>
        <v>0</v>
      </c>
      <c r="AH18" s="24">
        <f>E18*Z18</f>
        <v>0</v>
      </c>
      <c r="AI18" s="25" t="s">
        <v>72</v>
      </c>
      <c r="AJ18" s="25" t="s">
        <v>76</v>
      </c>
      <c r="AK18" s="20" t="s">
        <v>80</v>
      </c>
    </row>
    <row r="19" spans="1:37" ht="12.75">
      <c r="A19" s="4" t="s">
        <v>11</v>
      </c>
      <c r="B19" s="4"/>
      <c r="C19" s="4" t="s">
        <v>35</v>
      </c>
      <c r="D19" s="4" t="s">
        <v>51</v>
      </c>
      <c r="E19" s="14">
        <v>2275</v>
      </c>
      <c r="F19" s="14">
        <v>0</v>
      </c>
      <c r="G19" s="14">
        <f t="shared" si="0"/>
        <v>0</v>
      </c>
      <c r="H19" s="21" t="s">
        <v>6</v>
      </c>
      <c r="I19" s="14">
        <f>IF(H19="5",#REF!,0)</f>
        <v>0</v>
      </c>
      <c r="T19" s="14">
        <f>IF(X19=0,G19,0)</f>
        <v>0</v>
      </c>
      <c r="U19" s="14">
        <f>IF(X19=15,G19,0)</f>
        <v>0</v>
      </c>
      <c r="V19" s="14">
        <f>IF(X19=21,G19,0)</f>
        <v>0</v>
      </c>
      <c r="X19" s="24">
        <v>21</v>
      </c>
      <c r="Y19" s="24">
        <f>F19*0</f>
        <v>0</v>
      </c>
      <c r="Z19" s="24">
        <f>F19*(1-0)</f>
        <v>0</v>
      </c>
      <c r="AG19" s="24">
        <f>E19*Y19</f>
        <v>0</v>
      </c>
      <c r="AH19" s="24">
        <f>E19*Z19</f>
        <v>0</v>
      </c>
      <c r="AI19" s="25" t="s">
        <v>72</v>
      </c>
      <c r="AJ19" s="25" t="s">
        <v>76</v>
      </c>
      <c r="AK19" s="20" t="s">
        <v>80</v>
      </c>
    </row>
    <row r="20" spans="1:37" ht="12.75">
      <c r="A20" s="4" t="s">
        <v>12</v>
      </c>
      <c r="B20" s="4"/>
      <c r="C20" s="4" t="s">
        <v>36</v>
      </c>
      <c r="D20" s="4" t="s">
        <v>52</v>
      </c>
      <c r="E20" s="14">
        <v>4095</v>
      </c>
      <c r="F20" s="14">
        <v>0</v>
      </c>
      <c r="G20" s="14">
        <f t="shared" si="0"/>
        <v>0</v>
      </c>
      <c r="H20" s="21" t="s">
        <v>6</v>
      </c>
      <c r="I20" s="14">
        <f>IF(H20="5",#REF!,0)</f>
        <v>0</v>
      </c>
      <c r="T20" s="14">
        <f>IF(X20=0,G20,0)</f>
        <v>0</v>
      </c>
      <c r="U20" s="14">
        <f>IF(X20=15,G20,0)</f>
        <v>0</v>
      </c>
      <c r="V20" s="14">
        <f>IF(X20=21,G20,0)</f>
        <v>0</v>
      </c>
      <c r="X20" s="24">
        <v>21</v>
      </c>
      <c r="Y20" s="24">
        <f>F20*0</f>
        <v>0</v>
      </c>
      <c r="Z20" s="24">
        <f>F20*(1-0)</f>
        <v>0</v>
      </c>
      <c r="AG20" s="24">
        <f>E20*Y20</f>
        <v>0</v>
      </c>
      <c r="AH20" s="24">
        <f>E20*Z20</f>
        <v>0</v>
      </c>
      <c r="AI20" s="25" t="s">
        <v>72</v>
      </c>
      <c r="AJ20" s="25" t="s">
        <v>76</v>
      </c>
      <c r="AK20" s="20" t="s">
        <v>80</v>
      </c>
    </row>
    <row r="21" spans="1:37" ht="12.75">
      <c r="A21" s="4" t="s">
        <v>13</v>
      </c>
      <c r="B21" s="4"/>
      <c r="C21" s="4" t="s">
        <v>37</v>
      </c>
      <c r="D21" s="4" t="s">
        <v>53</v>
      </c>
      <c r="E21" s="14">
        <v>8</v>
      </c>
      <c r="F21" s="14">
        <v>0</v>
      </c>
      <c r="G21" s="14">
        <f t="shared" si="0"/>
        <v>0</v>
      </c>
      <c r="H21" s="21" t="s">
        <v>6</v>
      </c>
      <c r="I21" s="14">
        <f>IF(H21="5",#REF!,0)</f>
        <v>0</v>
      </c>
      <c r="T21" s="14">
        <f>IF(X21=0,G21,0)</f>
        <v>0</v>
      </c>
      <c r="U21" s="14">
        <f>IF(X21=15,G21,0)</f>
        <v>0</v>
      </c>
      <c r="V21" s="14">
        <f>IF(X21=21,G21,0)</f>
        <v>0</v>
      </c>
      <c r="X21" s="24">
        <v>21</v>
      </c>
      <c r="Y21" s="24">
        <f>F21*0</f>
        <v>0</v>
      </c>
      <c r="Z21" s="24">
        <f>F21*(1-0)</f>
        <v>0</v>
      </c>
      <c r="AG21" s="24">
        <f>E21*Y21</f>
        <v>0</v>
      </c>
      <c r="AH21" s="24">
        <f>E21*Z21</f>
        <v>0</v>
      </c>
      <c r="AI21" s="25" t="s">
        <v>72</v>
      </c>
      <c r="AJ21" s="25" t="s">
        <v>76</v>
      </c>
      <c r="AK21" s="20" t="s">
        <v>80</v>
      </c>
    </row>
    <row r="22" spans="1:31" ht="12.75">
      <c r="A22" s="5"/>
      <c r="B22" s="10"/>
      <c r="C22" s="53" t="s">
        <v>38</v>
      </c>
      <c r="D22" s="54"/>
      <c r="E22" s="54"/>
      <c r="F22" s="54"/>
      <c r="G22" s="27">
        <f>G23+G24</f>
        <v>0</v>
      </c>
      <c r="J22" s="27">
        <f>IF(K22="PR",G22,SUM(I23:I24))</f>
        <v>0</v>
      </c>
      <c r="K22" s="20" t="s">
        <v>64</v>
      </c>
      <c r="L22" s="27" t="e">
        <f>IF(K22="HS",#REF!,0)</f>
        <v>#REF!</v>
      </c>
      <c r="M22" s="27" t="e">
        <f>IF(K22="HS",#REF!-J22,0)</f>
        <v>#REF!</v>
      </c>
      <c r="N22" s="27">
        <f>IF(K22="PS",#REF!,0)</f>
        <v>0</v>
      </c>
      <c r="O22" s="27">
        <f>IF(K22="PS",#REF!-J22,0)</f>
        <v>0</v>
      </c>
      <c r="P22" s="27">
        <f>IF(K22="MP",#REF!,0)</f>
        <v>0</v>
      </c>
      <c r="Q22" s="27">
        <f>IF(K22="MP",#REF!-J22,0)</f>
        <v>0</v>
      </c>
      <c r="R22" s="27">
        <f>IF(K22="OM",#REF!,0)</f>
        <v>0</v>
      </c>
      <c r="S22" s="20"/>
      <c r="AC22" s="27">
        <f>SUM(T23:T24)</f>
        <v>0</v>
      </c>
      <c r="AD22" s="27">
        <f>SUM(U23:U24)</f>
        <v>0</v>
      </c>
      <c r="AE22" s="27">
        <f>SUM(V23:V24)</f>
        <v>0</v>
      </c>
    </row>
    <row r="23" spans="1:37" ht="12.75">
      <c r="A23" s="4" t="s">
        <v>14</v>
      </c>
      <c r="B23" s="4"/>
      <c r="C23" s="81" t="s">
        <v>96</v>
      </c>
      <c r="D23" s="4" t="s">
        <v>94</v>
      </c>
      <c r="E23" s="14">
        <v>1</v>
      </c>
      <c r="F23" s="14">
        <v>0</v>
      </c>
      <c r="G23" s="14">
        <f>E23*F23</f>
        <v>0</v>
      </c>
      <c r="H23" s="21" t="s">
        <v>6</v>
      </c>
      <c r="I23" s="14">
        <f>IF(H23="5",#REF!,0)</f>
        <v>0</v>
      </c>
      <c r="T23" s="14">
        <f>IF(X23=0,G23,0)</f>
        <v>0</v>
      </c>
      <c r="U23" s="14">
        <f>IF(X23=15,G23,0)</f>
        <v>0</v>
      </c>
      <c r="V23" s="14">
        <f>IF(X23=21,G23,0)</f>
        <v>0</v>
      </c>
      <c r="X23" s="24">
        <v>21</v>
      </c>
      <c r="Y23" s="24">
        <f>F23*0</f>
        <v>0</v>
      </c>
      <c r="Z23" s="24">
        <f>F23*(1-0)</f>
        <v>0</v>
      </c>
      <c r="AG23" s="24">
        <f>E23*Y23</f>
        <v>0</v>
      </c>
      <c r="AH23" s="24">
        <f>E23*Z23</f>
        <v>0</v>
      </c>
      <c r="AI23" s="25" t="s">
        <v>73</v>
      </c>
      <c r="AJ23" s="25" t="s">
        <v>77</v>
      </c>
      <c r="AK23" s="20" t="s">
        <v>80</v>
      </c>
    </row>
    <row r="24" spans="1:37" ht="12.75">
      <c r="A24" s="4" t="s">
        <v>15</v>
      </c>
      <c r="B24" s="4"/>
      <c r="C24" s="4" t="s">
        <v>39</v>
      </c>
      <c r="D24" s="4" t="s">
        <v>94</v>
      </c>
      <c r="E24" s="14">
        <v>1</v>
      </c>
      <c r="F24" s="14">
        <v>0</v>
      </c>
      <c r="G24" s="14">
        <f>E24*F24</f>
        <v>0</v>
      </c>
      <c r="H24" s="21" t="s">
        <v>6</v>
      </c>
      <c r="I24" s="14">
        <f>IF(H24="5",#REF!,0)</f>
        <v>0</v>
      </c>
      <c r="T24" s="14">
        <f>IF(X24=0,G24,0)</f>
        <v>0</v>
      </c>
      <c r="U24" s="14">
        <f>IF(X24=15,G24,0)</f>
        <v>0</v>
      </c>
      <c r="V24" s="14">
        <f>IF(X24=21,G24,0)</f>
        <v>0</v>
      </c>
      <c r="X24" s="24">
        <v>21</v>
      </c>
      <c r="Y24" s="24">
        <f>F24*0</f>
        <v>0</v>
      </c>
      <c r="Z24" s="24">
        <f>F24*(1-0)</f>
        <v>0</v>
      </c>
      <c r="AG24" s="24">
        <f>E24*Y24</f>
        <v>0</v>
      </c>
      <c r="AH24" s="24">
        <f>E24*Z24</f>
        <v>0</v>
      </c>
      <c r="AI24" s="25" t="s">
        <v>73</v>
      </c>
      <c r="AJ24" s="25" t="s">
        <v>77</v>
      </c>
      <c r="AK24" s="20" t="s">
        <v>80</v>
      </c>
    </row>
    <row r="25" spans="1:31" ht="12.75">
      <c r="A25" s="5"/>
      <c r="B25" s="10"/>
      <c r="C25" s="53" t="s">
        <v>40</v>
      </c>
      <c r="D25" s="54"/>
      <c r="E25" s="54"/>
      <c r="F25" s="54"/>
      <c r="G25" s="27">
        <f>G26+G27+G28+G29</f>
        <v>0</v>
      </c>
      <c r="J25" s="27">
        <f>IF(K25="PR",G25,SUM(I26:I29))</f>
        <v>0</v>
      </c>
      <c r="K25" s="20" t="s">
        <v>64</v>
      </c>
      <c r="L25" s="27" t="e">
        <f>IF(K25="HS",#REF!,0)</f>
        <v>#REF!</v>
      </c>
      <c r="M25" s="27" t="e">
        <f>IF(K25="HS",#REF!-J25,0)</f>
        <v>#REF!</v>
      </c>
      <c r="N25" s="27">
        <f>IF(K25="PS",#REF!,0)</f>
        <v>0</v>
      </c>
      <c r="O25" s="27">
        <f>IF(K25="PS",#REF!-J25,0)</f>
        <v>0</v>
      </c>
      <c r="P25" s="27">
        <f>IF(K25="MP",#REF!,0)</f>
        <v>0</v>
      </c>
      <c r="Q25" s="27">
        <f>IF(K25="MP",#REF!-J25,0)</f>
        <v>0</v>
      </c>
      <c r="R25" s="27">
        <f>IF(K25="OM",#REF!,0)</f>
        <v>0</v>
      </c>
      <c r="S25" s="20"/>
      <c r="AC25" s="27">
        <f>SUM(T26:T29)</f>
        <v>0</v>
      </c>
      <c r="AD25" s="27">
        <f>SUM(U26:U29)</f>
        <v>0</v>
      </c>
      <c r="AE25" s="27">
        <f>SUM(V26:V29)</f>
        <v>0</v>
      </c>
    </row>
    <row r="26" spans="1:37" ht="12.75">
      <c r="A26" s="4" t="s">
        <v>16</v>
      </c>
      <c r="B26" s="4"/>
      <c r="C26" s="4" t="s">
        <v>41</v>
      </c>
      <c r="D26" s="4" t="s">
        <v>51</v>
      </c>
      <c r="E26" s="14">
        <v>6500</v>
      </c>
      <c r="F26" s="14">
        <v>0</v>
      </c>
      <c r="G26" s="14">
        <f>E26*F26</f>
        <v>0</v>
      </c>
      <c r="H26" s="21" t="s">
        <v>6</v>
      </c>
      <c r="I26" s="14">
        <f>IF(H26="5",#REF!,0)</f>
        <v>0</v>
      </c>
      <c r="T26" s="14">
        <f>IF(X26=0,G26,0)</f>
        <v>0</v>
      </c>
      <c r="U26" s="14">
        <f>IF(X26=15,G26,0)</f>
        <v>0</v>
      </c>
      <c r="V26" s="14">
        <f>IF(X26=21,G26,0)</f>
        <v>0</v>
      </c>
      <c r="X26" s="24">
        <v>21</v>
      </c>
      <c r="Y26" s="24">
        <f>F26*0.835833333333333</f>
        <v>0</v>
      </c>
      <c r="Z26" s="24">
        <f>F26*(1-0.835833333333333)</f>
        <v>0</v>
      </c>
      <c r="AG26" s="24">
        <f>E26*Y26</f>
        <v>0</v>
      </c>
      <c r="AH26" s="24">
        <f>E26*Z26</f>
        <v>0</v>
      </c>
      <c r="AI26" s="25" t="s">
        <v>74</v>
      </c>
      <c r="AJ26" s="25" t="s">
        <v>78</v>
      </c>
      <c r="AK26" s="20" t="s">
        <v>80</v>
      </c>
    </row>
    <row r="27" spans="1:37" ht="12.75">
      <c r="A27" s="4" t="s">
        <v>17</v>
      </c>
      <c r="B27" s="4"/>
      <c r="C27" s="4" t="s">
        <v>42</v>
      </c>
      <c r="D27" s="4" t="s">
        <v>51</v>
      </c>
      <c r="E27" s="14">
        <v>6500</v>
      </c>
      <c r="F27" s="14">
        <v>0</v>
      </c>
      <c r="G27" s="14">
        <f>E27*F27</f>
        <v>0</v>
      </c>
      <c r="H27" s="21" t="s">
        <v>6</v>
      </c>
      <c r="I27" s="14">
        <f>IF(H27="5",#REF!,0)</f>
        <v>0</v>
      </c>
      <c r="T27" s="14">
        <f>IF(X27=0,G27,0)</f>
        <v>0</v>
      </c>
      <c r="U27" s="14">
        <f>IF(X27=15,G27,0)</f>
        <v>0</v>
      </c>
      <c r="V27" s="14">
        <f>IF(X27=21,G27,0)</f>
        <v>0</v>
      </c>
      <c r="X27" s="24">
        <v>21</v>
      </c>
      <c r="Y27" s="24">
        <f>F27*0.879201726948324</f>
        <v>0</v>
      </c>
      <c r="Z27" s="24">
        <f>F27*(1-0.879201726948324)</f>
        <v>0</v>
      </c>
      <c r="AG27" s="24">
        <f>E27*Y27</f>
        <v>0</v>
      </c>
      <c r="AH27" s="24">
        <f>E27*Z27</f>
        <v>0</v>
      </c>
      <c r="AI27" s="25" t="s">
        <v>74</v>
      </c>
      <c r="AJ27" s="25" t="s">
        <v>78</v>
      </c>
      <c r="AK27" s="20" t="s">
        <v>80</v>
      </c>
    </row>
    <row r="28" spans="1:37" ht="12.75">
      <c r="A28" s="4" t="s">
        <v>18</v>
      </c>
      <c r="B28" s="4"/>
      <c r="C28" s="4" t="s">
        <v>43</v>
      </c>
      <c r="D28" s="4" t="s">
        <v>51</v>
      </c>
      <c r="E28" s="14">
        <v>6500</v>
      </c>
      <c r="F28" s="14">
        <v>0</v>
      </c>
      <c r="G28" s="14">
        <f>E28*F28</f>
        <v>0</v>
      </c>
      <c r="H28" s="21" t="s">
        <v>6</v>
      </c>
      <c r="I28" s="14">
        <f>IF(H28="5",#REF!,0)</f>
        <v>0</v>
      </c>
      <c r="T28" s="14">
        <f>IF(X28=0,G28,0)</f>
        <v>0</v>
      </c>
      <c r="U28" s="14">
        <f>IF(X28=15,G28,0)</f>
        <v>0</v>
      </c>
      <c r="V28" s="14">
        <f>IF(X28=21,G28,0)</f>
        <v>0</v>
      </c>
      <c r="X28" s="24">
        <v>21</v>
      </c>
      <c r="Y28" s="24">
        <f>F28*0.732471264367816</f>
        <v>0</v>
      </c>
      <c r="Z28" s="24">
        <f>F28*(1-0.732471264367816)</f>
        <v>0</v>
      </c>
      <c r="AG28" s="24">
        <f>E28*Y28</f>
        <v>0</v>
      </c>
      <c r="AH28" s="24">
        <f>E28*Z28</f>
        <v>0</v>
      </c>
      <c r="AI28" s="25" t="s">
        <v>74</v>
      </c>
      <c r="AJ28" s="25" t="s">
        <v>78</v>
      </c>
      <c r="AK28" s="20" t="s">
        <v>80</v>
      </c>
    </row>
    <row r="29" spans="1:37" ht="12.75">
      <c r="A29" s="4" t="s">
        <v>19</v>
      </c>
      <c r="B29" s="4"/>
      <c r="C29" s="4" t="s">
        <v>44</v>
      </c>
      <c r="D29" s="4" t="s">
        <v>51</v>
      </c>
      <c r="E29" s="14">
        <v>6500</v>
      </c>
      <c r="F29" s="14">
        <v>0</v>
      </c>
      <c r="G29" s="14">
        <f>E29*F29</f>
        <v>0</v>
      </c>
      <c r="H29" s="21" t="s">
        <v>6</v>
      </c>
      <c r="I29" s="14">
        <f>IF(H29="5",#REF!,0)</f>
        <v>0</v>
      </c>
      <c r="T29" s="14">
        <f>IF(X29=0,G29,0)</f>
        <v>0</v>
      </c>
      <c r="U29" s="14">
        <f>IF(X29=15,G29,0)</f>
        <v>0</v>
      </c>
      <c r="V29" s="14">
        <f>IF(X29=21,G29,0)</f>
        <v>0</v>
      </c>
      <c r="X29" s="24">
        <v>21</v>
      </c>
      <c r="Y29" s="24">
        <f>F29*0.765467625899281</f>
        <v>0</v>
      </c>
      <c r="Z29" s="24">
        <f>F29*(1-0.765467625899281)</f>
        <v>0</v>
      </c>
      <c r="AG29" s="24">
        <f>E29*Y29</f>
        <v>0</v>
      </c>
      <c r="AH29" s="24">
        <f>E29*Z29</f>
        <v>0</v>
      </c>
      <c r="AI29" s="25" t="s">
        <v>74</v>
      </c>
      <c r="AJ29" s="25" t="s">
        <v>78</v>
      </c>
      <c r="AK29" s="20" t="s">
        <v>80</v>
      </c>
    </row>
    <row r="30" spans="1:31" ht="12.75">
      <c r="A30" s="5"/>
      <c r="B30" s="10"/>
      <c r="C30" s="53" t="s">
        <v>45</v>
      </c>
      <c r="D30" s="54"/>
      <c r="E30" s="54"/>
      <c r="F30" s="54"/>
      <c r="G30" s="27">
        <f>G31</f>
        <v>0</v>
      </c>
      <c r="J30" s="27" t="e">
        <f>IF(K30="PR",G30,SUM(I31:I31))</f>
        <v>#REF!</v>
      </c>
      <c r="K30" s="20" t="s">
        <v>64</v>
      </c>
      <c r="L30" s="27" t="e">
        <f>IF(K30="HS",#REF!,0)</f>
        <v>#REF!</v>
      </c>
      <c r="M30" s="27" t="e">
        <f>IF(K30="HS",#REF!-J30,0)</f>
        <v>#REF!</v>
      </c>
      <c r="N30" s="27">
        <f>IF(K30="PS",#REF!,0)</f>
        <v>0</v>
      </c>
      <c r="O30" s="27">
        <f>IF(K30="PS",#REF!-J30,0)</f>
        <v>0</v>
      </c>
      <c r="P30" s="27">
        <f>IF(K30="MP",#REF!,0)</f>
        <v>0</v>
      </c>
      <c r="Q30" s="27">
        <f>IF(K30="MP",#REF!-J30,0)</f>
        <v>0</v>
      </c>
      <c r="R30" s="27">
        <f>IF(K30="OM",#REF!,0)</f>
        <v>0</v>
      </c>
      <c r="S30" s="20"/>
      <c r="AC30" s="27">
        <f>SUM(T31:T31)</f>
        <v>0</v>
      </c>
      <c r="AD30" s="27">
        <f>SUM(U31:U31)</f>
        <v>0</v>
      </c>
      <c r="AE30" s="27">
        <f>SUM(V31:V31)</f>
        <v>0</v>
      </c>
    </row>
    <row r="31" spans="1:37" ht="12.75">
      <c r="A31" s="6" t="s">
        <v>20</v>
      </c>
      <c r="B31" s="6"/>
      <c r="C31" s="6" t="s">
        <v>46</v>
      </c>
      <c r="D31" s="6" t="s">
        <v>52</v>
      </c>
      <c r="E31" s="15">
        <v>5590</v>
      </c>
      <c r="F31" s="15">
        <v>0</v>
      </c>
      <c r="G31" s="15">
        <f>E31*F31</f>
        <v>0</v>
      </c>
      <c r="H31" s="21" t="s">
        <v>10</v>
      </c>
      <c r="I31" s="14" t="e">
        <f>IF(H31="5",#REF!,0)</f>
        <v>#REF!</v>
      </c>
      <c r="T31" s="14">
        <f>IF(X31=0,G31,0)</f>
        <v>0</v>
      </c>
      <c r="U31" s="14">
        <f>IF(X31=15,G31,0)</f>
        <v>0</v>
      </c>
      <c r="V31" s="14">
        <f>IF(X31=21,G31,0)</f>
        <v>0</v>
      </c>
      <c r="X31" s="24">
        <v>21</v>
      </c>
      <c r="Y31" s="24">
        <f>F31*0</f>
        <v>0</v>
      </c>
      <c r="Z31" s="24">
        <f>F31*(1-0)</f>
        <v>0</v>
      </c>
      <c r="AG31" s="24">
        <f>E31*Y31</f>
        <v>0</v>
      </c>
      <c r="AH31" s="24">
        <f>E31*Z31</f>
        <v>0</v>
      </c>
      <c r="AI31" s="25" t="s">
        <v>75</v>
      </c>
      <c r="AJ31" s="25" t="s">
        <v>79</v>
      </c>
      <c r="AK31" s="20" t="s">
        <v>80</v>
      </c>
    </row>
    <row r="32" spans="1:7" ht="409.5" customHeight="1" hidden="1">
      <c r="A32" s="46"/>
      <c r="B32" s="39"/>
      <c r="C32" s="39"/>
      <c r="D32" s="39"/>
      <c r="E32" s="39"/>
      <c r="F32" s="39"/>
      <c r="G32" s="39"/>
    </row>
    <row r="33" spans="1:18" ht="13.5" thickBot="1">
      <c r="A33" s="80" t="s">
        <v>95</v>
      </c>
      <c r="B33" s="78"/>
      <c r="C33" s="79"/>
      <c r="D33" s="12"/>
      <c r="E33" s="12"/>
      <c r="F33" s="76"/>
      <c r="G33" s="84">
        <f>G34+G43+G46+G50</f>
        <v>0</v>
      </c>
      <c r="H33" s="77"/>
      <c r="J33" s="20"/>
      <c r="K33" s="20"/>
      <c r="L33" s="20"/>
      <c r="M33" s="20"/>
      <c r="N33" s="20"/>
      <c r="O33" s="20"/>
      <c r="P33" s="20"/>
      <c r="Q33" s="20"/>
      <c r="R33" s="20"/>
    </row>
    <row r="34" spans="1:31" ht="12.75">
      <c r="A34" s="3"/>
      <c r="B34" s="9"/>
      <c r="C34" s="51" t="s">
        <v>29</v>
      </c>
      <c r="D34" s="52"/>
      <c r="E34" s="52"/>
      <c r="F34" s="52"/>
      <c r="G34" s="26">
        <f>G35+G36+G37+G38+G39+G40+G41+G42</f>
        <v>0</v>
      </c>
      <c r="J34" s="27">
        <f>IF(K34="PR",G34,SUM(I35:I42))</f>
        <v>0</v>
      </c>
      <c r="K34" s="20" t="s">
        <v>64</v>
      </c>
      <c r="L34" s="27" t="e">
        <f>IF(K34="HS",#REF!,0)</f>
        <v>#REF!</v>
      </c>
      <c r="M34" s="27" t="e">
        <f>IF(K34="HS",#REF!-J34,0)</f>
        <v>#REF!</v>
      </c>
      <c r="N34" s="27">
        <f>IF(K34="PS",#REF!,0)</f>
        <v>0</v>
      </c>
      <c r="O34" s="27">
        <f>IF(K34="PS",#REF!-J34,0)</f>
        <v>0</v>
      </c>
      <c r="P34" s="27">
        <f>IF(K34="MP",#REF!,0)</f>
        <v>0</v>
      </c>
      <c r="Q34" s="27">
        <f>IF(K34="MP",#REF!-J34,0)</f>
        <v>0</v>
      </c>
      <c r="R34" s="27">
        <f>IF(K34="OM",#REF!,0)</f>
        <v>0</v>
      </c>
      <c r="S34" s="20"/>
      <c r="AC34" s="27">
        <f>SUM(T35:T42)</f>
        <v>0</v>
      </c>
      <c r="AD34" s="27">
        <f>SUM(U35:U42)</f>
        <v>0</v>
      </c>
      <c r="AE34" s="27">
        <f>SUM(V35:V42)</f>
        <v>0</v>
      </c>
    </row>
    <row r="35" spans="1:37" ht="12.75">
      <c r="A35" s="81" t="s">
        <v>102</v>
      </c>
      <c r="B35" s="4"/>
      <c r="C35" s="4" t="s">
        <v>30</v>
      </c>
      <c r="D35" s="4" t="s">
        <v>50</v>
      </c>
      <c r="E35" s="14">
        <v>130</v>
      </c>
      <c r="F35" s="14">
        <v>0</v>
      </c>
      <c r="G35" s="14">
        <f>E35*F35</f>
        <v>0</v>
      </c>
      <c r="H35" s="21" t="s">
        <v>6</v>
      </c>
      <c r="I35" s="14">
        <f>IF(H35="5",#REF!,0)</f>
        <v>0</v>
      </c>
      <c r="T35" s="14">
        <f>IF(X35=0,G35,0)</f>
        <v>0</v>
      </c>
      <c r="U35" s="14">
        <f>IF(X35=15,G35,0)</f>
        <v>0</v>
      </c>
      <c r="V35" s="14">
        <f>IF(X35=21,G35,0)</f>
        <v>0</v>
      </c>
      <c r="X35" s="24">
        <v>21</v>
      </c>
      <c r="Y35" s="24">
        <f>F35*0</f>
        <v>0</v>
      </c>
      <c r="Z35" s="24">
        <f>F35*(1-0)</f>
        <v>0</v>
      </c>
      <c r="AG35" s="24">
        <f>E35*Y35</f>
        <v>0</v>
      </c>
      <c r="AH35" s="24">
        <f>E35*Z35</f>
        <v>0</v>
      </c>
      <c r="AI35" s="25" t="s">
        <v>72</v>
      </c>
      <c r="AJ35" s="25" t="s">
        <v>76</v>
      </c>
      <c r="AK35" s="20" t="s">
        <v>80</v>
      </c>
    </row>
    <row r="36" spans="1:37" ht="12.75">
      <c r="A36" s="81" t="s">
        <v>111</v>
      </c>
      <c r="B36" s="4"/>
      <c r="C36" s="4" t="s">
        <v>31</v>
      </c>
      <c r="D36" s="4" t="s">
        <v>50</v>
      </c>
      <c r="E36" s="14">
        <v>130</v>
      </c>
      <c r="F36" s="14">
        <v>0</v>
      </c>
      <c r="G36" s="14">
        <f aca="true" t="shared" si="1" ref="G36:G42">E36*F36</f>
        <v>0</v>
      </c>
      <c r="H36" s="21" t="s">
        <v>6</v>
      </c>
      <c r="I36" s="14">
        <f>IF(H36="5",#REF!,0)</f>
        <v>0</v>
      </c>
      <c r="T36" s="14">
        <f>IF(X36=0,G36,0)</f>
        <v>0</v>
      </c>
      <c r="U36" s="14">
        <f>IF(X36=15,G36,0)</f>
        <v>0</v>
      </c>
      <c r="V36" s="14">
        <f>IF(X36=21,G36,0)</f>
        <v>0</v>
      </c>
      <c r="X36" s="24">
        <v>21</v>
      </c>
      <c r="Y36" s="24">
        <f>F36*0</f>
        <v>0</v>
      </c>
      <c r="Z36" s="24">
        <f>F36*(1-0)</f>
        <v>0</v>
      </c>
      <c r="AG36" s="24">
        <f>E36*Y36</f>
        <v>0</v>
      </c>
      <c r="AH36" s="24">
        <f>E36*Z36</f>
        <v>0</v>
      </c>
      <c r="AI36" s="25" t="s">
        <v>72</v>
      </c>
      <c r="AJ36" s="25" t="s">
        <v>76</v>
      </c>
      <c r="AK36" s="20" t="s">
        <v>80</v>
      </c>
    </row>
    <row r="37" spans="1:37" ht="12.75">
      <c r="A37" s="81" t="s">
        <v>112</v>
      </c>
      <c r="B37" s="4"/>
      <c r="C37" s="4" t="s">
        <v>32</v>
      </c>
      <c r="D37" s="4" t="s">
        <v>50</v>
      </c>
      <c r="E37" s="14">
        <v>65</v>
      </c>
      <c r="F37" s="14">
        <v>0</v>
      </c>
      <c r="G37" s="14">
        <f t="shared" si="1"/>
        <v>0</v>
      </c>
      <c r="H37" s="21" t="s">
        <v>6</v>
      </c>
      <c r="I37" s="14">
        <f>IF(H37="5",#REF!,0)</f>
        <v>0</v>
      </c>
      <c r="T37" s="14">
        <f>IF(X37=0,G37,0)</f>
        <v>0</v>
      </c>
      <c r="U37" s="14">
        <f>IF(X37=15,G37,0)</f>
        <v>0</v>
      </c>
      <c r="V37" s="14">
        <f>IF(X37=21,G37,0)</f>
        <v>0</v>
      </c>
      <c r="X37" s="24">
        <v>21</v>
      </c>
      <c r="Y37" s="24">
        <f>F37*0</f>
        <v>0</v>
      </c>
      <c r="Z37" s="24">
        <f>F37*(1-0)</f>
        <v>0</v>
      </c>
      <c r="AG37" s="24">
        <f>E37*Y37</f>
        <v>0</v>
      </c>
      <c r="AH37" s="24">
        <f>E37*Z37</f>
        <v>0</v>
      </c>
      <c r="AI37" s="25" t="s">
        <v>72</v>
      </c>
      <c r="AJ37" s="25" t="s">
        <v>76</v>
      </c>
      <c r="AK37" s="20" t="s">
        <v>80</v>
      </c>
    </row>
    <row r="38" spans="1:37" ht="12.75">
      <c r="A38" s="81" t="s">
        <v>113</v>
      </c>
      <c r="B38" s="4"/>
      <c r="C38" s="4" t="s">
        <v>33</v>
      </c>
      <c r="D38" s="4" t="s">
        <v>50</v>
      </c>
      <c r="E38" s="14">
        <v>130</v>
      </c>
      <c r="F38" s="14">
        <v>0</v>
      </c>
      <c r="G38" s="14">
        <f t="shared" si="1"/>
        <v>0</v>
      </c>
      <c r="H38" s="21" t="s">
        <v>6</v>
      </c>
      <c r="I38" s="14">
        <f>IF(H38="5",#REF!,0)</f>
        <v>0</v>
      </c>
      <c r="T38" s="14">
        <f>IF(X38=0,G38,0)</f>
        <v>0</v>
      </c>
      <c r="U38" s="14">
        <f>IF(X38=15,G38,0)</f>
        <v>0</v>
      </c>
      <c r="V38" s="14">
        <f>IF(X38=21,G38,0)</f>
        <v>0</v>
      </c>
      <c r="X38" s="24">
        <v>21</v>
      </c>
      <c r="Y38" s="24">
        <f>F38*0</f>
        <v>0</v>
      </c>
      <c r="Z38" s="24">
        <f>F38*(1-0)</f>
        <v>0</v>
      </c>
      <c r="AG38" s="24">
        <f>E38*Y38</f>
        <v>0</v>
      </c>
      <c r="AH38" s="24">
        <f>E38*Z38</f>
        <v>0</v>
      </c>
      <c r="AI38" s="25" t="s">
        <v>72</v>
      </c>
      <c r="AJ38" s="25" t="s">
        <v>76</v>
      </c>
      <c r="AK38" s="20" t="s">
        <v>80</v>
      </c>
    </row>
    <row r="39" spans="1:37" ht="12.75">
      <c r="A39" s="81" t="s">
        <v>114</v>
      </c>
      <c r="B39" s="4"/>
      <c r="C39" s="4" t="s">
        <v>34</v>
      </c>
      <c r="D39" s="4" t="s">
        <v>50</v>
      </c>
      <c r="E39" s="14">
        <v>130</v>
      </c>
      <c r="F39" s="14">
        <v>0</v>
      </c>
      <c r="G39" s="14">
        <f t="shared" si="1"/>
        <v>0</v>
      </c>
      <c r="H39" s="21" t="s">
        <v>6</v>
      </c>
      <c r="I39" s="14">
        <f>IF(H39="5",#REF!,0)</f>
        <v>0</v>
      </c>
      <c r="T39" s="14">
        <f>IF(X39=0,G39,0)</f>
        <v>0</v>
      </c>
      <c r="U39" s="14">
        <f>IF(X39=15,G39,0)</f>
        <v>0</v>
      </c>
      <c r="V39" s="14">
        <f>IF(X39=21,G39,0)</f>
        <v>0</v>
      </c>
      <c r="X39" s="24">
        <v>21</v>
      </c>
      <c r="Y39" s="24">
        <f>F39*0</f>
        <v>0</v>
      </c>
      <c r="Z39" s="24">
        <f>F39*(1-0)</f>
        <v>0</v>
      </c>
      <c r="AG39" s="24">
        <f>E39*Y39</f>
        <v>0</v>
      </c>
      <c r="AH39" s="24">
        <f>E39*Z39</f>
        <v>0</v>
      </c>
      <c r="AI39" s="25" t="s">
        <v>72</v>
      </c>
      <c r="AJ39" s="25" t="s">
        <v>76</v>
      </c>
      <c r="AK39" s="20" t="s">
        <v>80</v>
      </c>
    </row>
    <row r="40" spans="1:37" ht="12.75">
      <c r="A40" s="81" t="s">
        <v>115</v>
      </c>
      <c r="B40" s="4"/>
      <c r="C40" s="4" t="s">
        <v>35</v>
      </c>
      <c r="D40" s="4" t="s">
        <v>51</v>
      </c>
      <c r="E40" s="14">
        <v>650</v>
      </c>
      <c r="F40" s="14">
        <v>0</v>
      </c>
      <c r="G40" s="14">
        <f t="shared" si="1"/>
        <v>0</v>
      </c>
      <c r="H40" s="21" t="s">
        <v>6</v>
      </c>
      <c r="I40" s="14">
        <f>IF(H40="5",#REF!,0)</f>
        <v>0</v>
      </c>
      <c r="T40" s="14">
        <f>IF(X40=0,G40,0)</f>
        <v>0</v>
      </c>
      <c r="U40" s="14">
        <f>IF(X40=15,G40,0)</f>
        <v>0</v>
      </c>
      <c r="V40" s="14">
        <f>IF(X40=21,G40,0)</f>
        <v>0</v>
      </c>
      <c r="X40" s="24">
        <v>21</v>
      </c>
      <c r="Y40" s="24">
        <f>F40*0</f>
        <v>0</v>
      </c>
      <c r="Z40" s="24">
        <f>F40*(1-0)</f>
        <v>0</v>
      </c>
      <c r="AG40" s="24">
        <f>E40*Y40</f>
        <v>0</v>
      </c>
      <c r="AH40" s="24">
        <f>E40*Z40</f>
        <v>0</v>
      </c>
      <c r="AI40" s="25" t="s">
        <v>72</v>
      </c>
      <c r="AJ40" s="25" t="s">
        <v>76</v>
      </c>
      <c r="AK40" s="20" t="s">
        <v>80</v>
      </c>
    </row>
    <row r="41" spans="1:37" ht="12.75">
      <c r="A41" s="81" t="s">
        <v>116</v>
      </c>
      <c r="B41" s="4"/>
      <c r="C41" s="4" t="s">
        <v>36</v>
      </c>
      <c r="D41" s="4" t="s">
        <v>52</v>
      </c>
      <c r="E41" s="14">
        <v>234</v>
      </c>
      <c r="F41" s="14">
        <v>0</v>
      </c>
      <c r="G41" s="14">
        <f t="shared" si="1"/>
        <v>0</v>
      </c>
      <c r="H41" s="21" t="s">
        <v>6</v>
      </c>
      <c r="I41" s="14">
        <f>IF(H41="5",#REF!,0)</f>
        <v>0</v>
      </c>
      <c r="T41" s="14">
        <f>IF(X41=0,G41,0)</f>
        <v>0</v>
      </c>
      <c r="U41" s="14">
        <f>IF(X41=15,G41,0)</f>
        <v>0</v>
      </c>
      <c r="V41" s="14">
        <f>IF(X41=21,G41,0)</f>
        <v>0</v>
      </c>
      <c r="X41" s="24">
        <v>21</v>
      </c>
      <c r="Y41" s="24">
        <f>F41*0</f>
        <v>0</v>
      </c>
      <c r="Z41" s="24">
        <f>F41*(1-0)</f>
        <v>0</v>
      </c>
      <c r="AG41" s="24">
        <f>E41*Y41</f>
        <v>0</v>
      </c>
      <c r="AH41" s="24">
        <f>E41*Z41</f>
        <v>0</v>
      </c>
      <c r="AI41" s="25" t="s">
        <v>72</v>
      </c>
      <c r="AJ41" s="25" t="s">
        <v>76</v>
      </c>
      <c r="AK41" s="20" t="s">
        <v>80</v>
      </c>
    </row>
    <row r="42" spans="1:37" ht="12.75">
      <c r="A42" s="81" t="s">
        <v>117</v>
      </c>
      <c r="B42" s="4"/>
      <c r="C42" s="4" t="s">
        <v>37</v>
      </c>
      <c r="D42" s="4" t="s">
        <v>53</v>
      </c>
      <c r="E42" s="14">
        <v>1</v>
      </c>
      <c r="F42" s="14">
        <v>0</v>
      </c>
      <c r="G42" s="14">
        <f t="shared" si="1"/>
        <v>0</v>
      </c>
      <c r="H42" s="21" t="s">
        <v>6</v>
      </c>
      <c r="I42" s="14">
        <f>IF(H42="5",#REF!,0)</f>
        <v>0</v>
      </c>
      <c r="T42" s="14">
        <f>IF(X42=0,G42,0)</f>
        <v>0</v>
      </c>
      <c r="U42" s="14">
        <f>IF(X42=15,G42,0)</f>
        <v>0</v>
      </c>
      <c r="V42" s="14">
        <f>IF(X42=21,G42,0)</f>
        <v>0</v>
      </c>
      <c r="X42" s="24">
        <v>21</v>
      </c>
      <c r="Y42" s="24">
        <f>F42*0</f>
        <v>0</v>
      </c>
      <c r="Z42" s="24">
        <f>F42*(1-0)</f>
        <v>0</v>
      </c>
      <c r="AG42" s="24">
        <f>E42*Y42</f>
        <v>0</v>
      </c>
      <c r="AH42" s="24">
        <f>E42*Z42</f>
        <v>0</v>
      </c>
      <c r="AI42" s="25" t="s">
        <v>72</v>
      </c>
      <c r="AJ42" s="25" t="s">
        <v>76</v>
      </c>
      <c r="AK42" s="20" t="s">
        <v>80</v>
      </c>
    </row>
    <row r="43" spans="1:31" ht="12.75">
      <c r="A43" s="5"/>
      <c r="B43" s="10"/>
      <c r="C43" s="53" t="s">
        <v>38</v>
      </c>
      <c r="D43" s="54"/>
      <c r="E43" s="54"/>
      <c r="F43" s="54"/>
      <c r="G43" s="27">
        <f>G44+G45</f>
        <v>0</v>
      </c>
      <c r="J43" s="27">
        <f>IF(K43="PR",G43,SUM(I44:I45))</f>
        <v>0</v>
      </c>
      <c r="K43" s="20" t="s">
        <v>64</v>
      </c>
      <c r="L43" s="27" t="e">
        <f>IF(K43="HS",#REF!,0)</f>
        <v>#REF!</v>
      </c>
      <c r="M43" s="27" t="e">
        <f>IF(K43="HS",#REF!-J43,0)</f>
        <v>#REF!</v>
      </c>
      <c r="N43" s="27">
        <f>IF(K43="PS",#REF!,0)</f>
        <v>0</v>
      </c>
      <c r="O43" s="27">
        <f>IF(K43="PS",#REF!-J43,0)</f>
        <v>0</v>
      </c>
      <c r="P43" s="27">
        <f>IF(K43="MP",#REF!,0)</f>
        <v>0</v>
      </c>
      <c r="Q43" s="27">
        <f>IF(K43="MP",#REF!-J43,0)</f>
        <v>0</v>
      </c>
      <c r="R43" s="27">
        <f>IF(K43="OM",#REF!,0)</f>
        <v>0</v>
      </c>
      <c r="S43" s="20"/>
      <c r="AC43" s="27">
        <f>SUM(T44:T45)</f>
        <v>0</v>
      </c>
      <c r="AD43" s="27">
        <f>SUM(U44:U45)</f>
        <v>0</v>
      </c>
      <c r="AE43" s="27">
        <f>SUM(V44:V45)</f>
        <v>0</v>
      </c>
    </row>
    <row r="44" spans="1:37" ht="12.75">
      <c r="A44" s="81" t="s">
        <v>118</v>
      </c>
      <c r="B44" s="4"/>
      <c r="C44" s="81" t="s">
        <v>96</v>
      </c>
      <c r="D44" s="4" t="s">
        <v>94</v>
      </c>
      <c r="E44" s="14">
        <v>1</v>
      </c>
      <c r="F44" s="14">
        <v>0</v>
      </c>
      <c r="G44" s="14">
        <f>E44*F44</f>
        <v>0</v>
      </c>
      <c r="H44" s="21" t="s">
        <v>6</v>
      </c>
      <c r="I44" s="14">
        <f>IF(H44="5",#REF!,0)</f>
        <v>0</v>
      </c>
      <c r="T44" s="14">
        <f>IF(X44=0,G44,0)</f>
        <v>0</v>
      </c>
      <c r="U44" s="14">
        <f>IF(X44=15,G44,0)</f>
        <v>0</v>
      </c>
      <c r="V44" s="14">
        <f>IF(X44=21,G44,0)</f>
        <v>0</v>
      </c>
      <c r="X44" s="24">
        <v>21</v>
      </c>
      <c r="Y44" s="24">
        <f>F44*0</f>
        <v>0</v>
      </c>
      <c r="Z44" s="24">
        <f>F44*(1-0)</f>
        <v>0</v>
      </c>
      <c r="AG44" s="24">
        <f>E44*Y44</f>
        <v>0</v>
      </c>
      <c r="AH44" s="24">
        <f>E44*Z44</f>
        <v>0</v>
      </c>
      <c r="AI44" s="25" t="s">
        <v>73</v>
      </c>
      <c r="AJ44" s="25" t="s">
        <v>77</v>
      </c>
      <c r="AK44" s="20" t="s">
        <v>80</v>
      </c>
    </row>
    <row r="45" spans="1:37" ht="12.75">
      <c r="A45" s="81" t="s">
        <v>119</v>
      </c>
      <c r="B45" s="4"/>
      <c r="C45" s="4" t="s">
        <v>39</v>
      </c>
      <c r="D45" s="4" t="s">
        <v>94</v>
      </c>
      <c r="E45" s="14">
        <v>1</v>
      </c>
      <c r="F45" s="14">
        <v>0</v>
      </c>
      <c r="G45" s="14">
        <f>E45*F45</f>
        <v>0</v>
      </c>
      <c r="H45" s="21" t="s">
        <v>6</v>
      </c>
      <c r="I45" s="14">
        <f>IF(H45="5",#REF!,0)</f>
        <v>0</v>
      </c>
      <c r="T45" s="14">
        <f>IF(X45=0,G45,0)</f>
        <v>0</v>
      </c>
      <c r="U45" s="14">
        <f>IF(X45=15,G45,0)</f>
        <v>0</v>
      </c>
      <c r="V45" s="14">
        <f>IF(X45=21,G45,0)</f>
        <v>0</v>
      </c>
      <c r="X45" s="24">
        <v>21</v>
      </c>
      <c r="Y45" s="24">
        <f>F45*0</f>
        <v>0</v>
      </c>
      <c r="Z45" s="24">
        <f>F45*(1-0)</f>
        <v>0</v>
      </c>
      <c r="AG45" s="24">
        <f>E45*Y45</f>
        <v>0</v>
      </c>
      <c r="AH45" s="24">
        <f>E45*Z45</f>
        <v>0</v>
      </c>
      <c r="AI45" s="25" t="s">
        <v>73</v>
      </c>
      <c r="AJ45" s="25" t="s">
        <v>77</v>
      </c>
      <c r="AK45" s="20" t="s">
        <v>80</v>
      </c>
    </row>
    <row r="46" spans="1:31" ht="12.75">
      <c r="A46" s="5"/>
      <c r="B46" s="10"/>
      <c r="C46" s="53" t="s">
        <v>40</v>
      </c>
      <c r="D46" s="54"/>
      <c r="E46" s="54"/>
      <c r="F46" s="54"/>
      <c r="G46" s="27">
        <f>G47+G48+G49</f>
        <v>0</v>
      </c>
      <c r="J46" s="27">
        <f>IF(K46="PR",G46,SUM(I47:I49))</f>
        <v>0</v>
      </c>
      <c r="K46" s="20" t="s">
        <v>64</v>
      </c>
      <c r="L46" s="27" t="e">
        <f>IF(K46="HS",#REF!,0)</f>
        <v>#REF!</v>
      </c>
      <c r="M46" s="27" t="e">
        <f>IF(K46="HS",#REF!-J46,0)</f>
        <v>#REF!</v>
      </c>
      <c r="N46" s="27">
        <f>IF(K46="PS",#REF!,0)</f>
        <v>0</v>
      </c>
      <c r="O46" s="27">
        <f>IF(K46="PS",#REF!-J46,0)</f>
        <v>0</v>
      </c>
      <c r="P46" s="27">
        <f>IF(K46="MP",#REF!,0)</f>
        <v>0</v>
      </c>
      <c r="Q46" s="27">
        <f>IF(K46="MP",#REF!-J46,0)</f>
        <v>0</v>
      </c>
      <c r="R46" s="27">
        <f>IF(K46="OM",#REF!,0)</f>
        <v>0</v>
      </c>
      <c r="S46" s="20"/>
      <c r="AC46" s="27">
        <f>SUM(T47:T49)</f>
        <v>0</v>
      </c>
      <c r="AD46" s="27">
        <f>SUM(U47:U49)</f>
        <v>0</v>
      </c>
      <c r="AE46" s="27">
        <f>SUM(V47:V49)</f>
        <v>0</v>
      </c>
    </row>
    <row r="47" spans="1:37" ht="12.75">
      <c r="A47" s="81" t="s">
        <v>120</v>
      </c>
      <c r="B47" s="4"/>
      <c r="C47" s="81" t="s">
        <v>97</v>
      </c>
      <c r="D47" s="4" t="s">
        <v>51</v>
      </c>
      <c r="E47" s="14">
        <v>650</v>
      </c>
      <c r="F47" s="14">
        <v>0</v>
      </c>
      <c r="G47" s="14">
        <f>E47*F47</f>
        <v>0</v>
      </c>
      <c r="H47" s="21" t="s">
        <v>6</v>
      </c>
      <c r="I47" s="14">
        <f>IF(H47="5",#REF!,0)</f>
        <v>0</v>
      </c>
      <c r="T47" s="14">
        <f>IF(X47=0,G47,0)</f>
        <v>0</v>
      </c>
      <c r="U47" s="14">
        <f>IF(X47=15,G47,0)</f>
        <v>0</v>
      </c>
      <c r="V47" s="14">
        <f>IF(X47=21,G47,0)</f>
        <v>0</v>
      </c>
      <c r="X47" s="24">
        <v>21</v>
      </c>
      <c r="Y47" s="24">
        <f>F47*0.835833333333333</f>
        <v>0</v>
      </c>
      <c r="Z47" s="24">
        <f>F47*(1-0.835833333333333)</f>
        <v>0</v>
      </c>
      <c r="AG47" s="24">
        <f>E47*Y47</f>
        <v>0</v>
      </c>
      <c r="AH47" s="24">
        <f>E47*Z47</f>
        <v>0</v>
      </c>
      <c r="AI47" s="25" t="s">
        <v>74</v>
      </c>
      <c r="AJ47" s="25" t="s">
        <v>78</v>
      </c>
      <c r="AK47" s="20" t="s">
        <v>80</v>
      </c>
    </row>
    <row r="48" spans="1:37" ht="12.75">
      <c r="A48" s="81" t="s">
        <v>121</v>
      </c>
      <c r="B48" s="4"/>
      <c r="C48" s="81" t="s">
        <v>98</v>
      </c>
      <c r="D48" s="4" t="s">
        <v>51</v>
      </c>
      <c r="E48" s="14">
        <v>650</v>
      </c>
      <c r="F48" s="14">
        <v>0</v>
      </c>
      <c r="G48" s="14">
        <f>E48*F48</f>
        <v>0</v>
      </c>
      <c r="H48" s="21" t="s">
        <v>6</v>
      </c>
      <c r="I48" s="14">
        <f>IF(H48="5",#REF!,0)</f>
        <v>0</v>
      </c>
      <c r="T48" s="14">
        <f>IF(X48=0,G48,0)</f>
        <v>0</v>
      </c>
      <c r="U48" s="14">
        <f>IF(X48=15,G48,0)</f>
        <v>0</v>
      </c>
      <c r="V48" s="14">
        <f>IF(X48=21,G48,0)</f>
        <v>0</v>
      </c>
      <c r="X48" s="24">
        <v>21</v>
      </c>
      <c r="Y48" s="24">
        <f>F48*0.879201726948324</f>
        <v>0</v>
      </c>
      <c r="Z48" s="24">
        <f>F48*(1-0.879201726948324)</f>
        <v>0</v>
      </c>
      <c r="AG48" s="24">
        <f>E48*Y48</f>
        <v>0</v>
      </c>
      <c r="AH48" s="24">
        <f>E48*Z48</f>
        <v>0</v>
      </c>
      <c r="AI48" s="25" t="s">
        <v>74</v>
      </c>
      <c r="AJ48" s="25" t="s">
        <v>78</v>
      </c>
      <c r="AK48" s="20" t="s">
        <v>80</v>
      </c>
    </row>
    <row r="49" spans="1:37" ht="12.75">
      <c r="A49" s="81" t="s">
        <v>122</v>
      </c>
      <c r="B49" s="4"/>
      <c r="C49" s="4" t="s">
        <v>44</v>
      </c>
      <c r="D49" s="4" t="s">
        <v>51</v>
      </c>
      <c r="E49" s="14">
        <v>650</v>
      </c>
      <c r="F49" s="14">
        <v>0</v>
      </c>
      <c r="G49" s="14">
        <f>E49*F49</f>
        <v>0</v>
      </c>
      <c r="H49" s="21" t="s">
        <v>6</v>
      </c>
      <c r="I49" s="14">
        <f>IF(H49="5",#REF!,0)</f>
        <v>0</v>
      </c>
      <c r="T49" s="14">
        <f>IF(X49=0,G49,0)</f>
        <v>0</v>
      </c>
      <c r="U49" s="14">
        <f>IF(X49=15,G49,0)</f>
        <v>0</v>
      </c>
      <c r="V49" s="14">
        <f>IF(X49=21,G49,0)</f>
        <v>0</v>
      </c>
      <c r="X49" s="24">
        <v>21</v>
      </c>
      <c r="Y49" s="24">
        <f>F49*0.765467625899281</f>
        <v>0</v>
      </c>
      <c r="Z49" s="24">
        <f>F49*(1-0.765467625899281)</f>
        <v>0</v>
      </c>
      <c r="AG49" s="24">
        <f>E49*Y49</f>
        <v>0</v>
      </c>
      <c r="AH49" s="24">
        <f>E49*Z49</f>
        <v>0</v>
      </c>
      <c r="AI49" s="25" t="s">
        <v>74</v>
      </c>
      <c r="AJ49" s="25" t="s">
        <v>78</v>
      </c>
      <c r="AK49" s="20" t="s">
        <v>80</v>
      </c>
    </row>
    <row r="50" spans="1:31" ht="12.75">
      <c r="A50" s="5"/>
      <c r="B50" s="10"/>
      <c r="C50" s="53" t="s">
        <v>45</v>
      </c>
      <c r="D50" s="54"/>
      <c r="E50" s="54"/>
      <c r="F50" s="54"/>
      <c r="G50" s="27">
        <f>G51</f>
        <v>0</v>
      </c>
      <c r="J50" s="27" t="e">
        <f>IF(K50="PR",G50,SUM(I51:I51))</f>
        <v>#REF!</v>
      </c>
      <c r="K50" s="20" t="s">
        <v>64</v>
      </c>
      <c r="L50" s="27" t="e">
        <f>IF(K50="HS",#REF!,0)</f>
        <v>#REF!</v>
      </c>
      <c r="M50" s="27" t="e">
        <f>IF(K50="HS",#REF!-J50,0)</f>
        <v>#REF!</v>
      </c>
      <c r="N50" s="27">
        <f>IF(K50="PS",#REF!,0)</f>
        <v>0</v>
      </c>
      <c r="O50" s="27">
        <f>IF(K50="PS",#REF!-J50,0)</f>
        <v>0</v>
      </c>
      <c r="P50" s="27">
        <f>IF(K50="MP",#REF!,0)</f>
        <v>0</v>
      </c>
      <c r="Q50" s="27">
        <f>IF(K50="MP",#REF!-J50,0)</f>
        <v>0</v>
      </c>
      <c r="R50" s="27">
        <f>IF(K50="OM",#REF!,0)</f>
        <v>0</v>
      </c>
      <c r="S50" s="20"/>
      <c r="AC50" s="27">
        <f>SUM(T51:T51)</f>
        <v>0</v>
      </c>
      <c r="AD50" s="27">
        <f>SUM(U51:U51)</f>
        <v>0</v>
      </c>
      <c r="AE50" s="27">
        <f>SUM(V51:V51)</f>
        <v>0</v>
      </c>
    </row>
    <row r="51" spans="1:37" ht="12.75">
      <c r="A51" s="82" t="s">
        <v>123</v>
      </c>
      <c r="B51" s="6"/>
      <c r="C51" s="6" t="s">
        <v>46</v>
      </c>
      <c r="D51" s="6" t="s">
        <v>52</v>
      </c>
      <c r="E51" s="15">
        <v>416.02</v>
      </c>
      <c r="F51" s="15">
        <v>0</v>
      </c>
      <c r="G51" s="15">
        <f>E51*F51</f>
        <v>0</v>
      </c>
      <c r="H51" s="21" t="s">
        <v>10</v>
      </c>
      <c r="I51" s="14" t="e">
        <f>IF(H51="5",#REF!,0)</f>
        <v>#REF!</v>
      </c>
      <c r="T51" s="14">
        <f>IF(X51=0,G51,0)</f>
        <v>0</v>
      </c>
      <c r="U51" s="14">
        <f>IF(X51=15,G51,0)</f>
        <v>0</v>
      </c>
      <c r="V51" s="14">
        <f>IF(X51=21,G51,0)</f>
        <v>0</v>
      </c>
      <c r="X51" s="24">
        <v>21</v>
      </c>
      <c r="Y51" s="24">
        <f>F51*0</f>
        <v>0</v>
      </c>
      <c r="Z51" s="24">
        <f>F51*(1-0)</f>
        <v>0</v>
      </c>
      <c r="AG51" s="24">
        <f>E51*Y51</f>
        <v>0</v>
      </c>
      <c r="AH51" s="24">
        <f>E51*Z51</f>
        <v>0</v>
      </c>
      <c r="AI51" s="25" t="s">
        <v>75</v>
      </c>
      <c r="AJ51" s="25" t="s">
        <v>79</v>
      </c>
      <c r="AK51" s="20" t="s">
        <v>80</v>
      </c>
    </row>
    <row r="52" spans="1:18" ht="13.5" thickBot="1">
      <c r="A52" s="80" t="s">
        <v>99</v>
      </c>
      <c r="B52" s="78"/>
      <c r="C52" s="79"/>
      <c r="D52" s="12"/>
      <c r="E52" s="12"/>
      <c r="F52" s="76"/>
      <c r="G52" s="84">
        <f>G53+G62+G65+G71</f>
        <v>0</v>
      </c>
      <c r="H52" s="77"/>
      <c r="J52" s="20"/>
      <c r="K52" s="20"/>
      <c r="L52" s="20"/>
      <c r="M52" s="20"/>
      <c r="N52" s="20"/>
      <c r="O52" s="20"/>
      <c r="P52" s="20"/>
      <c r="Q52" s="20"/>
      <c r="R52" s="20"/>
    </row>
    <row r="53" spans="1:31" ht="12.75">
      <c r="A53" s="3"/>
      <c r="B53" s="9"/>
      <c r="C53" s="51" t="s">
        <v>29</v>
      </c>
      <c r="D53" s="52"/>
      <c r="E53" s="52"/>
      <c r="F53" s="52"/>
      <c r="G53" s="26">
        <f>G54+G55+G56+G57+G58+G59+G60+G61</f>
        <v>0</v>
      </c>
      <c r="J53" s="27">
        <f>IF(K53="PR",G53,SUM(I54:I61))</f>
        <v>0</v>
      </c>
      <c r="K53" s="20" t="s">
        <v>64</v>
      </c>
      <c r="L53" s="27" t="e">
        <f>IF(K53="HS",#REF!,0)</f>
        <v>#REF!</v>
      </c>
      <c r="M53" s="27" t="e">
        <f>IF(K53="HS",#REF!-J53,0)</f>
        <v>#REF!</v>
      </c>
      <c r="N53" s="27">
        <f>IF(K53="PS",#REF!,0)</f>
        <v>0</v>
      </c>
      <c r="O53" s="27">
        <f>IF(K53="PS",#REF!-J53,0)</f>
        <v>0</v>
      </c>
      <c r="P53" s="27">
        <f>IF(K53="MP",#REF!,0)</f>
        <v>0</v>
      </c>
      <c r="Q53" s="27">
        <f>IF(K53="MP",#REF!-J53,0)</f>
        <v>0</v>
      </c>
      <c r="R53" s="27">
        <f>IF(K53="OM",#REF!,0)</f>
        <v>0</v>
      </c>
      <c r="S53" s="20"/>
      <c r="AC53" s="27">
        <f>SUM(T54:T61)</f>
        <v>0</v>
      </c>
      <c r="AD53" s="27">
        <f>SUM(U54:U61)</f>
        <v>0</v>
      </c>
      <c r="AE53" s="27">
        <f>SUM(V54:V61)</f>
        <v>0</v>
      </c>
    </row>
    <row r="54" spans="1:37" ht="12.75">
      <c r="A54" s="81" t="s">
        <v>23</v>
      </c>
      <c r="B54" s="4"/>
      <c r="C54" s="4" t="s">
        <v>30</v>
      </c>
      <c r="D54" s="4" t="s">
        <v>50</v>
      </c>
      <c r="E54" s="14">
        <v>314</v>
      </c>
      <c r="F54" s="14">
        <v>0</v>
      </c>
      <c r="G54" s="14">
        <f>E54*F54</f>
        <v>0</v>
      </c>
      <c r="H54" s="21" t="s">
        <v>6</v>
      </c>
      <c r="I54" s="14">
        <f>IF(H54="5",#REF!,0)</f>
        <v>0</v>
      </c>
      <c r="T54" s="14">
        <f>IF(X54=0,G54,0)</f>
        <v>0</v>
      </c>
      <c r="U54" s="14">
        <f>IF(X54=15,G54,0)</f>
        <v>0</v>
      </c>
      <c r="V54" s="14">
        <f>IF(X54=21,G54,0)</f>
        <v>0</v>
      </c>
      <c r="X54" s="24">
        <v>21</v>
      </c>
      <c r="Y54" s="24">
        <f>F54*0</f>
        <v>0</v>
      </c>
      <c r="Z54" s="24">
        <f>F54*(1-0)</f>
        <v>0</v>
      </c>
      <c r="AG54" s="24">
        <f>E54*Y54</f>
        <v>0</v>
      </c>
      <c r="AH54" s="24">
        <f>E54*Z54</f>
        <v>0</v>
      </c>
      <c r="AI54" s="25" t="s">
        <v>72</v>
      </c>
      <c r="AJ54" s="25" t="s">
        <v>76</v>
      </c>
      <c r="AK54" s="20" t="s">
        <v>80</v>
      </c>
    </row>
    <row r="55" spans="1:37" ht="12.75">
      <c r="A55" s="81" t="s">
        <v>124</v>
      </c>
      <c r="B55" s="4"/>
      <c r="C55" s="4" t="s">
        <v>31</v>
      </c>
      <c r="D55" s="4" t="s">
        <v>50</v>
      </c>
      <c r="E55" s="14">
        <v>188.075</v>
      </c>
      <c r="F55" s="14">
        <v>0</v>
      </c>
      <c r="G55" s="14">
        <f aca="true" t="shared" si="2" ref="G55:G61">E55*F55</f>
        <v>0</v>
      </c>
      <c r="H55" s="21" t="s">
        <v>6</v>
      </c>
      <c r="I55" s="14">
        <f>IF(H55="5",#REF!,0)</f>
        <v>0</v>
      </c>
      <c r="T55" s="14">
        <f>IF(X55=0,G55,0)</f>
        <v>0</v>
      </c>
      <c r="U55" s="14">
        <f>IF(X55=15,G55,0)</f>
        <v>0</v>
      </c>
      <c r="V55" s="14">
        <f>IF(X55=21,G55,0)</f>
        <v>0</v>
      </c>
      <c r="X55" s="24">
        <v>21</v>
      </c>
      <c r="Y55" s="24">
        <f>F55*0</f>
        <v>0</v>
      </c>
      <c r="Z55" s="24">
        <f>F55*(1-0)</f>
        <v>0</v>
      </c>
      <c r="AG55" s="24">
        <f>E55*Y55</f>
        <v>0</v>
      </c>
      <c r="AH55" s="24">
        <f>E55*Z55</f>
        <v>0</v>
      </c>
      <c r="AI55" s="25" t="s">
        <v>72</v>
      </c>
      <c r="AJ55" s="25" t="s">
        <v>76</v>
      </c>
      <c r="AK55" s="20" t="s">
        <v>80</v>
      </c>
    </row>
    <row r="56" spans="1:37" ht="12.75">
      <c r="A56" s="81" t="s">
        <v>125</v>
      </c>
      <c r="B56" s="4"/>
      <c r="C56" s="4" t="s">
        <v>32</v>
      </c>
      <c r="D56" s="4" t="s">
        <v>50</v>
      </c>
      <c r="E56" s="14">
        <v>94.038</v>
      </c>
      <c r="F56" s="14">
        <v>0</v>
      </c>
      <c r="G56" s="14">
        <f t="shared" si="2"/>
        <v>0</v>
      </c>
      <c r="H56" s="21" t="s">
        <v>6</v>
      </c>
      <c r="I56" s="14">
        <f>IF(H56="5",#REF!,0)</f>
        <v>0</v>
      </c>
      <c r="T56" s="14">
        <f>IF(X56=0,G56,0)</f>
        <v>0</v>
      </c>
      <c r="U56" s="14">
        <f>IF(X56=15,G56,0)</f>
        <v>0</v>
      </c>
      <c r="V56" s="14">
        <f>IF(X56=21,G56,0)</f>
        <v>0</v>
      </c>
      <c r="X56" s="24">
        <v>21</v>
      </c>
      <c r="Y56" s="24">
        <f>F56*0</f>
        <v>0</v>
      </c>
      <c r="Z56" s="24">
        <f>F56*(1-0)</f>
        <v>0</v>
      </c>
      <c r="AG56" s="24">
        <f>E56*Y56</f>
        <v>0</v>
      </c>
      <c r="AH56" s="24">
        <f>E56*Z56</f>
        <v>0</v>
      </c>
      <c r="AI56" s="25" t="s">
        <v>72</v>
      </c>
      <c r="AJ56" s="25" t="s">
        <v>76</v>
      </c>
      <c r="AK56" s="20" t="s">
        <v>80</v>
      </c>
    </row>
    <row r="57" spans="1:37" ht="12.75">
      <c r="A57" s="81" t="s">
        <v>126</v>
      </c>
      <c r="B57" s="4"/>
      <c r="C57" s="4" t="s">
        <v>33</v>
      </c>
      <c r="D57" s="4" t="s">
        <v>50</v>
      </c>
      <c r="E57" s="14">
        <v>94.038</v>
      </c>
      <c r="F57" s="14">
        <v>0</v>
      </c>
      <c r="G57" s="14">
        <f t="shared" si="2"/>
        <v>0</v>
      </c>
      <c r="H57" s="21" t="s">
        <v>6</v>
      </c>
      <c r="I57" s="14">
        <f>IF(H57="5",#REF!,0)</f>
        <v>0</v>
      </c>
      <c r="T57" s="14">
        <f>IF(X57=0,G57,0)</f>
        <v>0</v>
      </c>
      <c r="U57" s="14">
        <f>IF(X57=15,G57,0)</f>
        <v>0</v>
      </c>
      <c r="V57" s="14">
        <f>IF(X57=21,G57,0)</f>
        <v>0</v>
      </c>
      <c r="X57" s="24">
        <v>21</v>
      </c>
      <c r="Y57" s="24">
        <f>F57*0</f>
        <v>0</v>
      </c>
      <c r="Z57" s="24">
        <f>F57*(1-0)</f>
        <v>0</v>
      </c>
      <c r="AG57" s="24">
        <f>E57*Y57</f>
        <v>0</v>
      </c>
      <c r="AH57" s="24">
        <f>E57*Z57</f>
        <v>0</v>
      </c>
      <c r="AI57" s="25" t="s">
        <v>72</v>
      </c>
      <c r="AJ57" s="25" t="s">
        <v>76</v>
      </c>
      <c r="AK57" s="20" t="s">
        <v>80</v>
      </c>
    </row>
    <row r="58" spans="1:37" ht="12.75">
      <c r="A58" s="81" t="s">
        <v>127</v>
      </c>
      <c r="B58" s="4"/>
      <c r="C58" s="4" t="s">
        <v>34</v>
      </c>
      <c r="D58" s="4" t="s">
        <v>50</v>
      </c>
      <c r="E58" s="14">
        <v>94.038</v>
      </c>
      <c r="F58" s="14">
        <v>0</v>
      </c>
      <c r="G58" s="14">
        <f t="shared" si="2"/>
        <v>0</v>
      </c>
      <c r="H58" s="21" t="s">
        <v>6</v>
      </c>
      <c r="I58" s="14">
        <f>IF(H58="5",#REF!,0)</f>
        <v>0</v>
      </c>
      <c r="T58" s="14">
        <f>IF(X58=0,G58,0)</f>
        <v>0</v>
      </c>
      <c r="U58" s="14">
        <f>IF(X58=15,G58,0)</f>
        <v>0</v>
      </c>
      <c r="V58" s="14">
        <f>IF(X58=21,G58,0)</f>
        <v>0</v>
      </c>
      <c r="X58" s="24">
        <v>21</v>
      </c>
      <c r="Y58" s="24">
        <f>F58*0</f>
        <v>0</v>
      </c>
      <c r="Z58" s="24">
        <f>F58*(1-0)</f>
        <v>0</v>
      </c>
      <c r="AG58" s="24">
        <f>E58*Y58</f>
        <v>0</v>
      </c>
      <c r="AH58" s="24">
        <f>E58*Z58</f>
        <v>0</v>
      </c>
      <c r="AI58" s="25" t="s">
        <v>72</v>
      </c>
      <c r="AJ58" s="25" t="s">
        <v>76</v>
      </c>
      <c r="AK58" s="20" t="s">
        <v>80</v>
      </c>
    </row>
    <row r="59" spans="1:37" ht="12.75">
      <c r="A59" s="81" t="s">
        <v>128</v>
      </c>
      <c r="B59" s="4"/>
      <c r="C59" s="4" t="s">
        <v>35</v>
      </c>
      <c r="D59" s="4" t="s">
        <v>51</v>
      </c>
      <c r="E59" s="14">
        <v>1540</v>
      </c>
      <c r="F59" s="14">
        <v>0</v>
      </c>
      <c r="G59" s="14">
        <f t="shared" si="2"/>
        <v>0</v>
      </c>
      <c r="H59" s="21" t="s">
        <v>6</v>
      </c>
      <c r="I59" s="14">
        <f>IF(H59="5",#REF!,0)</f>
        <v>0</v>
      </c>
      <c r="T59" s="14">
        <f>IF(X59=0,G59,0)</f>
        <v>0</v>
      </c>
      <c r="U59" s="14">
        <f>IF(X59=15,G59,0)</f>
        <v>0</v>
      </c>
      <c r="V59" s="14">
        <f>IF(X59=21,G59,0)</f>
        <v>0</v>
      </c>
      <c r="X59" s="24">
        <v>21</v>
      </c>
      <c r="Y59" s="24">
        <f>F59*0</f>
        <v>0</v>
      </c>
      <c r="Z59" s="24">
        <f>F59*(1-0)</f>
        <v>0</v>
      </c>
      <c r="AG59" s="24">
        <f>E59*Y59</f>
        <v>0</v>
      </c>
      <c r="AH59" s="24">
        <f>E59*Z59</f>
        <v>0</v>
      </c>
      <c r="AI59" s="25" t="s">
        <v>72</v>
      </c>
      <c r="AJ59" s="25" t="s">
        <v>76</v>
      </c>
      <c r="AK59" s="20" t="s">
        <v>80</v>
      </c>
    </row>
    <row r="60" spans="1:37" ht="12.75">
      <c r="A60" s="81" t="s">
        <v>129</v>
      </c>
      <c r="B60" s="4"/>
      <c r="C60" s="4" t="s">
        <v>36</v>
      </c>
      <c r="D60" s="4" t="s">
        <v>52</v>
      </c>
      <c r="E60" s="14">
        <v>169.268</v>
      </c>
      <c r="F60" s="14">
        <v>0</v>
      </c>
      <c r="G60" s="14">
        <f t="shared" si="2"/>
        <v>0</v>
      </c>
      <c r="H60" s="21" t="s">
        <v>6</v>
      </c>
      <c r="I60" s="14">
        <f>IF(H60="5",#REF!,0)</f>
        <v>0</v>
      </c>
      <c r="T60" s="14">
        <f>IF(X60=0,G60,0)</f>
        <v>0</v>
      </c>
      <c r="U60" s="14">
        <f>IF(X60=15,G60,0)</f>
        <v>0</v>
      </c>
      <c r="V60" s="14">
        <f>IF(X60=21,G60,0)</f>
        <v>0</v>
      </c>
      <c r="X60" s="24">
        <v>21</v>
      </c>
      <c r="Y60" s="24">
        <f>F60*0</f>
        <v>0</v>
      </c>
      <c r="Z60" s="24">
        <f>F60*(1-0)</f>
        <v>0</v>
      </c>
      <c r="AG60" s="24">
        <f>E60*Y60</f>
        <v>0</v>
      </c>
      <c r="AH60" s="24">
        <f>E60*Z60</f>
        <v>0</v>
      </c>
      <c r="AI60" s="25" t="s">
        <v>72</v>
      </c>
      <c r="AJ60" s="25" t="s">
        <v>76</v>
      </c>
      <c r="AK60" s="20" t="s">
        <v>80</v>
      </c>
    </row>
    <row r="61" spans="1:37" ht="12.75">
      <c r="A61" s="81" t="s">
        <v>130</v>
      </c>
      <c r="B61" s="4"/>
      <c r="C61" s="4" t="s">
        <v>37</v>
      </c>
      <c r="D61" s="4" t="s">
        <v>53</v>
      </c>
      <c r="E61" s="14">
        <v>1</v>
      </c>
      <c r="F61" s="14">
        <v>0</v>
      </c>
      <c r="G61" s="14">
        <f t="shared" si="2"/>
        <v>0</v>
      </c>
      <c r="H61" s="21" t="s">
        <v>6</v>
      </c>
      <c r="I61" s="14">
        <f>IF(H61="5",#REF!,0)</f>
        <v>0</v>
      </c>
      <c r="T61" s="14">
        <f>IF(X61=0,G61,0)</f>
        <v>0</v>
      </c>
      <c r="U61" s="14">
        <f>IF(X61=15,G61,0)</f>
        <v>0</v>
      </c>
      <c r="V61" s="14">
        <f>IF(X61=21,G61,0)</f>
        <v>0</v>
      </c>
      <c r="X61" s="24">
        <v>21</v>
      </c>
      <c r="Y61" s="24">
        <f>F61*0</f>
        <v>0</v>
      </c>
      <c r="Z61" s="24">
        <f>F61*(1-0)</f>
        <v>0</v>
      </c>
      <c r="AG61" s="24">
        <f>E61*Y61</f>
        <v>0</v>
      </c>
      <c r="AH61" s="24">
        <f>E61*Z61</f>
        <v>0</v>
      </c>
      <c r="AI61" s="25" t="s">
        <v>72</v>
      </c>
      <c r="AJ61" s="25" t="s">
        <v>76</v>
      </c>
      <c r="AK61" s="20" t="s">
        <v>80</v>
      </c>
    </row>
    <row r="62" spans="1:31" ht="12.75">
      <c r="A62" s="5"/>
      <c r="B62" s="10"/>
      <c r="C62" s="53" t="s">
        <v>38</v>
      </c>
      <c r="D62" s="54"/>
      <c r="E62" s="54"/>
      <c r="F62" s="54"/>
      <c r="G62" s="27">
        <f>G63+G64</f>
        <v>0</v>
      </c>
      <c r="J62" s="27">
        <f>IF(K62="PR",G62,SUM(I63:I64))</f>
        <v>0</v>
      </c>
      <c r="K62" s="20" t="s">
        <v>64</v>
      </c>
      <c r="L62" s="27" t="e">
        <f>IF(K62="HS",#REF!,0)</f>
        <v>#REF!</v>
      </c>
      <c r="M62" s="27" t="e">
        <f>IF(K62="HS",#REF!-J62,0)</f>
        <v>#REF!</v>
      </c>
      <c r="N62" s="27">
        <f>IF(K62="PS",#REF!,0)</f>
        <v>0</v>
      </c>
      <c r="O62" s="27">
        <f>IF(K62="PS",#REF!-J62,0)</f>
        <v>0</v>
      </c>
      <c r="P62" s="27">
        <f>IF(K62="MP",#REF!,0)</f>
        <v>0</v>
      </c>
      <c r="Q62" s="27">
        <f>IF(K62="MP",#REF!-J62,0)</f>
        <v>0</v>
      </c>
      <c r="R62" s="27">
        <f>IF(K62="OM",#REF!,0)</f>
        <v>0</v>
      </c>
      <c r="S62" s="20"/>
      <c r="AC62" s="27">
        <f>SUM(T63:T64)</f>
        <v>0</v>
      </c>
      <c r="AD62" s="27">
        <f>SUM(U63:U64)</f>
        <v>0</v>
      </c>
      <c r="AE62" s="27">
        <f>SUM(V63:V64)</f>
        <v>0</v>
      </c>
    </row>
    <row r="63" spans="1:37" ht="12.75">
      <c r="A63" s="81" t="s">
        <v>132</v>
      </c>
      <c r="B63" s="4"/>
      <c r="C63" s="81" t="s">
        <v>96</v>
      </c>
      <c r="D63" s="4" t="s">
        <v>94</v>
      </c>
      <c r="E63" s="14">
        <v>1</v>
      </c>
      <c r="F63" s="14">
        <v>0</v>
      </c>
      <c r="G63" s="14">
        <f>E63*F63</f>
        <v>0</v>
      </c>
      <c r="H63" s="21" t="s">
        <v>6</v>
      </c>
      <c r="I63" s="14">
        <f>IF(H63="5",#REF!,0)</f>
        <v>0</v>
      </c>
      <c r="T63" s="14">
        <f>IF(X63=0,G63,0)</f>
        <v>0</v>
      </c>
      <c r="U63" s="14">
        <f>IF(X63=15,G63,0)</f>
        <v>0</v>
      </c>
      <c r="V63" s="14">
        <f>IF(X63=21,G63,0)</f>
        <v>0</v>
      </c>
      <c r="X63" s="24">
        <v>21</v>
      </c>
      <c r="Y63" s="24">
        <f>F63*0</f>
        <v>0</v>
      </c>
      <c r="Z63" s="24">
        <f>F63*(1-0)</f>
        <v>0</v>
      </c>
      <c r="AG63" s="24">
        <f>E63*Y63</f>
        <v>0</v>
      </c>
      <c r="AH63" s="24">
        <f>E63*Z63</f>
        <v>0</v>
      </c>
      <c r="AI63" s="25" t="s">
        <v>73</v>
      </c>
      <c r="AJ63" s="25" t="s">
        <v>77</v>
      </c>
      <c r="AK63" s="20" t="s">
        <v>80</v>
      </c>
    </row>
    <row r="64" spans="1:37" ht="12.75">
      <c r="A64" s="81" t="s">
        <v>131</v>
      </c>
      <c r="B64" s="4"/>
      <c r="C64" s="4" t="s">
        <v>39</v>
      </c>
      <c r="D64" s="4" t="s">
        <v>94</v>
      </c>
      <c r="E64" s="14">
        <v>0.5</v>
      </c>
      <c r="F64" s="14">
        <v>0</v>
      </c>
      <c r="G64" s="14">
        <f>E64*F64</f>
        <v>0</v>
      </c>
      <c r="H64" s="21" t="s">
        <v>6</v>
      </c>
      <c r="I64" s="14">
        <f>IF(H64="5",#REF!,0)</f>
        <v>0</v>
      </c>
      <c r="T64" s="14">
        <f>IF(X64=0,G64,0)</f>
        <v>0</v>
      </c>
      <c r="U64" s="14">
        <f>IF(X64=15,G64,0)</f>
        <v>0</v>
      </c>
      <c r="V64" s="14">
        <f>IF(X64=21,G64,0)</f>
        <v>0</v>
      </c>
      <c r="X64" s="24">
        <v>21</v>
      </c>
      <c r="Y64" s="24">
        <f>F64*0</f>
        <v>0</v>
      </c>
      <c r="Z64" s="24">
        <f>F64*(1-0)</f>
        <v>0</v>
      </c>
      <c r="AG64" s="24">
        <f>E64*Y64</f>
        <v>0</v>
      </c>
      <c r="AH64" s="24">
        <f>E64*Z64</f>
        <v>0</v>
      </c>
      <c r="AI64" s="25" t="s">
        <v>73</v>
      </c>
      <c r="AJ64" s="25" t="s">
        <v>77</v>
      </c>
      <c r="AK64" s="20" t="s">
        <v>80</v>
      </c>
    </row>
    <row r="65" spans="1:31" ht="12.75">
      <c r="A65" s="5"/>
      <c r="B65" s="10"/>
      <c r="C65" s="53" t="s">
        <v>40</v>
      </c>
      <c r="D65" s="54"/>
      <c r="E65" s="54"/>
      <c r="F65" s="54"/>
      <c r="G65" s="27">
        <f>G66+G67+G70</f>
        <v>0</v>
      </c>
      <c r="J65" s="27">
        <f>IF(K65="PR",G65,SUM(I66:I70))</f>
        <v>0</v>
      </c>
      <c r="K65" s="20" t="s">
        <v>64</v>
      </c>
      <c r="L65" s="27" t="e">
        <f>IF(K65="HS",#REF!,0)</f>
        <v>#REF!</v>
      </c>
      <c r="M65" s="27" t="e">
        <f>IF(K65="HS",#REF!-J65,0)</f>
        <v>#REF!</v>
      </c>
      <c r="N65" s="27">
        <f>IF(K65="PS",#REF!,0)</f>
        <v>0</v>
      </c>
      <c r="O65" s="27">
        <f>IF(K65="PS",#REF!-J65,0)</f>
        <v>0</v>
      </c>
      <c r="P65" s="27">
        <f>IF(K65="MP",#REF!,0)</f>
        <v>0</v>
      </c>
      <c r="Q65" s="27">
        <f>IF(K65="MP",#REF!-J65,0)</f>
        <v>0</v>
      </c>
      <c r="R65" s="27">
        <f>IF(K65="OM",#REF!,0)</f>
        <v>0</v>
      </c>
      <c r="S65" s="20"/>
      <c r="AC65" s="27">
        <f>SUM(T66:T70)</f>
        <v>0</v>
      </c>
      <c r="AD65" s="27">
        <f>SUM(U66:U70)</f>
        <v>0</v>
      </c>
      <c r="AE65" s="27">
        <f>SUM(V66:V70)</f>
        <v>0</v>
      </c>
    </row>
    <row r="66" spans="1:37" ht="12.75">
      <c r="A66" s="81" t="s">
        <v>133</v>
      </c>
      <c r="B66" s="4"/>
      <c r="C66" s="81" t="s">
        <v>97</v>
      </c>
      <c r="D66" s="4" t="s">
        <v>51</v>
      </c>
      <c r="E66" s="14">
        <v>340.75</v>
      </c>
      <c r="F66" s="14">
        <v>0</v>
      </c>
      <c r="G66" s="14">
        <f>E66*F66</f>
        <v>0</v>
      </c>
      <c r="H66" s="21" t="s">
        <v>6</v>
      </c>
      <c r="I66" s="14">
        <f>IF(H66="5",#REF!,0)</f>
        <v>0</v>
      </c>
      <c r="T66" s="14">
        <f>IF(X66=0,G66,0)</f>
        <v>0</v>
      </c>
      <c r="U66" s="14">
        <f>IF(X66=15,G66,0)</f>
        <v>0</v>
      </c>
      <c r="V66" s="14">
        <f>IF(X66=21,G66,0)</f>
        <v>0</v>
      </c>
      <c r="X66" s="24">
        <v>21</v>
      </c>
      <c r="Y66" s="24">
        <f>F66*0.835833333333333</f>
        <v>0</v>
      </c>
      <c r="Z66" s="24">
        <f>F66*(1-0.835833333333333)</f>
        <v>0</v>
      </c>
      <c r="AG66" s="24">
        <f>E66*Y66</f>
        <v>0</v>
      </c>
      <c r="AH66" s="24">
        <f>E66*Z66</f>
        <v>0</v>
      </c>
      <c r="AI66" s="25" t="s">
        <v>74</v>
      </c>
      <c r="AJ66" s="25" t="s">
        <v>78</v>
      </c>
      <c r="AK66" s="20" t="s">
        <v>80</v>
      </c>
    </row>
    <row r="67" spans="1:37" ht="12.75">
      <c r="A67" s="81" t="s">
        <v>134</v>
      </c>
      <c r="B67" s="4"/>
      <c r="C67" s="81" t="s">
        <v>100</v>
      </c>
      <c r="D67" s="4" t="s">
        <v>51</v>
      </c>
      <c r="E67" s="14">
        <v>1199.25</v>
      </c>
      <c r="F67" s="14">
        <v>0</v>
      </c>
      <c r="G67" s="14">
        <f>E67*F67</f>
        <v>0</v>
      </c>
      <c r="H67" s="21" t="s">
        <v>6</v>
      </c>
      <c r="I67" s="14">
        <f>IF(H67="5",#REF!,0)</f>
        <v>0</v>
      </c>
      <c r="T67" s="14">
        <f>IF(X67=0,G67,0)</f>
        <v>0</v>
      </c>
      <c r="U67" s="14">
        <f>IF(X67=15,G67,0)</f>
        <v>0</v>
      </c>
      <c r="V67" s="14">
        <f>IF(X67=21,G67,0)</f>
        <v>0</v>
      </c>
      <c r="X67" s="24">
        <v>21</v>
      </c>
      <c r="Y67" s="24">
        <f>F67*0.879201726948324</f>
        <v>0</v>
      </c>
      <c r="Z67" s="24">
        <f>F67*(1-0.879201726948324)</f>
        <v>0</v>
      </c>
      <c r="AG67" s="24">
        <f>E67*Y67</f>
        <v>0</v>
      </c>
      <c r="AH67" s="24">
        <f>E67*Z67</f>
        <v>0</v>
      </c>
      <c r="AI67" s="25" t="s">
        <v>74</v>
      </c>
      <c r="AJ67" s="25" t="s">
        <v>78</v>
      </c>
      <c r="AK67" s="20" t="s">
        <v>80</v>
      </c>
    </row>
    <row r="68" spans="1:37" ht="12.75">
      <c r="A68" s="81" t="s">
        <v>135</v>
      </c>
      <c r="B68" s="4"/>
      <c r="C68" s="81" t="s">
        <v>98</v>
      </c>
      <c r="D68" s="81" t="s">
        <v>51</v>
      </c>
      <c r="E68" s="14">
        <v>340.75</v>
      </c>
      <c r="F68" s="14">
        <v>0</v>
      </c>
      <c r="G68" s="14">
        <f>E68*F68</f>
        <v>0</v>
      </c>
      <c r="H68" s="21"/>
      <c r="I68" s="14"/>
      <c r="T68" s="14"/>
      <c r="U68" s="14"/>
      <c r="V68" s="14"/>
      <c r="X68" s="24"/>
      <c r="Y68" s="24"/>
      <c r="Z68" s="24"/>
      <c r="AG68" s="24"/>
      <c r="AH68" s="24"/>
      <c r="AI68" s="25"/>
      <c r="AJ68" s="25"/>
      <c r="AK68" s="20"/>
    </row>
    <row r="69" spans="1:37" ht="12.75">
      <c r="A69" s="81" t="s">
        <v>136</v>
      </c>
      <c r="B69" s="4"/>
      <c r="C69" s="81" t="s">
        <v>101</v>
      </c>
      <c r="D69" s="81" t="s">
        <v>51</v>
      </c>
      <c r="E69" s="14">
        <v>1199.25</v>
      </c>
      <c r="F69" s="14">
        <v>0</v>
      </c>
      <c r="G69" s="14">
        <f>E69*F69</f>
        <v>0</v>
      </c>
      <c r="H69" s="21"/>
      <c r="I69" s="14"/>
      <c r="T69" s="14"/>
      <c r="U69" s="14"/>
      <c r="V69" s="14"/>
      <c r="X69" s="24"/>
      <c r="Y69" s="24"/>
      <c r="Z69" s="24"/>
      <c r="AG69" s="24"/>
      <c r="AH69" s="24"/>
      <c r="AI69" s="25"/>
      <c r="AJ69" s="25"/>
      <c r="AK69" s="20"/>
    </row>
    <row r="70" spans="1:37" ht="12.75">
      <c r="A70" s="81" t="s">
        <v>137</v>
      </c>
      <c r="B70" s="4"/>
      <c r="C70" s="4" t="s">
        <v>44</v>
      </c>
      <c r="D70" s="4" t="s">
        <v>51</v>
      </c>
      <c r="E70" s="14">
        <v>1540</v>
      </c>
      <c r="F70" s="14">
        <v>0</v>
      </c>
      <c r="G70" s="14">
        <f>E70*F70</f>
        <v>0</v>
      </c>
      <c r="H70" s="21" t="s">
        <v>6</v>
      </c>
      <c r="I70" s="14">
        <f>IF(H70="5",#REF!,0)</f>
        <v>0</v>
      </c>
      <c r="T70" s="14">
        <f>IF(X70=0,G70,0)</f>
        <v>0</v>
      </c>
      <c r="U70" s="14">
        <f>IF(X70=15,G70,0)</f>
        <v>0</v>
      </c>
      <c r="V70" s="14">
        <f>IF(X70=21,G70,0)</f>
        <v>0</v>
      </c>
      <c r="X70" s="24">
        <v>21</v>
      </c>
      <c r="Y70" s="24">
        <f>F70*0.765467625899281</f>
        <v>0</v>
      </c>
      <c r="Z70" s="24">
        <f>F70*(1-0.765467625899281)</f>
        <v>0</v>
      </c>
      <c r="AG70" s="24">
        <f>E70*Y70</f>
        <v>0</v>
      </c>
      <c r="AH70" s="24">
        <f>E70*Z70</f>
        <v>0</v>
      </c>
      <c r="AI70" s="25" t="s">
        <v>74</v>
      </c>
      <c r="AJ70" s="25" t="s">
        <v>78</v>
      </c>
      <c r="AK70" s="20" t="s">
        <v>80</v>
      </c>
    </row>
    <row r="71" spans="1:31" ht="12.75">
      <c r="A71" s="5"/>
      <c r="B71" s="10"/>
      <c r="C71" s="53" t="s">
        <v>45</v>
      </c>
      <c r="D71" s="54"/>
      <c r="E71" s="54"/>
      <c r="F71" s="54"/>
      <c r="G71" s="27">
        <f>G72</f>
        <v>0</v>
      </c>
      <c r="J71" s="27" t="e">
        <f>IF(K71="PR",G71,SUM(I72:I72))</f>
        <v>#REF!</v>
      </c>
      <c r="K71" s="20" t="s">
        <v>64</v>
      </c>
      <c r="L71" s="27" t="e">
        <f>IF(K71="HS",#REF!,0)</f>
        <v>#REF!</v>
      </c>
      <c r="M71" s="27" t="e">
        <f>IF(K71="HS",#REF!-J71,0)</f>
        <v>#REF!</v>
      </c>
      <c r="N71" s="27">
        <f>IF(K71="PS",#REF!,0)</f>
        <v>0</v>
      </c>
      <c r="O71" s="27">
        <f>IF(K71="PS",#REF!-J71,0)</f>
        <v>0</v>
      </c>
      <c r="P71" s="27">
        <f>IF(K71="MP",#REF!,0)</f>
        <v>0</v>
      </c>
      <c r="Q71" s="27">
        <f>IF(K71="MP",#REF!-J71,0)</f>
        <v>0</v>
      </c>
      <c r="R71" s="27">
        <f>IF(K71="OM",#REF!,0)</f>
        <v>0</v>
      </c>
      <c r="S71" s="20"/>
      <c r="AC71" s="27">
        <f>SUM(T72:T72)</f>
        <v>0</v>
      </c>
      <c r="AD71" s="27">
        <f>SUM(U72:U72)</f>
        <v>0</v>
      </c>
      <c r="AE71" s="27">
        <f>SUM(V72:V72)</f>
        <v>0</v>
      </c>
    </row>
    <row r="72" spans="1:37" ht="12.75">
      <c r="A72" s="82" t="s">
        <v>138</v>
      </c>
      <c r="B72" s="6"/>
      <c r="C72" s="6" t="s">
        <v>46</v>
      </c>
      <c r="D72" s="6" t="s">
        <v>52</v>
      </c>
      <c r="E72" s="15">
        <v>831.926</v>
      </c>
      <c r="F72" s="15">
        <v>0</v>
      </c>
      <c r="G72" s="15">
        <f>E72*F72</f>
        <v>0</v>
      </c>
      <c r="H72" s="21" t="s">
        <v>10</v>
      </c>
      <c r="I72" s="14" t="e">
        <f>IF(H72="5",#REF!,0)</f>
        <v>#REF!</v>
      </c>
      <c r="T72" s="14">
        <f>IF(X72=0,G72,0)</f>
        <v>0</v>
      </c>
      <c r="U72" s="14">
        <f>IF(X72=15,G72,0)</f>
        <v>0</v>
      </c>
      <c r="V72" s="14">
        <f>IF(X72=21,G72,0)</f>
        <v>0</v>
      </c>
      <c r="X72" s="24">
        <v>21</v>
      </c>
      <c r="Y72" s="24">
        <f>F72*0</f>
        <v>0</v>
      </c>
      <c r="Z72" s="24">
        <f>F72*(1-0)</f>
        <v>0</v>
      </c>
      <c r="AG72" s="24">
        <f>E72*Y72</f>
        <v>0</v>
      </c>
      <c r="AH72" s="24">
        <f>E72*Z72</f>
        <v>0</v>
      </c>
      <c r="AI72" s="25" t="s">
        <v>75</v>
      </c>
      <c r="AJ72" s="25" t="s">
        <v>79</v>
      </c>
      <c r="AK72" s="20" t="s">
        <v>80</v>
      </c>
    </row>
    <row r="73" spans="1:18" ht="13.5" thickBot="1">
      <c r="A73" s="80" t="s">
        <v>103</v>
      </c>
      <c r="B73" s="78"/>
      <c r="C73" s="79"/>
      <c r="D73" s="12"/>
      <c r="E73" s="12"/>
      <c r="F73" s="76"/>
      <c r="G73" s="83">
        <f>G74</f>
        <v>0</v>
      </c>
      <c r="H73" s="77"/>
      <c r="J73" s="20"/>
      <c r="K73" s="20"/>
      <c r="L73" s="20"/>
      <c r="M73" s="20"/>
      <c r="N73" s="20"/>
      <c r="O73" s="20"/>
      <c r="P73" s="20"/>
      <c r="Q73" s="20"/>
      <c r="R73" s="20"/>
    </row>
    <row r="74" spans="1:31" ht="12.75">
      <c r="A74" s="3"/>
      <c r="B74" s="9"/>
      <c r="C74" s="51" t="s">
        <v>29</v>
      </c>
      <c r="D74" s="52"/>
      <c r="E74" s="52"/>
      <c r="F74" s="52"/>
      <c r="G74" s="26">
        <f>G75</f>
        <v>0</v>
      </c>
      <c r="J74" s="27">
        <f>IF(K74="PR",G74,SUM(I75:I75))</f>
        <v>0</v>
      </c>
      <c r="K74" s="20" t="s">
        <v>64</v>
      </c>
      <c r="L74" s="27" t="e">
        <f>IF(K74="HS",#REF!,0)</f>
        <v>#REF!</v>
      </c>
      <c r="M74" s="27" t="e">
        <f>IF(K74="HS",#REF!-J74,0)</f>
        <v>#REF!</v>
      </c>
      <c r="N74" s="27">
        <f>IF(K74="PS",#REF!,0)</f>
        <v>0</v>
      </c>
      <c r="O74" s="27">
        <f>IF(K74="PS",#REF!-J74,0)</f>
        <v>0</v>
      </c>
      <c r="P74" s="27">
        <f>IF(K74="MP",#REF!,0)</f>
        <v>0</v>
      </c>
      <c r="Q74" s="27">
        <f>IF(K74="MP",#REF!-J74,0)</f>
        <v>0</v>
      </c>
      <c r="R74" s="27">
        <f>IF(K74="OM",#REF!,0)</f>
        <v>0</v>
      </c>
      <c r="S74" s="20"/>
      <c r="AC74" s="27">
        <f>SUM(T75:T75)</f>
        <v>0</v>
      </c>
      <c r="AD74" s="27">
        <f>SUM(U75:U75)</f>
        <v>0</v>
      </c>
      <c r="AE74" s="27">
        <f>SUM(V75:V75)</f>
        <v>0</v>
      </c>
    </row>
    <row r="75" spans="1:37" ht="12.75">
      <c r="A75" s="81" t="s">
        <v>139</v>
      </c>
      <c r="B75" s="4"/>
      <c r="C75" s="4" t="s">
        <v>30</v>
      </c>
      <c r="D75" s="4" t="s">
        <v>50</v>
      </c>
      <c r="E75" s="14">
        <v>609.6</v>
      </c>
      <c r="F75" s="14">
        <v>0</v>
      </c>
      <c r="G75" s="14">
        <f>E75*F75</f>
        <v>0</v>
      </c>
      <c r="H75" s="21" t="s">
        <v>6</v>
      </c>
      <c r="I75" s="14">
        <f>IF(H75="5",#REF!,0)</f>
        <v>0</v>
      </c>
      <c r="T75" s="14">
        <f>IF(X75=0,G75,0)</f>
        <v>0</v>
      </c>
      <c r="U75" s="14">
        <f>IF(X75=15,G75,0)</f>
        <v>0</v>
      </c>
      <c r="V75" s="14">
        <f>IF(X75=21,G75,0)</f>
        <v>0</v>
      </c>
      <c r="X75" s="24">
        <v>21</v>
      </c>
      <c r="Y75" s="24">
        <f>F75*0</f>
        <v>0</v>
      </c>
      <c r="Z75" s="24">
        <f>F75*(1-0)</f>
        <v>0</v>
      </c>
      <c r="AG75" s="24">
        <f>E75*Y75</f>
        <v>0</v>
      </c>
      <c r="AH75" s="24">
        <f>E75*Z75</f>
        <v>0</v>
      </c>
      <c r="AI75" s="25" t="s">
        <v>72</v>
      </c>
      <c r="AJ75" s="25" t="s">
        <v>76</v>
      </c>
      <c r="AK75" s="20" t="s">
        <v>80</v>
      </c>
    </row>
  </sheetData>
  <sheetProtection/>
  <mergeCells count="35">
    <mergeCell ref="C53:F53"/>
    <mergeCell ref="C62:F62"/>
    <mergeCell ref="C65:F65"/>
    <mergeCell ref="C71:F71"/>
    <mergeCell ref="C74:F74"/>
    <mergeCell ref="A32:G32"/>
    <mergeCell ref="C34:F34"/>
    <mergeCell ref="C43:F43"/>
    <mergeCell ref="C46:F46"/>
    <mergeCell ref="C50:F50"/>
    <mergeCell ref="C13:F13"/>
    <mergeCell ref="C22:F22"/>
    <mergeCell ref="C25:F25"/>
    <mergeCell ref="C30:F30"/>
    <mergeCell ref="A8:B9"/>
    <mergeCell ref="C8:C9"/>
    <mergeCell ref="D8:E9"/>
    <mergeCell ref="F8:F9"/>
    <mergeCell ref="G8:G9"/>
    <mergeCell ref="A6:B7"/>
    <mergeCell ref="C6:C7"/>
    <mergeCell ref="D6:E7"/>
    <mergeCell ref="F6:F7"/>
    <mergeCell ref="G6:G7"/>
    <mergeCell ref="A4:B5"/>
    <mergeCell ref="C4:C5"/>
    <mergeCell ref="D4:E5"/>
    <mergeCell ref="F4:F5"/>
    <mergeCell ref="G4:G5"/>
    <mergeCell ref="A1:G1"/>
    <mergeCell ref="A2:B3"/>
    <mergeCell ref="C2:C3"/>
    <mergeCell ref="D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4">
      <selection activeCell="D30" sqref="D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2.25" customHeight="1">
      <c r="A1" s="34"/>
      <c r="B1" s="28"/>
      <c r="C1" s="56" t="s">
        <v>85</v>
      </c>
      <c r="D1" s="57"/>
      <c r="E1" s="57"/>
      <c r="F1" s="57"/>
      <c r="G1" s="57"/>
      <c r="H1" s="57"/>
      <c r="I1" s="57"/>
    </row>
    <row r="2" spans="1:10" ht="12.75">
      <c r="A2" s="36" t="s">
        <v>0</v>
      </c>
      <c r="B2" s="37"/>
      <c r="C2" s="40" t="s">
        <v>24</v>
      </c>
      <c r="D2" s="55"/>
      <c r="E2" s="43" t="s">
        <v>57</v>
      </c>
      <c r="F2" s="89" t="s">
        <v>104</v>
      </c>
      <c r="G2" s="37"/>
      <c r="H2" s="43" t="s">
        <v>90</v>
      </c>
      <c r="I2" s="90" t="s">
        <v>105</v>
      </c>
      <c r="J2" s="22"/>
    </row>
    <row r="3" spans="1:10" ht="12.75">
      <c r="A3" s="38"/>
      <c r="B3" s="39"/>
      <c r="C3" s="41"/>
      <c r="D3" s="41"/>
      <c r="E3" s="39"/>
      <c r="F3" s="39"/>
      <c r="G3" s="39"/>
      <c r="H3" s="39"/>
      <c r="I3" s="44"/>
      <c r="J3" s="22"/>
    </row>
    <row r="4" spans="1:10" ht="12.75">
      <c r="A4" s="45" t="s">
        <v>1</v>
      </c>
      <c r="B4" s="39"/>
      <c r="C4" s="46" t="s">
        <v>25</v>
      </c>
      <c r="D4" s="39"/>
      <c r="E4" s="46" t="s">
        <v>58</v>
      </c>
      <c r="F4" s="46"/>
      <c r="G4" s="39"/>
      <c r="H4" s="46" t="s">
        <v>90</v>
      </c>
      <c r="I4" s="58"/>
      <c r="J4" s="22"/>
    </row>
    <row r="5" spans="1:10" ht="12.75">
      <c r="A5" s="38"/>
      <c r="B5" s="39"/>
      <c r="C5" s="39"/>
      <c r="D5" s="39"/>
      <c r="E5" s="39"/>
      <c r="F5" s="39"/>
      <c r="G5" s="39"/>
      <c r="H5" s="39"/>
      <c r="I5" s="44"/>
      <c r="J5" s="22"/>
    </row>
    <row r="6" spans="1:10" ht="12.75">
      <c r="A6" s="45" t="s">
        <v>2</v>
      </c>
      <c r="B6" s="39"/>
      <c r="C6" s="87" t="s">
        <v>26</v>
      </c>
      <c r="D6" s="88"/>
      <c r="E6" s="46" t="s">
        <v>59</v>
      </c>
      <c r="F6" s="46"/>
      <c r="G6" s="39"/>
      <c r="H6" s="46" t="s">
        <v>90</v>
      </c>
      <c r="I6" s="58"/>
      <c r="J6" s="22"/>
    </row>
    <row r="7" spans="1:10" ht="12.75">
      <c r="A7" s="38"/>
      <c r="B7" s="39"/>
      <c r="C7" s="88"/>
      <c r="D7" s="88"/>
      <c r="E7" s="39"/>
      <c r="F7" s="39"/>
      <c r="G7" s="39"/>
      <c r="H7" s="39"/>
      <c r="I7" s="44"/>
      <c r="J7" s="22"/>
    </row>
    <row r="8" spans="1:10" ht="12.75">
      <c r="A8" s="45" t="s">
        <v>47</v>
      </c>
      <c r="B8" s="39"/>
      <c r="C8" s="48"/>
      <c r="D8" s="39"/>
      <c r="E8" s="46" t="s">
        <v>48</v>
      </c>
      <c r="F8" s="39"/>
      <c r="G8" s="39"/>
      <c r="H8" s="47" t="s">
        <v>91</v>
      </c>
      <c r="I8" s="97" t="s">
        <v>139</v>
      </c>
      <c r="J8" s="22"/>
    </row>
    <row r="9" spans="1:10" ht="12.75">
      <c r="A9" s="38"/>
      <c r="B9" s="39"/>
      <c r="C9" s="39"/>
      <c r="D9" s="39"/>
      <c r="E9" s="39"/>
      <c r="F9" s="39"/>
      <c r="G9" s="39"/>
      <c r="H9" s="39"/>
      <c r="I9" s="44"/>
      <c r="J9" s="22"/>
    </row>
    <row r="10" spans="1:10" ht="12.75">
      <c r="A10" s="45" t="s">
        <v>3</v>
      </c>
      <c r="B10" s="39"/>
      <c r="C10" s="46"/>
      <c r="D10" s="39"/>
      <c r="E10" s="46" t="s">
        <v>60</v>
      </c>
      <c r="F10" s="46"/>
      <c r="G10" s="39"/>
      <c r="H10" s="47" t="s">
        <v>92</v>
      </c>
      <c r="I10" s="61"/>
      <c r="J10" s="22"/>
    </row>
    <row r="11" spans="1:10" ht="12.75">
      <c r="A11" s="59"/>
      <c r="B11" s="60"/>
      <c r="C11" s="60"/>
      <c r="D11" s="60"/>
      <c r="E11" s="60"/>
      <c r="F11" s="60"/>
      <c r="G11" s="60"/>
      <c r="H11" s="60"/>
      <c r="I11" s="62"/>
      <c r="J11" s="22"/>
    </row>
    <row r="12" spans="1:9" ht="23.25" customHeight="1">
      <c r="A12" s="63" t="s">
        <v>81</v>
      </c>
      <c r="B12" s="64"/>
      <c r="C12" s="64"/>
      <c r="D12" s="64"/>
      <c r="E12" s="64"/>
      <c r="F12" s="64"/>
      <c r="G12" s="64"/>
      <c r="H12" s="64"/>
      <c r="I12" s="64"/>
    </row>
    <row r="13" spans="1:9" ht="16.5" customHeight="1">
      <c r="A13" s="93" t="s">
        <v>109</v>
      </c>
      <c r="B13" s="92"/>
      <c r="C13" s="92"/>
      <c r="D13" s="95">
        <f>'Stavební rozpočet'!G12</f>
        <v>0</v>
      </c>
      <c r="E13" s="96"/>
      <c r="F13" s="85"/>
      <c r="G13" s="86"/>
      <c r="H13" s="86"/>
      <c r="I13" s="86"/>
    </row>
    <row r="14" spans="1:9" ht="16.5" customHeight="1">
      <c r="A14" s="93" t="s">
        <v>106</v>
      </c>
      <c r="B14" s="92"/>
      <c r="C14" s="92"/>
      <c r="D14" s="95">
        <f>'Stavební rozpočet'!G33</f>
        <v>0</v>
      </c>
      <c r="E14" s="96"/>
      <c r="F14" s="85"/>
      <c r="G14" s="85"/>
      <c r="H14" s="85"/>
      <c r="I14" s="85"/>
    </row>
    <row r="15" spans="1:9" ht="16.5" customHeight="1">
      <c r="A15" s="93" t="s">
        <v>107</v>
      </c>
      <c r="B15" s="92"/>
      <c r="C15" s="92"/>
      <c r="D15" s="95">
        <f>'Stavební rozpočet'!G52</f>
        <v>0</v>
      </c>
      <c r="E15" s="96"/>
      <c r="F15" s="85"/>
      <c r="G15" s="85"/>
      <c r="H15" s="85"/>
      <c r="I15" s="85"/>
    </row>
    <row r="16" spans="1:9" ht="16.5" customHeight="1">
      <c r="A16" s="93" t="s">
        <v>108</v>
      </c>
      <c r="B16" s="92"/>
      <c r="C16" s="92"/>
      <c r="D16" s="95">
        <f>'Stavební rozpočet'!G73</f>
        <v>0</v>
      </c>
      <c r="E16" s="96"/>
      <c r="F16" s="85"/>
      <c r="G16" s="85"/>
      <c r="H16" s="85"/>
      <c r="I16" s="85"/>
    </row>
    <row r="17" spans="1:9" ht="16.5" customHeight="1">
      <c r="A17" s="94"/>
      <c r="B17" s="85"/>
      <c r="C17" s="85"/>
      <c r="D17" s="85"/>
      <c r="E17" s="85"/>
      <c r="F17" s="85"/>
      <c r="G17" s="85"/>
      <c r="H17" s="85"/>
      <c r="I17" s="85"/>
    </row>
    <row r="18" spans="1:9" ht="12.75">
      <c r="A18" s="28"/>
      <c r="B18" s="28"/>
      <c r="C18" s="28"/>
      <c r="G18" s="77"/>
      <c r="H18" s="77"/>
      <c r="I18" s="77"/>
    </row>
    <row r="19" spans="1:9" ht="15" customHeight="1">
      <c r="A19" s="91" t="s">
        <v>110</v>
      </c>
      <c r="B19" s="66"/>
      <c r="C19" s="33">
        <f>D13+D14+D15+D16</f>
        <v>0</v>
      </c>
      <c r="D19" s="32"/>
      <c r="E19" s="28"/>
      <c r="F19" s="28"/>
      <c r="G19" s="28"/>
      <c r="H19" s="28"/>
      <c r="I19" s="28"/>
    </row>
    <row r="20" spans="1:10" ht="15" customHeight="1">
      <c r="A20" s="65" t="s">
        <v>82</v>
      </c>
      <c r="B20" s="66"/>
      <c r="C20" s="33">
        <f>C19</f>
        <v>0</v>
      </c>
      <c r="D20" s="65" t="s">
        <v>86</v>
      </c>
      <c r="E20" s="66"/>
      <c r="F20" s="33">
        <f>ROUND(C20*(21/100),2)</f>
        <v>0</v>
      </c>
      <c r="G20" s="65" t="s">
        <v>88</v>
      </c>
      <c r="H20" s="66"/>
      <c r="I20" s="33">
        <f>C20+F20</f>
        <v>0</v>
      </c>
      <c r="J20" s="22"/>
    </row>
    <row r="21" spans="1:9" ht="12.75">
      <c r="A21" s="29"/>
      <c r="B21" s="29"/>
      <c r="C21" s="29"/>
      <c r="D21" s="29"/>
      <c r="E21" s="29"/>
      <c r="F21" s="29"/>
      <c r="G21" s="29"/>
      <c r="H21" s="29"/>
      <c r="I21" s="29"/>
    </row>
    <row r="22" spans="1:10" ht="14.25" customHeight="1">
      <c r="A22" s="67" t="s">
        <v>83</v>
      </c>
      <c r="B22" s="68"/>
      <c r="C22" s="69"/>
      <c r="D22" s="67" t="s">
        <v>87</v>
      </c>
      <c r="E22" s="68"/>
      <c r="F22" s="69"/>
      <c r="G22" s="67" t="s">
        <v>89</v>
      </c>
      <c r="H22" s="68"/>
      <c r="I22" s="69"/>
      <c r="J22" s="23"/>
    </row>
    <row r="23" spans="1:10" ht="14.25" customHeight="1">
      <c r="A23" s="70"/>
      <c r="B23" s="71"/>
      <c r="C23" s="72"/>
      <c r="D23" s="70"/>
      <c r="E23" s="71"/>
      <c r="F23" s="72"/>
      <c r="G23" s="70"/>
      <c r="H23" s="71"/>
      <c r="I23" s="72"/>
      <c r="J23" s="23"/>
    </row>
    <row r="24" spans="1:10" ht="14.25" customHeight="1">
      <c r="A24" s="70"/>
      <c r="B24" s="71"/>
      <c r="C24" s="72"/>
      <c r="D24" s="70"/>
      <c r="E24" s="71"/>
      <c r="F24" s="72"/>
      <c r="G24" s="70"/>
      <c r="H24" s="71"/>
      <c r="I24" s="72"/>
      <c r="J24" s="23"/>
    </row>
    <row r="25" spans="1:10" ht="14.25" customHeight="1">
      <c r="A25" s="70"/>
      <c r="B25" s="71"/>
      <c r="C25" s="72"/>
      <c r="D25" s="70"/>
      <c r="E25" s="71"/>
      <c r="F25" s="72"/>
      <c r="G25" s="70"/>
      <c r="H25" s="71"/>
      <c r="I25" s="72"/>
      <c r="J25" s="23"/>
    </row>
    <row r="26" spans="1:10" ht="14.25" customHeight="1">
      <c r="A26" s="73" t="s">
        <v>84</v>
      </c>
      <c r="B26" s="74"/>
      <c r="C26" s="75"/>
      <c r="D26" s="73" t="s">
        <v>84</v>
      </c>
      <c r="E26" s="74"/>
      <c r="F26" s="75"/>
      <c r="G26" s="73" t="s">
        <v>84</v>
      </c>
      <c r="H26" s="74"/>
      <c r="I26" s="75"/>
      <c r="J26" s="23"/>
    </row>
    <row r="27" spans="1:9" ht="11.25" customHeight="1">
      <c r="A27" s="30" t="s">
        <v>21</v>
      </c>
      <c r="B27" s="31"/>
      <c r="C27" s="31"/>
      <c r="D27" s="31"/>
      <c r="E27" s="31"/>
      <c r="F27" s="31"/>
      <c r="G27" s="31"/>
      <c r="H27" s="31"/>
      <c r="I27" s="31"/>
    </row>
    <row r="28" spans="1:9" ht="409.5" customHeight="1" hidden="1">
      <c r="A28" s="46"/>
      <c r="B28" s="39"/>
      <c r="C28" s="39"/>
      <c r="D28" s="39"/>
      <c r="E28" s="39"/>
      <c r="F28" s="39"/>
      <c r="G28" s="39"/>
      <c r="H28" s="39"/>
      <c r="I28" s="39"/>
    </row>
  </sheetData>
  <sheetProtection/>
  <mergeCells count="56">
    <mergeCell ref="A28:I28"/>
    <mergeCell ref="D13:E13"/>
    <mergeCell ref="D14:E14"/>
    <mergeCell ref="D16:E16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20:B20"/>
    <mergeCell ref="D20:E20"/>
    <mergeCell ref="G20:H20"/>
    <mergeCell ref="A22:C22"/>
    <mergeCell ref="D22:F22"/>
    <mergeCell ref="G22:I22"/>
    <mergeCell ref="A19:B19"/>
    <mergeCell ref="D15:E15"/>
    <mergeCell ref="A12:I12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Šárka Bodláková</cp:lastModifiedBy>
  <dcterms:modified xsi:type="dcterms:W3CDTF">2016-05-18T11:01:05Z</dcterms:modified>
  <cp:category/>
  <cp:version/>
  <cp:contentType/>
  <cp:contentStatus/>
</cp:coreProperties>
</file>