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rehľad" sheetId="1" r:id="rId1"/>
  </sheets>
  <definedNames>
    <definedName name="fakt1R">#REF!</definedName>
    <definedName name="_xlnm.Print_Titles" localSheetId="0">'Prehľad'!$6:$8</definedName>
    <definedName name="_xlnm.Print_Area" localSheetId="0">'Prehľad'!$A$1:$J$136</definedName>
  </definedNames>
  <calcPr fullCalcOnLoad="1"/>
</workbook>
</file>

<file path=xl/sharedStrings.xml><?xml version="1.0" encoding="utf-8"?>
<sst xmlns="http://schemas.openxmlformats.org/spreadsheetml/2006/main" count="827" uniqueCount="218">
  <si>
    <t xml:space="preserve"> </t>
  </si>
  <si>
    <t>DPH</t>
  </si>
  <si>
    <t>Rozpočet</t>
  </si>
  <si>
    <t>Sk</t>
  </si>
  <si>
    <t>Čerpanie</t>
  </si>
  <si>
    <t>za obdobie</t>
  </si>
  <si>
    <t>Mesiac 1999</t>
  </si>
  <si>
    <t>VK</t>
  </si>
  <si>
    <t>materiál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</si>
  <si>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</si>
  <si>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</si>
  <si>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</si>
  <si>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</si>
  <si>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</si>
  <si>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</si>
  <si>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</si>
  <si>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</si>
  <si>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</si>
  <si>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</si>
  <si>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</si>
  <si>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</si>
  <si>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</si>
  <si>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</si>
  <si>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</si>
  <si>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</si>
  <si>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</si>
  <si>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</si>
  <si>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</si>
  <si>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</si>
  <si>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</si>
  <si>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</si>
  <si>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</si>
  <si>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</si>
  <si>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</si>
  <si>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</si>
  <si>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</si>
  <si>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</si>
  <si>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</si>
  <si>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</si>
  <si>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</si>
  <si>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</si>
  <si>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</si>
  <si>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</si>
  <si>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                    </t>
  </si>
  <si>
    <t>I</t>
  </si>
  <si>
    <t>PC</t>
  </si>
  <si>
    <t>kompl</t>
  </si>
  <si>
    <t>Skúšky</t>
  </si>
  <si>
    <t>Strojovne</t>
  </si>
  <si>
    <t xml:space="preserve">Strojovne spolu: </t>
  </si>
  <si>
    <t>Potrubie</t>
  </si>
  <si>
    <t>733</t>
  </si>
  <si>
    <t xml:space="preserve">m       </t>
  </si>
  <si>
    <t xml:space="preserve">kus     </t>
  </si>
  <si>
    <t xml:space="preserve">73319-0107 </t>
  </si>
  <si>
    <t>Tlaková skúška potrubia a ocel. rúrok závitových do DN 40</t>
  </si>
  <si>
    <t xml:space="preserve">%       </t>
  </si>
  <si>
    <t>732 - Strojovne</t>
  </si>
  <si>
    <t>732</t>
  </si>
  <si>
    <t>733 - Rozvod potrubia</t>
  </si>
  <si>
    <t xml:space="preserve">Potrubie spolu: </t>
  </si>
  <si>
    <t>734 - Armatúry</t>
  </si>
  <si>
    <t xml:space="preserve">73420-9103   </t>
  </si>
  <si>
    <t xml:space="preserve">Montáž armatúr s jedným závitom G 1/2                                           </t>
  </si>
  <si>
    <t>Armatúry</t>
  </si>
  <si>
    <t xml:space="preserve">Armatúry spolu: </t>
  </si>
  <si>
    <t>783 - Nátery</t>
  </si>
  <si>
    <t>783</t>
  </si>
  <si>
    <t xml:space="preserve">78322-6100   </t>
  </si>
  <si>
    <t xml:space="preserve">Nátery kov. stav. doplnk. konštr. syntet. základné                              </t>
  </si>
  <si>
    <t xml:space="preserve">m2      </t>
  </si>
  <si>
    <t>Nátery</t>
  </si>
  <si>
    <t xml:space="preserve">Nátery spolu: </t>
  </si>
  <si>
    <t xml:space="preserve">m </t>
  </si>
  <si>
    <t xml:space="preserve">78342-4140 </t>
  </si>
  <si>
    <t>Nátery synt. potrubia do DN 50mm dvojnás. +zákl.</t>
  </si>
  <si>
    <t>Typové konštrukcie uloženia potrubí - HILTY</t>
  </si>
  <si>
    <t>Pomocné konštrukcie, skúšky</t>
  </si>
  <si>
    <t xml:space="preserve">Pomocné konštrukcie, skúšky spolu: </t>
  </si>
  <si>
    <t>731 - Kotolne</t>
  </si>
  <si>
    <t>731</t>
  </si>
  <si>
    <t xml:space="preserve">súbor   </t>
  </si>
  <si>
    <t>Kotolne</t>
  </si>
  <si>
    <r>
      <t>Kotolne  spolu:</t>
    </r>
    <r>
      <rPr>
        <sz val="8"/>
        <rFont val="Arial Narrow"/>
        <family val="2"/>
      </rPr>
      <t xml:space="preserve"> </t>
    </r>
  </si>
  <si>
    <t xml:space="preserve">73311-1104 </t>
  </si>
  <si>
    <t>735 - Vykurovacie telesá</t>
  </si>
  <si>
    <t xml:space="preserve">73515-8120   </t>
  </si>
  <si>
    <t xml:space="preserve">Vykur. telesá panel. 2 radové, tlak. skúšky telies vodou                        </t>
  </si>
  <si>
    <t>Vykurovacie telesá</t>
  </si>
  <si>
    <t xml:space="preserve">Vykurovacie telesá  spolu: </t>
  </si>
  <si>
    <t xml:space="preserve">99873-1201   </t>
  </si>
  <si>
    <t xml:space="preserve">99873-2201   </t>
  </si>
  <si>
    <t xml:space="preserve">Presun hmôt pre strojovne v objektoch  výšky do 6 m                          </t>
  </si>
  <si>
    <t xml:space="preserve">Potrubie z rúrok závit. bezošvých bežných nízkotlak. DN 20     </t>
  </si>
  <si>
    <t>Montáž armatúr s dvoma závitmi G 1/2</t>
  </si>
  <si>
    <t>Montáž armatúr s dvoma závitmi G 3/4</t>
  </si>
  <si>
    <t>73420-9113</t>
  </si>
  <si>
    <t>73420-9114</t>
  </si>
  <si>
    <t xml:space="preserve">99873-3201  </t>
  </si>
  <si>
    <t xml:space="preserve">Presun hmôt pre potrubie v objektoch  výšky do 6 m                           </t>
  </si>
  <si>
    <t>99873-4201</t>
  </si>
  <si>
    <t xml:space="preserve">Presun hmôt pre armatúry UK v objektoch  výšky do 6 m                           </t>
  </si>
  <si>
    <t xml:space="preserve">99873-5201   </t>
  </si>
  <si>
    <t xml:space="preserve">Presun hmôt pre vykur. telesá UK v objektoch  výšky do 6 m                      </t>
  </si>
  <si>
    <t xml:space="preserve">Presun hmôt pre kotolne umiestnené vo výške do 6 m                              </t>
  </si>
  <si>
    <t>Cenník Reflex</t>
  </si>
  <si>
    <t>Príslušenstvo KORAD - VZ, OZ, Z, záves</t>
  </si>
  <si>
    <t>VYKUROVANIE SPOLU</t>
  </si>
  <si>
    <t>Detto, ale montáž</t>
  </si>
  <si>
    <t>713 - Izolácie tepelné</t>
  </si>
  <si>
    <t>Izolácie</t>
  </si>
  <si>
    <t>713</t>
  </si>
  <si>
    <t xml:space="preserve">71346-2132   </t>
  </si>
  <si>
    <t xml:space="preserve">Montáž tep. izolácie potrubia skružami PE prilepené na potr. DN 20              </t>
  </si>
  <si>
    <t xml:space="preserve">Izolácie spolu: </t>
  </si>
  <si>
    <t xml:space="preserve">Izolácia potrubia TUBOLIT DG-A 22x13mm  -DN20                                        </t>
  </si>
  <si>
    <t xml:space="preserve">73311-1103 </t>
  </si>
  <si>
    <t>Potrubie z rúrok závit. bezošvých bežných nízkotlak. DN 15</t>
  </si>
  <si>
    <t xml:space="preserve">Presun hmôt pre izolácie tepelné v objektoch výšky do 6 m                       </t>
  </si>
  <si>
    <t xml:space="preserve">99871-3201   </t>
  </si>
  <si>
    <t>Časť : Vykurovanie</t>
  </si>
  <si>
    <t xml:space="preserve">Izolácia potrubia TUBOLIT DG-A 18x13mm  -DN15                                       </t>
  </si>
  <si>
    <t>Cenník Certima</t>
  </si>
  <si>
    <t>73219-9100</t>
  </si>
  <si>
    <t>Montáž orientačných štítkov</t>
  </si>
  <si>
    <t>Orientačný štítok</t>
  </si>
  <si>
    <t xml:space="preserve">73429-9110   </t>
  </si>
  <si>
    <t>Montáž kohútov guľových do DN 25</t>
  </si>
  <si>
    <t xml:space="preserve">73515-9647  </t>
  </si>
  <si>
    <t xml:space="preserve">71346-2131   </t>
  </si>
  <si>
    <t xml:space="preserve">Montáž tep. izolácie potrubia skružami PE prilepené na potr. do DN 15              </t>
  </si>
  <si>
    <t xml:space="preserve">Cenník Korad </t>
  </si>
  <si>
    <t>Cenník Ivar</t>
  </si>
  <si>
    <t>Automatický odvzdušňovací ventil so spätnou klapkou 1/2"</t>
  </si>
  <si>
    <t>Kohút guľový závitový uzamykateľný s meraním tlaku pre expanzné nádovby 3/4"</t>
  </si>
  <si>
    <t>Stavba : Novostavba rodinného domu</t>
  </si>
  <si>
    <t xml:space="preserve">Objekt : SO-01 </t>
  </si>
  <si>
    <t>Cenník Viessmann</t>
  </si>
  <si>
    <t>Montáž kotla a regulácie podľa servisných podmienok výrobcu</t>
  </si>
  <si>
    <t>Cenník Gabotherm</t>
  </si>
  <si>
    <t>Kohút guľový závitový na vodu 3/4"</t>
  </si>
  <si>
    <t>Cenník Heimeier</t>
  </si>
  <si>
    <t>Pripojovacia súprava rohová s uzatváraním HEIMEIER MULTILUX obj.č. 3853-02.000</t>
  </si>
  <si>
    <t>Termostatická hlavica HEIMEIER VK so zabud snímačom obj.č. 9710-24.500</t>
  </si>
  <si>
    <t>Plastové potrubie Gabotherm RADIA GT-PB DD 15x1.5mm v ochrannej rúrke</t>
  </si>
  <si>
    <t>73332-2102/R</t>
  </si>
  <si>
    <t>Montáž potrubia plastového obj. DN 16</t>
  </si>
  <si>
    <t>73339-1101</t>
  </si>
  <si>
    <t>MAT</t>
  </si>
  <si>
    <t xml:space="preserve">E-Z ventil jednobodové pripojenie, rohový HEIMEIER E-Z 3879-02.000 - 1/2"                                     </t>
  </si>
  <si>
    <t xml:space="preserve">Montáž vyhr. telies oc.doskové dvojité bez odvzd. KORAD-22K Hdo600/Ldo2000mm    </t>
  </si>
  <si>
    <t>73541-9310/S</t>
  </si>
  <si>
    <t xml:space="preserve">Montáž kúpelňového vykurov.rebríka  dl. do 2000 mm                             </t>
  </si>
  <si>
    <t>Plastové potrubie Gabotherm systém 1*2*3* HR-PB DD 15 - 15x1.5mm</t>
  </si>
  <si>
    <t>Cenník MC Metal</t>
  </si>
  <si>
    <t xml:space="preserve">73329-1101 </t>
  </si>
  <si>
    <t>Tlaková skúška potrubia medeného do d 35</t>
  </si>
  <si>
    <t>Tlaková skúška potrubia plastového do d 32</t>
  </si>
  <si>
    <t>Prehľad rozpočtových nákladov v €</t>
  </si>
  <si>
    <t>Čerpacia stanica pre solar, SOLAR DIVICON, typ PS 10, obj.č. 7188391-1 ks
Pripojovacie vedenie,obj.č. 7143745-1 sada
Montážna sada  pre pripojovacie potrubie, obj.č. 7373474-1 sada</t>
  </si>
  <si>
    <t>Rýchlomontážna sada bez zmiešavača, M31, DN20, čerpadlo Grundfos Alpha 2-60,obj.č. 7419212-1 ks</t>
  </si>
  <si>
    <t>Rýchlomontážna sada so zmiešavačom, M32, DN20, čerpadlo Grundfos Alpha 2-60, obj.č. 7419213-1 ks</t>
  </si>
  <si>
    <t>Rýchlomontážna sada so zmiešavačoma by-passom, M34, DN20, čerpadlo Grundfos Alpha 2-60, obj.č. 7457156-1 ks</t>
  </si>
  <si>
    <t>Hydraulická výhybka pod rozdeľovač, DN25, obj.č. 7194456-1 ks
Púzdro pre ponorný snímač do hydraulickej výhybky, obj.č. 9556119-1 ks</t>
  </si>
  <si>
    <t>Solárne ručné čerpadlo, obj.č. 7188624-1 ks
Teplonosné médium TYFOCOR LS, 25 litrov, obj.č. 7159727-2 ks</t>
  </si>
  <si>
    <t>Montáž tlakovej nádoby s mebránou, objem do 35 litrov</t>
  </si>
  <si>
    <t>Expanzná nádoba s membránou, REFLEX NG 35/3, objem 35 litrov, tlak 0,3 MPa, obj.č. 7208405</t>
  </si>
  <si>
    <t>Expanzná nádoba s membránou, REFLEX S50, objem 50 litrov, tlak 1,0 MPa, obj.č. 7209500</t>
  </si>
  <si>
    <t>Montáž tlakovej nádoby s mebránou, objem do 50 litrov</t>
  </si>
  <si>
    <t>Kompletná predomietková skrinka s rozdeľovacou stanicou pre napojenie podlahového vykurovania 1*2*3, s uzatváracími, odvzdušňovacími a vypúšťajúcimi armatúrami, s prietokomermi na vstupe, typ GABOTHERM GTF-VSV 8 1", 8 okruhov, obj.č. 12743 - 1 ks  + príslušenstvo :
- adaptér GT-M-KA 15x1.5, obj.č.12658 - 16 ks
- uzatvárací kohút GT-KHT-1" s teplomerom, obj.č.13311 - 2 ks
- ochranná rúrka GT-SR 25, dĺžka 60m, obj.č.01823 - 1 ks
- skrinka na montáž na omietku, GT-PVKM 10, obj.č.30012 - 1 ks</t>
  </si>
  <si>
    <t>Kompletná predomietková skrinka s rozdeľovacou stanicou pre napojenie vykurovania radiátorov rozvodmi v podlahe RADIA, s uzatváracími, odvzdušňovacími a vypúšťajúcimi armatúrami, typ GABOTHERM GTF-VSV 3 1", 3 okruhy, obj.č. 08392 - 1 ks + príslušenstvo :
- adaptér GT-M-KA 15x1.5, obj.č.12658 - 6 ks
- uzatvárací kohút GT-KHT-1" s teplomerom, obj.č.13311 - 2 ks
- skrinka na montáž na omietku, GT-PVKM 4, obj.č.30004 - 1 ks</t>
  </si>
  <si>
    <t>Kompletná predomietková skrinka s rozdeľovacou stanicou pre napojenie vykurovania radiátorov rozvodmi v podlahe RADIA, s uzatváracími, odvzdušňovacími a vypúšťajúcimi armatúrami, typ GABOTHERM GTF-VSV 10 1", 10 okruhov, obj.č. 08572 - 1 ks + príslušenstvo :
- adaptér GT-M-KA 15x1.5, obj.č.12658 - 20 ks
- uzatvárací kohút GT-KHT-1" s teplomerom, obj.č.13311 - 2 ks
- skrinka na montáž na omietku, GT-PVKM 10, obj.č.30010 - 1 ks</t>
  </si>
  <si>
    <t>Kompletná predomietková skrinka s rozdeľovacou stanicou pre napojenie vykurovania radiátorov rozvodmi v podlahe RADIA, s uzatváracími, odvzdušňovacími a vypúšťajúcimi armatúrami, typ GABOTHERM GTF-VSV 5 1", 5 okruhov, obj.č. 08432 - 1 ks + príslušenstvo :
- adaptér GT-M-KA 15x1.5, obj.č.12658 - 10 ks
- uzatvárací kohút GT-KHT-1" s teplomerom, obj.č.13311 - 2 ks
- skrinka na montáž na omietku, GT-PVKM 7, obj.č.30007 - 1 ks</t>
  </si>
  <si>
    <t xml:space="preserve">73311-1105 </t>
  </si>
  <si>
    <t xml:space="preserve">Potrubie z rúrok závit. bezošvých bežných nízkotlak. DN 25     </t>
  </si>
  <si>
    <t xml:space="preserve">73322-3205 </t>
  </si>
  <si>
    <t xml:space="preserve">Potrubie medené tvrdé - tvrdé pájkovanie d 28     </t>
  </si>
  <si>
    <t>Automatický odlučovač vzduchu, obj.č. 7316049</t>
  </si>
  <si>
    <t>Ručná odvzdušňovacia súprava, obj.č. 7316789</t>
  </si>
  <si>
    <t>Plniaca armatúra pre solárny systém, obj.č. 7316261</t>
  </si>
  <si>
    <t>Kohút guľový závitový na vodu 1"</t>
  </si>
  <si>
    <t>Kohút guľový závitový uzamykateľný s meraním tlaku pre expanzné nádovby 1"</t>
  </si>
  <si>
    <t>Poistný ventil pružinový, otv. pretlak 3 bar, 3/4"</t>
  </si>
  <si>
    <t>Vypúšťací kokút, 1/2"</t>
  </si>
  <si>
    <t>Montáž armatúr s dvoma závitmi G 1</t>
  </si>
  <si>
    <t>73420-9115</t>
  </si>
  <si>
    <t>73515-9619</t>
  </si>
  <si>
    <t xml:space="preserve">Montáž vyhr. telies oc.doskové jednoradé bez odvzd. KORAD-11K Hdo600/Ldo2000mm    </t>
  </si>
  <si>
    <t xml:space="preserve">73515-8110   </t>
  </si>
  <si>
    <t xml:space="preserve">Vykur. telesá panel. 1 radové, tlak. skúšky telies vodou                        </t>
  </si>
  <si>
    <t xml:space="preserve">Teleso vyh.doskové dvojité s 1xkonverkt. typ 21K s krytmi H900 L600 Korad P90   </t>
  </si>
  <si>
    <t xml:space="preserve">73515-9639  </t>
  </si>
  <si>
    <t xml:space="preserve">Montáž vyhr. telies oc.doskové dvojité bez odvzd. KORAD-21K Hdo600/Ldo2000mm    </t>
  </si>
  <si>
    <t xml:space="preserve">73515-9641  </t>
  </si>
  <si>
    <t xml:space="preserve">Montáž vyhr. telies oc.doskové dvojité bez odvzd. KORAD-21K Hdo900/Ldo2000mm    </t>
  </si>
  <si>
    <t xml:space="preserve">Teleso vyh.doskové jednoradé s 1xkonverkt. typ 11K s krytmi H600 L600 Korad P90   </t>
  </si>
  <si>
    <t xml:space="preserve">Teleso vyh.doskové jednoradé s 1xkonverkt. typ 11K s krytmi H600 L800 Korad P90   </t>
  </si>
  <si>
    <t xml:space="preserve">Teleso vyh.doskové dvojité s 1xkonverkt. typ 21K s krytmi H600 L1000 Korad P90   </t>
  </si>
  <si>
    <t xml:space="preserve">Teleso vyh.doskové dvojité s 1xkonverkt. typ 21K s krytmi H600 L1200 Korad P90   </t>
  </si>
  <si>
    <t xml:space="preserve">Teleso vyh.doskové dvojité s 2xkonverkt. typ 22K s krytmi H600 L800 Korad P90   </t>
  </si>
  <si>
    <t xml:space="preserve">Teleso vyh.doskové dvojité s 2xkonverkt. typ 22K s krytmi H600 L1000 Korad P90   </t>
  </si>
  <si>
    <t xml:space="preserve">Teleso vyh.doskové dvojité s 2xkonverkt. typ 22K s krytmi H600 L1200 Korad P90   </t>
  </si>
  <si>
    <t xml:space="preserve">Teleso vyh.doskové dvojité s 2xkonverkt. typ 22K s krytmi H600 L1400 Korad P90   </t>
  </si>
  <si>
    <t xml:space="preserve">Teleso vyh.doskové dvojité s 2xkonverkt. typ 22K s krytmi H600 L1800 Korad P90   </t>
  </si>
  <si>
    <t>Teleso trubkové RONDO RD7 - 450/1650 + upevňovacia sada + vykurovacia vložka 300W s reguláciou</t>
  </si>
  <si>
    <t xml:space="preserve">Izolácia potrubia TUBOLIT DG-A 28x20mm  -DN25                                        </t>
  </si>
  <si>
    <t xml:space="preserve">71346-2133   </t>
  </si>
  <si>
    <t xml:space="preserve">Montáž tep. izolácie potrubia skružami PE prilepené na potr. DN 25              </t>
  </si>
  <si>
    <t>Kompletný systém pripojenia spaľovacieho vzduchu / spalín – typ AZ, priemer C 60/100 mm, pre vertikálny výfuk nad šikmú strechu, farba sivá, materiál PPs, základná zostava šachty, obj.č. 7373211-1 ks,  - v skladbe :
Rúra, PPs, 60 mm, 2x1,95 m dlhá, obj.č. 7373213-1 ks
Rúra, PPs, 60 mm, 1 m dlhá, obj.č. 7373214-1 ks
Revízny AZ kus, priamy, PPs, 60/100 mm, obj.č. 7373216-1 ks
Stenová clona, 60/100 mm, obj.č. 7176760-1 ks
AZ rúra, 60/100 mm, dlhá 0,5 m, obj.č. 7373223-1 ks
AZ koleno, 60/100 mm, 87°, obj.č. 7373226-1 ks</t>
  </si>
  <si>
    <t>Zostava Vitosol 200-F pre ohrev TÚV, obj.č. SK02618 - 1 ks - pozostávajúca z :
Solárny plochý kolektor, VITOSOL 200-F, typ SH2A, vodorovné prevedenie, plocha 2,3 m2, počet 3 ks
Spojovacie rúry, počet 2 páry
Pripojovacia sada, 1 ks 
Sada puzdier, 1 sada
Upevňovacia sada pre montáž na šikmé strechy, obj.č. Z008530-1 sada
Regulácia solarného systému, modul SM1, 1 ks
Nákrutka so zverným krúžkom, 1 sada
Pripojovacie vedenia, 1 sada</t>
  </si>
  <si>
    <t>Zásobníkový ohrievač s dvoma výmenníkmi, VITOCELL 100-B, typ CVB, objem 400 litrov, obj.č. Z002883-1 ks
Termostatický zmiešavací automat VTA 322, obj.č. 7438940 - 1 ks</t>
  </si>
  <si>
    <t>Modulárny rozdeľovač 3-násobný, DN25, obj.č. 7194271-1 ks
Redukcia DN20-DN25, obj.č. 9566612-3 ks
Montážna sada pre doplnokovú sadu 2011, obj.č. 7454467 - 2 ks
Upevnenie na stenu pre rozdeľovač DN25, obj.č.7194276-1 ks</t>
  </si>
  <si>
    <t>Kotol VITODENS 300-W, typ WB3D, výkon 5,2...26 kW, zemný plyn, regulácia  VITOTRONIC 200 typ HC1B, obj.č.WB3D205-1 ks
Doplnenie regulácie pre jeden okruh so zmiešavačom, obj.č. 7301063-2 ks
Ponorný snímač teploty do hydraulickej výhybky, obj.č. 7179488-1 ks
Diaľkové ovládanie VITOTROL 200 A, obj.č. Z008341-2 ks
Rozšírenie AM1, obj.č. 7452092 - 1 ks
Príložný termostat pre obmedzenie teploty (podl. vyk.), obj.č. 7151729-1 ks
Montážna pomôcka pre montáž na omietku, obj.č. Z002723-1 ks
Sada odtokového lievika, obj.č. 7459591-1 ks</t>
  </si>
  <si>
    <t>Potrubná filtračná sústava s odkalením, obj.č.9148398</t>
  </si>
  <si>
    <t xml:space="preserve">Izolácia potrubia AEROFLEX - SSH 28x19mm  -DN25                                        </t>
  </si>
  <si>
    <t>73233-1514/S</t>
  </si>
  <si>
    <t>73233-1515/S</t>
  </si>
  <si>
    <t>Dátum: 18.06.2012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</si>
</sst>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0000"/>
    <numFmt numFmtId="174" formatCode="#,##0&quot; &quot;"/>
    <numFmt numFmtId="175" formatCode="#,##0.00&quot; &quot;"/>
    <numFmt numFmtId="176" formatCode="#,##0&quot;  &quot;"/>
    <numFmt numFmtId="177" formatCode="#,##0\ &quot;Sk&quot;"/>
    <numFmt numFmtId="178" formatCode="#,##0\ _S_k"/>
    <numFmt numFmtId="179" formatCode="#,##0.00&quot; Sk&quot;;[Red]&quot;-&quot;#,##0.00&quot; Sk&quot;"/>
    <numFmt numFmtId="180" formatCode="#,##0&quot; Sk&quot;;&quot;-&quot;#,##0&quot; Sk&quot;"/>
    <numFmt numFmtId="181" formatCode="#,##0&quot; Sk&quot;;[Red]&quot;-&quot;#,##0&quot; Sk&quot;"/>
    <numFmt numFmtId="182" formatCode="#,##0.00&quot; Sk&quot;;&quot;-&quot;#,##0.00&quot; Sk&quot;"/>
    <numFmt numFmtId="183" formatCode="\ "/>
    <numFmt numFmtId="184" formatCode="0;0;"/>
    <numFmt numFmtId="185" formatCode="0.00;0;0"/>
    <numFmt numFmtId="186" formatCode="0.0%"/>
    <numFmt numFmtId="187" formatCode="###,###,###,###.###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1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2" applyBorder="0">
      <alignment vertical="center"/>
      <protection/>
    </xf>
    <xf numFmtId="0" fontId="8" fillId="0" borderId="2">
      <alignment vertical="center"/>
      <protection/>
    </xf>
  </cellStyleXfs>
  <cellXfs count="81">
    <xf numFmtId="0" fontId="0" fillId="0" borderId="0" xfId="0" applyAlignment="1">
      <alignment/>
    </xf>
    <xf numFmtId="4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4" fillId="0" borderId="0" xfId="0" applyNumberFormat="1" applyFont="1" applyFill="1" applyAlignment="1" applyProtection="1">
      <alignment/>
      <protection locked="0"/>
    </xf>
    <xf numFmtId="173" fontId="4" fillId="0" borderId="0" xfId="0" applyNumberFormat="1" applyFont="1" applyFill="1" applyAlignment="1" applyProtection="1">
      <alignment/>
      <protection locked="0"/>
    </xf>
    <xf numFmtId="173" fontId="6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49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172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173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vertical="top"/>
      <protection/>
    </xf>
    <xf numFmtId="49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172" fontId="4" fillId="0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 vertical="top"/>
      <protection locked="0"/>
    </xf>
    <xf numFmtId="173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26" applyFont="1" applyFill="1" applyProtection="1">
      <alignment/>
      <protection locked="0"/>
    </xf>
    <xf numFmtId="0" fontId="6" fillId="0" borderId="0" xfId="26" applyFont="1" applyFill="1" applyProtection="1">
      <alignment/>
      <protection locked="0"/>
    </xf>
    <xf numFmtId="49" fontId="6" fillId="0" borderId="0" xfId="26" applyNumberFormat="1" applyFont="1" applyFill="1" applyProtection="1">
      <alignment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Continuous"/>
      <protection locked="0"/>
    </xf>
    <xf numFmtId="0" fontId="4" fillId="0" borderId="6" xfId="0" applyFont="1" applyFill="1" applyBorder="1" applyAlignment="1" applyProtection="1">
      <alignment horizontal="centerContinuous"/>
      <protection locked="0"/>
    </xf>
    <xf numFmtId="0" fontId="4" fillId="0" borderId="7" xfId="0" applyFont="1" applyFill="1" applyBorder="1" applyAlignment="1" applyProtection="1">
      <alignment horizontal="centerContinuous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4" fontId="6" fillId="0" borderId="0" xfId="0" applyNumberFormat="1" applyFont="1" applyFill="1" applyAlignment="1" applyProtection="1">
      <alignment/>
      <protection locked="0"/>
    </xf>
    <xf numFmtId="173" fontId="6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4" fontId="10" fillId="0" borderId="0" xfId="0" applyNumberFormat="1" applyFont="1" applyFill="1" applyAlignment="1" applyProtection="1">
      <alignment/>
      <protection locked="0"/>
    </xf>
    <xf numFmtId="173" fontId="10" fillId="0" borderId="0" xfId="0" applyNumberFormat="1" applyFont="1" applyFill="1" applyAlignment="1" applyProtection="1">
      <alignment/>
      <protection locked="0"/>
    </xf>
    <xf numFmtId="173" fontId="11" fillId="0" borderId="0" xfId="0" applyNumberFormat="1" applyFont="1" applyFill="1" applyAlignment="1" applyProtection="1">
      <alignment/>
      <protection locked="0"/>
    </xf>
    <xf numFmtId="172" fontId="10" fillId="0" borderId="0" xfId="0" applyNumberFormat="1" applyFont="1" applyFill="1" applyAlignment="1" applyProtection="1">
      <alignment/>
      <protection locked="0"/>
    </xf>
    <xf numFmtId="172" fontId="11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</cellXfs>
  <cellStyles count="1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Comma" xfId="20"/>
    <cellStyle name="Comma [0]" xfId="21"/>
    <cellStyle name="data" xfId="22"/>
    <cellStyle name="Hyperlink" xfId="23"/>
    <cellStyle name="Currency" xfId="24"/>
    <cellStyle name="Currency [0]" xfId="25"/>
    <cellStyle name="normálne_KLs" xfId="26"/>
    <cellStyle name="Percent" xfId="27"/>
    <cellStyle name="Followed Hyperlink" xfId="28"/>
    <cellStyle name="TEXT" xfId="29"/>
    <cellStyle name="TEXT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showGridLines="0"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4.7109375" style="12" customWidth="1"/>
    <col min="2" max="2" width="5.28125" style="2" customWidth="1"/>
    <col min="3" max="3" width="13.00390625" style="3" customWidth="1"/>
    <col min="4" max="4" width="54.28125" style="4" customWidth="1"/>
    <col min="5" max="5" width="11.28125" style="5" customWidth="1"/>
    <col min="6" max="6" width="5.8515625" style="4" customWidth="1"/>
    <col min="7" max="7" width="9.7109375" style="1" customWidth="1"/>
    <col min="8" max="9" width="11.28125" style="1" customWidth="1"/>
    <col min="10" max="10" width="11.28125" style="1" bestFit="1" customWidth="1"/>
    <col min="11" max="11" width="7.421875" style="6" hidden="1" customWidth="1"/>
    <col min="12" max="12" width="8.28125" style="6" hidden="1" customWidth="1"/>
    <col min="13" max="13" width="8.00390625" style="5" hidden="1" customWidth="1"/>
    <col min="14" max="14" width="7.00390625" style="5" hidden="1" customWidth="1"/>
    <col min="15" max="15" width="3.57421875" style="4" hidden="1" customWidth="1"/>
    <col min="16" max="16" width="12.7109375" style="4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0" style="9" hidden="1" customWidth="1"/>
    <col min="23" max="23" width="0" style="5" hidden="1" customWidth="1"/>
    <col min="24" max="24" width="6.57421875" style="4" hidden="1" customWidth="1"/>
    <col min="25" max="25" width="24.421875" style="4" hidden="1" customWidth="1"/>
    <col min="26" max="26" width="4.28125" style="4" hidden="1" customWidth="1"/>
    <col min="27" max="27" width="8.28125" style="4" hidden="1" customWidth="1"/>
    <col min="28" max="28" width="8.7109375" style="4" hidden="1" customWidth="1"/>
    <col min="29" max="29" width="0" style="10" hidden="1" customWidth="1"/>
    <col min="30" max="16384" width="9.140625" style="10" customWidth="1"/>
  </cols>
  <sheetData>
    <row r="1" spans="1:28" ht="12.75">
      <c r="A1" s="13" t="s">
        <v>135</v>
      </c>
      <c r="B1" s="4"/>
      <c r="C1" s="4"/>
      <c r="E1" s="4"/>
      <c r="H1" s="34"/>
      <c r="I1" s="4"/>
      <c r="K1" s="13"/>
      <c r="L1" s="4"/>
      <c r="M1" s="4"/>
      <c r="N1" s="4"/>
      <c r="T1" s="4"/>
      <c r="U1" s="4"/>
      <c r="V1" s="4"/>
      <c r="W1" s="4"/>
      <c r="X1" s="35" t="s">
        <v>2</v>
      </c>
      <c r="Y1" s="36" t="s">
        <v>16</v>
      </c>
      <c r="Z1" s="36" t="s">
        <v>3</v>
      </c>
      <c r="AA1" s="36"/>
      <c r="AB1" s="37"/>
    </row>
    <row r="2" spans="1:28" ht="12.75">
      <c r="A2" s="80"/>
      <c r="B2" s="4"/>
      <c r="C2" s="4"/>
      <c r="E2" s="4"/>
      <c r="H2" s="4"/>
      <c r="I2" s="4"/>
      <c r="K2" s="10"/>
      <c r="L2" s="4"/>
      <c r="M2" s="4"/>
      <c r="N2" s="4"/>
      <c r="T2" s="4"/>
      <c r="U2" s="4"/>
      <c r="V2" s="4"/>
      <c r="W2" s="4"/>
      <c r="X2" s="35" t="s">
        <v>4</v>
      </c>
      <c r="Y2" s="36" t="s">
        <v>17</v>
      </c>
      <c r="Z2" s="36" t="s">
        <v>3</v>
      </c>
      <c r="AA2" s="36" t="s">
        <v>5</v>
      </c>
      <c r="AB2" s="37" t="s">
        <v>6</v>
      </c>
    </row>
    <row r="3" spans="1:28" ht="12.75">
      <c r="A3" s="13" t="s">
        <v>136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T3" s="4"/>
      <c r="U3" s="4"/>
      <c r="V3" s="4"/>
      <c r="W3" s="4"/>
      <c r="X3" s="35" t="s">
        <v>7</v>
      </c>
      <c r="Y3" s="36" t="s">
        <v>18</v>
      </c>
      <c r="Z3" s="36" t="s">
        <v>3</v>
      </c>
      <c r="AA3" s="36"/>
      <c r="AB3" s="37"/>
    </row>
    <row r="4" spans="1:28" ht="12.75">
      <c r="A4" s="13" t="s">
        <v>217</v>
      </c>
      <c r="B4" s="4"/>
      <c r="C4" s="4"/>
      <c r="E4" s="4"/>
      <c r="G4" s="4"/>
      <c r="H4" s="4"/>
      <c r="I4" s="4"/>
      <c r="J4" s="4"/>
      <c r="K4" s="4"/>
      <c r="L4" s="4"/>
      <c r="M4" s="4"/>
      <c r="N4" s="4"/>
      <c r="T4" s="4"/>
      <c r="U4" s="4"/>
      <c r="V4" s="4"/>
      <c r="W4" s="4"/>
      <c r="X4" s="35" t="s">
        <v>7</v>
      </c>
      <c r="Y4" s="36" t="s">
        <v>18</v>
      </c>
      <c r="Z4" s="36" t="s">
        <v>3</v>
      </c>
      <c r="AA4" s="36"/>
      <c r="AB4" s="37"/>
    </row>
    <row r="5" spans="1:23" ht="12.75">
      <c r="A5" s="13" t="s">
        <v>120</v>
      </c>
      <c r="B5" s="4"/>
      <c r="C5" s="4"/>
      <c r="E5" s="4"/>
      <c r="G5" s="4"/>
      <c r="H5" s="4"/>
      <c r="I5" s="4"/>
      <c r="J5" s="4"/>
      <c r="K5" s="4"/>
      <c r="L5" s="4"/>
      <c r="M5" s="4"/>
      <c r="N5" s="4"/>
      <c r="T5" s="4"/>
      <c r="U5" s="4"/>
      <c r="V5" s="4"/>
      <c r="W5" s="4"/>
    </row>
    <row r="6" spans="1:23" ht="14.25" thickBot="1">
      <c r="A6" s="10"/>
      <c r="D6" s="79" t="s">
        <v>158</v>
      </c>
      <c r="T6" s="4"/>
      <c r="U6" s="4"/>
      <c r="V6" s="4"/>
      <c r="W6" s="4"/>
    </row>
    <row r="7" spans="1:23" ht="13.5" thickTop="1">
      <c r="A7" s="38" t="s">
        <v>19</v>
      </c>
      <c r="B7" s="39" t="s">
        <v>20</v>
      </c>
      <c r="C7" s="39" t="s">
        <v>21</v>
      </c>
      <c r="D7" s="39" t="s">
        <v>22</v>
      </c>
      <c r="E7" s="39" t="s">
        <v>23</v>
      </c>
      <c r="F7" s="39" t="s">
        <v>24</v>
      </c>
      <c r="G7" s="39" t="s">
        <v>25</v>
      </c>
      <c r="H7" s="39" t="s">
        <v>9</v>
      </c>
      <c r="I7" s="39" t="s">
        <v>10</v>
      </c>
      <c r="J7" s="39" t="s">
        <v>11</v>
      </c>
      <c r="K7" s="40" t="s">
        <v>12</v>
      </c>
      <c r="L7" s="41"/>
      <c r="M7" s="42" t="s">
        <v>13</v>
      </c>
      <c r="N7" s="41"/>
      <c r="O7" s="43" t="s">
        <v>1</v>
      </c>
      <c r="P7" s="44" t="s">
        <v>26</v>
      </c>
      <c r="Q7" s="45" t="s">
        <v>23</v>
      </c>
      <c r="R7" s="45" t="s">
        <v>23</v>
      </c>
      <c r="S7" s="46" t="s">
        <v>23</v>
      </c>
      <c r="T7" s="47" t="s">
        <v>27</v>
      </c>
      <c r="U7" s="47" t="s">
        <v>28</v>
      </c>
      <c r="V7" s="47" t="s">
        <v>29</v>
      </c>
      <c r="W7" s="4"/>
    </row>
    <row r="8" spans="1:23" ht="13.5" thickBot="1">
      <c r="A8" s="48" t="s">
        <v>30</v>
      </c>
      <c r="B8" s="49" t="s">
        <v>31</v>
      </c>
      <c r="C8" s="50"/>
      <c r="D8" s="49" t="s">
        <v>32</v>
      </c>
      <c r="E8" s="49" t="s">
        <v>33</v>
      </c>
      <c r="F8" s="49" t="s">
        <v>34</v>
      </c>
      <c r="G8" s="49" t="s">
        <v>35</v>
      </c>
      <c r="H8" s="49" t="s">
        <v>14</v>
      </c>
      <c r="I8" s="49" t="s">
        <v>8</v>
      </c>
      <c r="J8" s="49"/>
      <c r="K8" s="49" t="s">
        <v>25</v>
      </c>
      <c r="L8" s="49" t="s">
        <v>11</v>
      </c>
      <c r="M8" s="51" t="s">
        <v>25</v>
      </c>
      <c r="N8" s="49" t="s">
        <v>11</v>
      </c>
      <c r="O8" s="52" t="s">
        <v>36</v>
      </c>
      <c r="P8" s="53"/>
      <c r="Q8" s="54" t="s">
        <v>37</v>
      </c>
      <c r="R8" s="54" t="s">
        <v>38</v>
      </c>
      <c r="S8" s="55" t="s">
        <v>39</v>
      </c>
      <c r="T8" s="47" t="s">
        <v>40</v>
      </c>
      <c r="U8" s="47" t="s">
        <v>41</v>
      </c>
      <c r="V8" s="47" t="s">
        <v>42</v>
      </c>
      <c r="W8" s="9" t="s">
        <v>15</v>
      </c>
    </row>
    <row r="9" spans="1:23" ht="17.25" thickTop="1">
      <c r="A9" s="56"/>
      <c r="B9" s="56"/>
      <c r="C9" s="57"/>
      <c r="D9" s="58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9"/>
      <c r="Q9" s="59"/>
      <c r="R9" s="59"/>
      <c r="S9" s="59"/>
      <c r="T9" s="47"/>
      <c r="U9" s="47"/>
      <c r="V9" s="47"/>
      <c r="W9" s="9"/>
    </row>
    <row r="10" spans="2:4" ht="12.75">
      <c r="B10" s="3" t="s">
        <v>79</v>
      </c>
      <c r="D10" s="60" t="s">
        <v>82</v>
      </c>
    </row>
    <row r="11" spans="1:28" s="26" customFormat="1" ht="114.75">
      <c r="A11" s="18">
        <v>1</v>
      </c>
      <c r="B11" s="19"/>
      <c r="C11" s="20" t="s">
        <v>137</v>
      </c>
      <c r="D11" s="21" t="s">
        <v>212</v>
      </c>
      <c r="E11" s="22">
        <v>1</v>
      </c>
      <c r="F11" s="23" t="s">
        <v>81</v>
      </c>
      <c r="G11" s="11"/>
      <c r="H11" s="11"/>
      <c r="I11" s="11"/>
      <c r="J11" s="11"/>
      <c r="K11" s="24">
        <v>0.051</v>
      </c>
      <c r="L11" s="24">
        <f>E11*K11</f>
        <v>0.051</v>
      </c>
      <c r="M11" s="22"/>
      <c r="N11" s="22"/>
      <c r="O11" s="23">
        <v>19</v>
      </c>
      <c r="P11" s="23" t="s">
        <v>43</v>
      </c>
      <c r="Q11" s="22"/>
      <c r="R11" s="22"/>
      <c r="S11" s="22"/>
      <c r="T11" s="25" t="s">
        <v>0</v>
      </c>
      <c r="U11" s="25" t="s">
        <v>0</v>
      </c>
      <c r="V11" s="25" t="s">
        <v>44</v>
      </c>
      <c r="W11" s="22"/>
      <c r="X11" s="23"/>
      <c r="Y11" s="23"/>
      <c r="Z11" s="23"/>
      <c r="AA11" s="23"/>
      <c r="AB11" s="23"/>
    </row>
    <row r="12" spans="1:28" s="33" customFormat="1" ht="12.75">
      <c r="A12" s="18">
        <v>2</v>
      </c>
      <c r="B12" s="27"/>
      <c r="C12" s="20" t="s">
        <v>45</v>
      </c>
      <c r="D12" s="28" t="s">
        <v>138</v>
      </c>
      <c r="E12" s="29">
        <f>E11</f>
        <v>1</v>
      </c>
      <c r="F12" s="28" t="s">
        <v>81</v>
      </c>
      <c r="G12" s="15"/>
      <c r="H12" s="15"/>
      <c r="I12" s="15"/>
      <c r="J12" s="30"/>
      <c r="K12" s="31">
        <v>0.00706</v>
      </c>
      <c r="L12" s="31">
        <f>E12*K12</f>
        <v>0.00706</v>
      </c>
      <c r="M12" s="29"/>
      <c r="N12" s="29"/>
      <c r="O12" s="28">
        <v>19</v>
      </c>
      <c r="P12" s="28" t="s">
        <v>43</v>
      </c>
      <c r="Q12" s="29"/>
      <c r="R12" s="29"/>
      <c r="S12" s="29"/>
      <c r="T12" s="32" t="s">
        <v>0</v>
      </c>
      <c r="U12" s="32" t="s">
        <v>0</v>
      </c>
      <c r="V12" s="32" t="s">
        <v>44</v>
      </c>
      <c r="W12" s="29">
        <v>5.675</v>
      </c>
      <c r="X12" s="28"/>
      <c r="Y12" s="28"/>
      <c r="Z12" s="28"/>
      <c r="AA12" s="28"/>
      <c r="AB12" s="28"/>
    </row>
    <row r="13" spans="1:28" s="26" customFormat="1" ht="114.75">
      <c r="A13" s="18">
        <v>3</v>
      </c>
      <c r="B13" s="19"/>
      <c r="C13" s="20" t="s">
        <v>137</v>
      </c>
      <c r="D13" s="21" t="s">
        <v>208</v>
      </c>
      <c r="E13" s="22">
        <v>1</v>
      </c>
      <c r="F13" s="23" t="s">
        <v>81</v>
      </c>
      <c r="G13" s="11"/>
      <c r="H13" s="11"/>
      <c r="I13" s="11"/>
      <c r="J13" s="11"/>
      <c r="K13" s="24">
        <v>0.051</v>
      </c>
      <c r="L13" s="24">
        <f>E13*K13</f>
        <v>0.051</v>
      </c>
      <c r="M13" s="22"/>
      <c r="N13" s="22"/>
      <c r="O13" s="23">
        <v>19</v>
      </c>
      <c r="P13" s="23" t="s">
        <v>43</v>
      </c>
      <c r="Q13" s="22"/>
      <c r="R13" s="22"/>
      <c r="S13" s="22"/>
      <c r="T13" s="25" t="s">
        <v>0</v>
      </c>
      <c r="U13" s="25" t="s">
        <v>0</v>
      </c>
      <c r="V13" s="25" t="s">
        <v>44</v>
      </c>
      <c r="W13" s="22"/>
      <c r="X13" s="23"/>
      <c r="Y13" s="23"/>
      <c r="Z13" s="23"/>
      <c r="AA13" s="23"/>
      <c r="AB13" s="23"/>
    </row>
    <row r="14" spans="1:28" s="33" customFormat="1" ht="12.75">
      <c r="A14" s="18">
        <v>4</v>
      </c>
      <c r="B14" s="27"/>
      <c r="C14" s="14" t="s">
        <v>45</v>
      </c>
      <c r="D14" s="28" t="s">
        <v>108</v>
      </c>
      <c r="E14" s="29">
        <f>E12</f>
        <v>1</v>
      </c>
      <c r="F14" s="28" t="s">
        <v>81</v>
      </c>
      <c r="G14" s="15"/>
      <c r="H14" s="15"/>
      <c r="I14" s="15"/>
      <c r="J14" s="30"/>
      <c r="K14" s="31">
        <v>0.00706</v>
      </c>
      <c r="L14" s="31">
        <f>E14*K14</f>
        <v>0.00706</v>
      </c>
      <c r="M14" s="29"/>
      <c r="N14" s="29"/>
      <c r="O14" s="28">
        <v>19</v>
      </c>
      <c r="P14" s="28" t="s">
        <v>43</v>
      </c>
      <c r="Q14" s="29"/>
      <c r="R14" s="29"/>
      <c r="S14" s="29"/>
      <c r="T14" s="32" t="s">
        <v>0</v>
      </c>
      <c r="U14" s="32" t="s">
        <v>0</v>
      </c>
      <c r="V14" s="32" t="s">
        <v>44</v>
      </c>
      <c r="W14" s="29">
        <v>5.675</v>
      </c>
      <c r="X14" s="28"/>
      <c r="Y14" s="28"/>
      <c r="Z14" s="28"/>
      <c r="AA14" s="28"/>
      <c r="AB14" s="28"/>
    </row>
    <row r="15" spans="1:22" ht="12.75">
      <c r="A15" s="18">
        <v>5</v>
      </c>
      <c r="B15" s="2" t="s">
        <v>80</v>
      </c>
      <c r="C15" s="3" t="s">
        <v>90</v>
      </c>
      <c r="D15" s="4" t="s">
        <v>104</v>
      </c>
      <c r="E15" s="5">
        <f>SUM(J11:J14)*0.01</f>
        <v>0</v>
      </c>
      <c r="F15" s="4" t="s">
        <v>56</v>
      </c>
      <c r="J15" s="11"/>
      <c r="O15" s="4">
        <v>19</v>
      </c>
      <c r="P15" s="4" t="s">
        <v>43</v>
      </c>
      <c r="T15" s="9" t="s">
        <v>0</v>
      </c>
      <c r="U15" s="9" t="s">
        <v>0</v>
      </c>
      <c r="V15" s="9" t="s">
        <v>44</v>
      </c>
    </row>
    <row r="16" spans="4:23" ht="12.75">
      <c r="D16" s="16" t="s">
        <v>83</v>
      </c>
      <c r="E16" s="17"/>
      <c r="H16" s="17">
        <f>SUM(H10:H15)</f>
        <v>0</v>
      </c>
      <c r="I16" s="17">
        <f>SUM(I10:I15)</f>
        <v>0</v>
      </c>
      <c r="J16" s="17">
        <f>SUM(J10:J15)</f>
        <v>0</v>
      </c>
      <c r="L16" s="7">
        <f>SUM(L10:L15)</f>
        <v>0.11611999999999999</v>
      </c>
      <c r="N16" s="8">
        <f>SUM(N10:N15)</f>
        <v>0</v>
      </c>
      <c r="W16" s="5">
        <f>SUM(W10:W15)</f>
        <v>11.35</v>
      </c>
    </row>
    <row r="17" spans="4:14" ht="12.75">
      <c r="D17" s="16"/>
      <c r="E17" s="17"/>
      <c r="H17" s="17"/>
      <c r="I17" s="17"/>
      <c r="J17" s="17"/>
      <c r="L17" s="7"/>
      <c r="N17" s="8"/>
    </row>
    <row r="18" spans="1:23" ht="12.75">
      <c r="A18" s="56"/>
      <c r="B18" s="3" t="s">
        <v>57</v>
      </c>
      <c r="C18" s="57"/>
      <c r="D18" s="61" t="s">
        <v>48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9"/>
      <c r="Q18" s="59"/>
      <c r="R18" s="59"/>
      <c r="S18" s="59"/>
      <c r="T18" s="62"/>
      <c r="U18" s="62"/>
      <c r="V18" s="62"/>
      <c r="W18" s="4"/>
    </row>
    <row r="19" spans="1:28" s="26" customFormat="1" ht="127.5">
      <c r="A19" s="18">
        <v>6</v>
      </c>
      <c r="B19" s="19"/>
      <c r="C19" s="20" t="s">
        <v>137</v>
      </c>
      <c r="D19" s="21" t="s">
        <v>209</v>
      </c>
      <c r="E19" s="22">
        <v>1</v>
      </c>
      <c r="F19" s="23" t="s">
        <v>81</v>
      </c>
      <c r="G19" s="11"/>
      <c r="H19" s="11"/>
      <c r="I19" s="11"/>
      <c r="J19" s="11"/>
      <c r="K19" s="24">
        <v>0.051</v>
      </c>
      <c r="L19" s="24">
        <f aca="true" t="shared" si="0" ref="L19:L50">E19*K19</f>
        <v>0.051</v>
      </c>
      <c r="M19" s="22"/>
      <c r="N19" s="22"/>
      <c r="O19" s="23">
        <v>19</v>
      </c>
      <c r="P19" s="23" t="s">
        <v>43</v>
      </c>
      <c r="Q19" s="22"/>
      <c r="R19" s="22"/>
      <c r="S19" s="22"/>
      <c r="T19" s="25" t="s">
        <v>0</v>
      </c>
      <c r="U19" s="25" t="s">
        <v>0</v>
      </c>
      <c r="V19" s="25" t="s">
        <v>44</v>
      </c>
      <c r="W19" s="22"/>
      <c r="X19" s="23"/>
      <c r="Y19" s="23"/>
      <c r="Z19" s="23"/>
      <c r="AA19" s="23"/>
      <c r="AB19" s="23"/>
    </row>
    <row r="20" spans="1:28" s="33" customFormat="1" ht="12.75">
      <c r="A20" s="18">
        <v>7</v>
      </c>
      <c r="B20" s="27"/>
      <c r="C20" s="14" t="s">
        <v>45</v>
      </c>
      <c r="D20" s="28" t="s">
        <v>108</v>
      </c>
      <c r="E20" s="29">
        <v>1</v>
      </c>
      <c r="F20" s="28" t="s">
        <v>81</v>
      </c>
      <c r="G20" s="11"/>
      <c r="H20" s="15"/>
      <c r="I20" s="15"/>
      <c r="J20" s="30"/>
      <c r="K20" s="31">
        <v>0.00706</v>
      </c>
      <c r="L20" s="31">
        <f t="shared" si="0"/>
        <v>0.00706</v>
      </c>
      <c r="M20" s="29"/>
      <c r="N20" s="29"/>
      <c r="O20" s="28">
        <v>19</v>
      </c>
      <c r="P20" s="28" t="s">
        <v>43</v>
      </c>
      <c r="Q20" s="29"/>
      <c r="R20" s="29"/>
      <c r="S20" s="29"/>
      <c r="T20" s="32" t="s">
        <v>0</v>
      </c>
      <c r="U20" s="32" t="s">
        <v>0</v>
      </c>
      <c r="V20" s="32" t="s">
        <v>44</v>
      </c>
      <c r="W20" s="29">
        <v>5.675</v>
      </c>
      <c r="X20" s="28"/>
      <c r="Y20" s="28"/>
      <c r="Z20" s="28"/>
      <c r="AA20" s="28"/>
      <c r="AB20" s="28"/>
    </row>
    <row r="21" spans="1:28" s="26" customFormat="1" ht="38.25">
      <c r="A21" s="18">
        <v>8</v>
      </c>
      <c r="B21" s="19"/>
      <c r="C21" s="20" t="s">
        <v>137</v>
      </c>
      <c r="D21" s="21" t="s">
        <v>210</v>
      </c>
      <c r="E21" s="22">
        <v>1</v>
      </c>
      <c r="F21" s="23" t="s">
        <v>81</v>
      </c>
      <c r="G21" s="11"/>
      <c r="H21" s="11"/>
      <c r="I21" s="11"/>
      <c r="J21" s="11"/>
      <c r="K21" s="24">
        <v>0.051</v>
      </c>
      <c r="L21" s="24">
        <f t="shared" si="0"/>
        <v>0.051</v>
      </c>
      <c r="M21" s="22"/>
      <c r="N21" s="22"/>
      <c r="O21" s="23">
        <v>19</v>
      </c>
      <c r="P21" s="23" t="s">
        <v>43</v>
      </c>
      <c r="Q21" s="22"/>
      <c r="R21" s="22"/>
      <c r="S21" s="22"/>
      <c r="T21" s="25" t="s">
        <v>0</v>
      </c>
      <c r="U21" s="25" t="s">
        <v>0</v>
      </c>
      <c r="V21" s="25" t="s">
        <v>44</v>
      </c>
      <c r="W21" s="22"/>
      <c r="X21" s="23"/>
      <c r="Y21" s="23"/>
      <c r="Z21" s="23"/>
      <c r="AA21" s="23"/>
      <c r="AB21" s="23"/>
    </row>
    <row r="22" spans="1:28" s="33" customFormat="1" ht="12.75">
      <c r="A22" s="18">
        <v>9</v>
      </c>
      <c r="B22" s="27"/>
      <c r="C22" s="14" t="s">
        <v>45</v>
      </c>
      <c r="D22" s="28" t="s">
        <v>108</v>
      </c>
      <c r="E22" s="29">
        <v>1</v>
      </c>
      <c r="F22" s="28" t="s">
        <v>81</v>
      </c>
      <c r="G22" s="11"/>
      <c r="H22" s="15"/>
      <c r="I22" s="15"/>
      <c r="J22" s="30"/>
      <c r="K22" s="31">
        <v>0.00706</v>
      </c>
      <c r="L22" s="31">
        <f t="shared" si="0"/>
        <v>0.00706</v>
      </c>
      <c r="M22" s="29"/>
      <c r="N22" s="29"/>
      <c r="O22" s="28">
        <v>19</v>
      </c>
      <c r="P22" s="28" t="s">
        <v>43</v>
      </c>
      <c r="Q22" s="29"/>
      <c r="R22" s="29"/>
      <c r="S22" s="29"/>
      <c r="T22" s="32" t="s">
        <v>0</v>
      </c>
      <c r="U22" s="32" t="s">
        <v>0</v>
      </c>
      <c r="V22" s="32" t="s">
        <v>44</v>
      </c>
      <c r="W22" s="29">
        <v>5.675</v>
      </c>
      <c r="X22" s="28"/>
      <c r="Y22" s="28"/>
      <c r="Z22" s="28"/>
      <c r="AA22" s="28"/>
      <c r="AB22" s="28"/>
    </row>
    <row r="23" spans="1:28" s="26" customFormat="1" ht="38.25">
      <c r="A23" s="18">
        <v>10</v>
      </c>
      <c r="B23" s="19"/>
      <c r="C23" s="20" t="s">
        <v>137</v>
      </c>
      <c r="D23" s="21" t="s">
        <v>159</v>
      </c>
      <c r="E23" s="22">
        <v>1</v>
      </c>
      <c r="F23" s="23" t="s">
        <v>81</v>
      </c>
      <c r="G23" s="11"/>
      <c r="H23" s="11"/>
      <c r="I23" s="11"/>
      <c r="J23" s="11"/>
      <c r="K23" s="24">
        <v>0.051</v>
      </c>
      <c r="L23" s="24">
        <f t="shared" si="0"/>
        <v>0.051</v>
      </c>
      <c r="M23" s="22"/>
      <c r="N23" s="22"/>
      <c r="O23" s="23">
        <v>19</v>
      </c>
      <c r="P23" s="23" t="s">
        <v>43</v>
      </c>
      <c r="Q23" s="22"/>
      <c r="R23" s="22"/>
      <c r="S23" s="22"/>
      <c r="T23" s="25" t="s">
        <v>0</v>
      </c>
      <c r="U23" s="25" t="s">
        <v>0</v>
      </c>
      <c r="V23" s="25" t="s">
        <v>44</v>
      </c>
      <c r="W23" s="22"/>
      <c r="X23" s="23"/>
      <c r="Y23" s="23"/>
      <c r="Z23" s="23"/>
      <c r="AA23" s="23"/>
      <c r="AB23" s="23"/>
    </row>
    <row r="24" spans="1:28" s="33" customFormat="1" ht="12.75">
      <c r="A24" s="18">
        <v>11</v>
      </c>
      <c r="B24" s="27"/>
      <c r="C24" s="14" t="s">
        <v>45</v>
      </c>
      <c r="D24" s="28" t="s">
        <v>108</v>
      </c>
      <c r="E24" s="29">
        <v>1</v>
      </c>
      <c r="F24" s="28" t="s">
        <v>81</v>
      </c>
      <c r="G24" s="11"/>
      <c r="H24" s="15"/>
      <c r="I24" s="15"/>
      <c r="J24" s="30"/>
      <c r="K24" s="31">
        <v>0.00706</v>
      </c>
      <c r="L24" s="31">
        <f t="shared" si="0"/>
        <v>0.00706</v>
      </c>
      <c r="M24" s="29"/>
      <c r="N24" s="29"/>
      <c r="O24" s="28">
        <v>19</v>
      </c>
      <c r="P24" s="28" t="s">
        <v>43</v>
      </c>
      <c r="Q24" s="29"/>
      <c r="R24" s="29"/>
      <c r="S24" s="29"/>
      <c r="T24" s="32" t="s">
        <v>0</v>
      </c>
      <c r="U24" s="32" t="s">
        <v>0</v>
      </c>
      <c r="V24" s="32" t="s">
        <v>44</v>
      </c>
      <c r="W24" s="29">
        <v>5.675</v>
      </c>
      <c r="X24" s="28"/>
      <c r="Y24" s="28"/>
      <c r="Z24" s="28"/>
      <c r="AA24" s="28"/>
      <c r="AB24" s="28"/>
    </row>
    <row r="25" spans="1:28" s="26" customFormat="1" ht="25.5">
      <c r="A25" s="18">
        <v>12</v>
      </c>
      <c r="B25" s="19"/>
      <c r="C25" s="20" t="s">
        <v>137</v>
      </c>
      <c r="D25" s="21" t="s">
        <v>160</v>
      </c>
      <c r="E25" s="22">
        <v>1</v>
      </c>
      <c r="F25" s="23" t="s">
        <v>81</v>
      </c>
      <c r="G25" s="11"/>
      <c r="H25" s="11"/>
      <c r="I25" s="11"/>
      <c r="J25" s="11"/>
      <c r="K25" s="24">
        <v>0.051</v>
      </c>
      <c r="L25" s="24">
        <f t="shared" si="0"/>
        <v>0.051</v>
      </c>
      <c r="M25" s="22"/>
      <c r="N25" s="22"/>
      <c r="O25" s="23">
        <v>19</v>
      </c>
      <c r="P25" s="23" t="s">
        <v>43</v>
      </c>
      <c r="Q25" s="22"/>
      <c r="R25" s="22"/>
      <c r="S25" s="22"/>
      <c r="T25" s="25" t="s">
        <v>0</v>
      </c>
      <c r="U25" s="25" t="s">
        <v>0</v>
      </c>
      <c r="V25" s="25" t="s">
        <v>44</v>
      </c>
      <c r="W25" s="22"/>
      <c r="X25" s="23"/>
      <c r="Y25" s="23"/>
      <c r="Z25" s="23"/>
      <c r="AA25" s="23"/>
      <c r="AB25" s="23"/>
    </row>
    <row r="26" spans="1:28" s="33" customFormat="1" ht="12.75">
      <c r="A26" s="18">
        <v>13</v>
      </c>
      <c r="B26" s="27"/>
      <c r="C26" s="14" t="s">
        <v>45</v>
      </c>
      <c r="D26" s="28" t="s">
        <v>108</v>
      </c>
      <c r="E26" s="29">
        <v>1</v>
      </c>
      <c r="F26" s="28" t="s">
        <v>81</v>
      </c>
      <c r="G26" s="11"/>
      <c r="H26" s="15"/>
      <c r="I26" s="15"/>
      <c r="J26" s="30"/>
      <c r="K26" s="31">
        <v>0.00706</v>
      </c>
      <c r="L26" s="31">
        <f t="shared" si="0"/>
        <v>0.00706</v>
      </c>
      <c r="M26" s="29"/>
      <c r="N26" s="29"/>
      <c r="O26" s="28">
        <v>19</v>
      </c>
      <c r="P26" s="28" t="s">
        <v>43</v>
      </c>
      <c r="Q26" s="29"/>
      <c r="R26" s="29"/>
      <c r="S26" s="29"/>
      <c r="T26" s="32" t="s">
        <v>0</v>
      </c>
      <c r="U26" s="32" t="s">
        <v>0</v>
      </c>
      <c r="V26" s="32" t="s">
        <v>44</v>
      </c>
      <c r="W26" s="29">
        <v>5.675</v>
      </c>
      <c r="X26" s="28"/>
      <c r="Y26" s="28"/>
      <c r="Z26" s="28"/>
      <c r="AA26" s="28"/>
      <c r="AB26" s="28"/>
    </row>
    <row r="27" spans="1:28" s="26" customFormat="1" ht="25.5">
      <c r="A27" s="18">
        <v>14</v>
      </c>
      <c r="B27" s="19"/>
      <c r="C27" s="20" t="s">
        <v>137</v>
      </c>
      <c r="D27" s="21" t="s">
        <v>161</v>
      </c>
      <c r="E27" s="22">
        <v>1</v>
      </c>
      <c r="F27" s="23" t="s">
        <v>81</v>
      </c>
      <c r="G27" s="11"/>
      <c r="H27" s="11"/>
      <c r="I27" s="11"/>
      <c r="J27" s="11"/>
      <c r="K27" s="24">
        <v>0.051</v>
      </c>
      <c r="L27" s="24">
        <f t="shared" si="0"/>
        <v>0.051</v>
      </c>
      <c r="M27" s="22"/>
      <c r="N27" s="22"/>
      <c r="O27" s="23">
        <v>19</v>
      </c>
      <c r="P27" s="23" t="s">
        <v>43</v>
      </c>
      <c r="Q27" s="22"/>
      <c r="R27" s="22"/>
      <c r="S27" s="22"/>
      <c r="T27" s="25" t="s">
        <v>0</v>
      </c>
      <c r="U27" s="25" t="s">
        <v>0</v>
      </c>
      <c r="V27" s="25" t="s">
        <v>44</v>
      </c>
      <c r="W27" s="22"/>
      <c r="X27" s="23"/>
      <c r="Y27" s="23"/>
      <c r="Z27" s="23"/>
      <c r="AA27" s="23"/>
      <c r="AB27" s="23"/>
    </row>
    <row r="28" spans="1:28" s="33" customFormat="1" ht="12.75">
      <c r="A28" s="18">
        <v>15</v>
      </c>
      <c r="B28" s="27"/>
      <c r="C28" s="14" t="s">
        <v>45</v>
      </c>
      <c r="D28" s="28" t="s">
        <v>108</v>
      </c>
      <c r="E28" s="29">
        <v>1</v>
      </c>
      <c r="F28" s="28" t="s">
        <v>81</v>
      </c>
      <c r="G28" s="11"/>
      <c r="H28" s="15"/>
      <c r="I28" s="15"/>
      <c r="J28" s="30"/>
      <c r="K28" s="31">
        <v>0.00706</v>
      </c>
      <c r="L28" s="31">
        <f t="shared" si="0"/>
        <v>0.00706</v>
      </c>
      <c r="M28" s="29"/>
      <c r="N28" s="29"/>
      <c r="O28" s="28">
        <v>19</v>
      </c>
      <c r="P28" s="28" t="s">
        <v>43</v>
      </c>
      <c r="Q28" s="29"/>
      <c r="R28" s="29"/>
      <c r="S28" s="29"/>
      <c r="T28" s="32" t="s">
        <v>0</v>
      </c>
      <c r="U28" s="32" t="s">
        <v>0</v>
      </c>
      <c r="V28" s="32" t="s">
        <v>44</v>
      </c>
      <c r="W28" s="29">
        <v>5.675</v>
      </c>
      <c r="X28" s="28"/>
      <c r="Y28" s="28"/>
      <c r="Z28" s="28"/>
      <c r="AA28" s="28"/>
      <c r="AB28" s="28"/>
    </row>
    <row r="29" spans="1:28" s="26" customFormat="1" ht="25.5">
      <c r="A29" s="18">
        <v>16</v>
      </c>
      <c r="B29" s="19"/>
      <c r="C29" s="20" t="s">
        <v>137</v>
      </c>
      <c r="D29" s="21" t="s">
        <v>162</v>
      </c>
      <c r="E29" s="22">
        <v>1</v>
      </c>
      <c r="F29" s="23" t="s">
        <v>81</v>
      </c>
      <c r="G29" s="11"/>
      <c r="H29" s="11"/>
      <c r="I29" s="11"/>
      <c r="J29" s="11"/>
      <c r="K29" s="24">
        <v>0.051</v>
      </c>
      <c r="L29" s="24">
        <f t="shared" si="0"/>
        <v>0.051</v>
      </c>
      <c r="M29" s="22"/>
      <c r="N29" s="22"/>
      <c r="O29" s="23">
        <v>19</v>
      </c>
      <c r="P29" s="23" t="s">
        <v>43</v>
      </c>
      <c r="Q29" s="22"/>
      <c r="R29" s="22"/>
      <c r="S29" s="22"/>
      <c r="T29" s="25" t="s">
        <v>0</v>
      </c>
      <c r="U29" s="25" t="s">
        <v>0</v>
      </c>
      <c r="V29" s="25" t="s">
        <v>44</v>
      </c>
      <c r="W29" s="22"/>
      <c r="X29" s="23"/>
      <c r="Y29" s="23"/>
      <c r="Z29" s="23"/>
      <c r="AA29" s="23"/>
      <c r="AB29" s="23"/>
    </row>
    <row r="30" spans="1:28" s="33" customFormat="1" ht="12.75">
      <c r="A30" s="18">
        <v>17</v>
      </c>
      <c r="B30" s="27"/>
      <c r="C30" s="14" t="s">
        <v>45</v>
      </c>
      <c r="D30" s="28" t="s">
        <v>108</v>
      </c>
      <c r="E30" s="29">
        <v>1</v>
      </c>
      <c r="F30" s="28" t="s">
        <v>81</v>
      </c>
      <c r="G30" s="11"/>
      <c r="H30" s="15"/>
      <c r="I30" s="15"/>
      <c r="J30" s="30"/>
      <c r="K30" s="31">
        <v>0.00706</v>
      </c>
      <c r="L30" s="31">
        <f t="shared" si="0"/>
        <v>0.00706</v>
      </c>
      <c r="M30" s="29"/>
      <c r="N30" s="29"/>
      <c r="O30" s="28">
        <v>19</v>
      </c>
      <c r="P30" s="28" t="s">
        <v>43</v>
      </c>
      <c r="Q30" s="29"/>
      <c r="R30" s="29"/>
      <c r="S30" s="29"/>
      <c r="T30" s="32" t="s">
        <v>0</v>
      </c>
      <c r="U30" s="32" t="s">
        <v>0</v>
      </c>
      <c r="V30" s="32" t="s">
        <v>44</v>
      </c>
      <c r="W30" s="29">
        <v>5.675</v>
      </c>
      <c r="X30" s="28"/>
      <c r="Y30" s="28"/>
      <c r="Z30" s="28"/>
      <c r="AA30" s="28"/>
      <c r="AB30" s="28"/>
    </row>
    <row r="31" spans="1:28" s="26" customFormat="1" ht="51">
      <c r="A31" s="18">
        <v>18</v>
      </c>
      <c r="B31" s="19"/>
      <c r="C31" s="20" t="s">
        <v>137</v>
      </c>
      <c r="D31" s="21" t="s">
        <v>211</v>
      </c>
      <c r="E31" s="22">
        <v>1</v>
      </c>
      <c r="F31" s="23" t="s">
        <v>81</v>
      </c>
      <c r="G31" s="11"/>
      <c r="H31" s="11"/>
      <c r="I31" s="11"/>
      <c r="J31" s="11"/>
      <c r="K31" s="24">
        <v>0.051</v>
      </c>
      <c r="L31" s="24">
        <f t="shared" si="0"/>
        <v>0.051</v>
      </c>
      <c r="M31" s="22"/>
      <c r="N31" s="22"/>
      <c r="O31" s="23">
        <v>19</v>
      </c>
      <c r="P31" s="23" t="s">
        <v>43</v>
      </c>
      <c r="Q31" s="22"/>
      <c r="R31" s="22"/>
      <c r="S31" s="22"/>
      <c r="T31" s="25" t="s">
        <v>0</v>
      </c>
      <c r="U31" s="25" t="s">
        <v>0</v>
      </c>
      <c r="V31" s="25" t="s">
        <v>44</v>
      </c>
      <c r="W31" s="22"/>
      <c r="X31" s="23"/>
      <c r="Y31" s="23"/>
      <c r="Z31" s="23"/>
      <c r="AA31" s="23"/>
      <c r="AB31" s="23"/>
    </row>
    <row r="32" spans="1:28" s="33" customFormat="1" ht="12.75">
      <c r="A32" s="18">
        <v>19</v>
      </c>
      <c r="B32" s="27"/>
      <c r="C32" s="14" t="s">
        <v>45</v>
      </c>
      <c r="D32" s="28" t="s">
        <v>108</v>
      </c>
      <c r="E32" s="29">
        <v>1</v>
      </c>
      <c r="F32" s="28" t="s">
        <v>81</v>
      </c>
      <c r="G32" s="11"/>
      <c r="H32" s="15"/>
      <c r="I32" s="15"/>
      <c r="J32" s="30"/>
      <c r="K32" s="31">
        <v>0.00706</v>
      </c>
      <c r="L32" s="31">
        <f t="shared" si="0"/>
        <v>0.00706</v>
      </c>
      <c r="M32" s="29"/>
      <c r="N32" s="29"/>
      <c r="O32" s="28">
        <v>19</v>
      </c>
      <c r="P32" s="28" t="s">
        <v>43</v>
      </c>
      <c r="Q32" s="29"/>
      <c r="R32" s="29"/>
      <c r="S32" s="29"/>
      <c r="T32" s="32" t="s">
        <v>0</v>
      </c>
      <c r="U32" s="32" t="s">
        <v>0</v>
      </c>
      <c r="V32" s="32" t="s">
        <v>44</v>
      </c>
      <c r="W32" s="29">
        <v>5.675</v>
      </c>
      <c r="X32" s="28"/>
      <c r="Y32" s="28"/>
      <c r="Z32" s="28"/>
      <c r="AA32" s="28"/>
      <c r="AB32" s="28"/>
    </row>
    <row r="33" spans="1:28" s="26" customFormat="1" ht="25.5">
      <c r="A33" s="18">
        <v>20</v>
      </c>
      <c r="B33" s="19"/>
      <c r="C33" s="20" t="s">
        <v>137</v>
      </c>
      <c r="D33" s="21" t="s">
        <v>163</v>
      </c>
      <c r="E33" s="22">
        <v>1</v>
      </c>
      <c r="F33" s="23" t="s">
        <v>81</v>
      </c>
      <c r="G33" s="11"/>
      <c r="H33" s="11"/>
      <c r="I33" s="11"/>
      <c r="J33" s="11"/>
      <c r="K33" s="24">
        <v>0.051</v>
      </c>
      <c r="L33" s="24">
        <f t="shared" si="0"/>
        <v>0.051</v>
      </c>
      <c r="M33" s="22"/>
      <c r="N33" s="22"/>
      <c r="O33" s="23">
        <v>19</v>
      </c>
      <c r="P33" s="23" t="s">
        <v>43</v>
      </c>
      <c r="Q33" s="22"/>
      <c r="R33" s="22"/>
      <c r="S33" s="22"/>
      <c r="T33" s="25" t="s">
        <v>0</v>
      </c>
      <c r="U33" s="25" t="s">
        <v>0</v>
      </c>
      <c r="V33" s="25" t="s">
        <v>44</v>
      </c>
      <c r="W33" s="22"/>
      <c r="X33" s="23"/>
      <c r="Y33" s="23"/>
      <c r="Z33" s="23"/>
      <c r="AA33" s="23"/>
      <c r="AB33" s="23"/>
    </row>
    <row r="34" spans="1:28" s="33" customFormat="1" ht="12.75">
      <c r="A34" s="18">
        <v>21</v>
      </c>
      <c r="B34" s="27"/>
      <c r="C34" s="14" t="s">
        <v>45</v>
      </c>
      <c r="D34" s="28" t="s">
        <v>108</v>
      </c>
      <c r="E34" s="29">
        <v>1</v>
      </c>
      <c r="F34" s="28" t="s">
        <v>81</v>
      </c>
      <c r="G34" s="11"/>
      <c r="H34" s="15"/>
      <c r="I34" s="15"/>
      <c r="J34" s="30"/>
      <c r="K34" s="31">
        <v>0.00706</v>
      </c>
      <c r="L34" s="31">
        <f t="shared" si="0"/>
        <v>0.00706</v>
      </c>
      <c r="M34" s="29"/>
      <c r="N34" s="29"/>
      <c r="O34" s="28">
        <v>19</v>
      </c>
      <c r="P34" s="28" t="s">
        <v>43</v>
      </c>
      <c r="Q34" s="29"/>
      <c r="R34" s="29"/>
      <c r="S34" s="29"/>
      <c r="T34" s="32" t="s">
        <v>0</v>
      </c>
      <c r="U34" s="32" t="s">
        <v>0</v>
      </c>
      <c r="V34" s="32" t="s">
        <v>44</v>
      </c>
      <c r="W34" s="29">
        <v>5.675</v>
      </c>
      <c r="X34" s="28"/>
      <c r="Y34" s="28"/>
      <c r="Z34" s="28"/>
      <c r="AA34" s="28"/>
      <c r="AB34" s="28"/>
    </row>
    <row r="35" spans="1:28" s="26" customFormat="1" ht="25.5">
      <c r="A35" s="18">
        <v>22</v>
      </c>
      <c r="B35" s="19"/>
      <c r="C35" s="20" t="s">
        <v>137</v>
      </c>
      <c r="D35" s="21" t="s">
        <v>164</v>
      </c>
      <c r="E35" s="22">
        <v>1</v>
      </c>
      <c r="F35" s="23" t="s">
        <v>81</v>
      </c>
      <c r="G35" s="11"/>
      <c r="H35" s="11"/>
      <c r="I35" s="11"/>
      <c r="J35" s="11"/>
      <c r="K35" s="24">
        <v>0.051</v>
      </c>
      <c r="L35" s="24">
        <f t="shared" si="0"/>
        <v>0.051</v>
      </c>
      <c r="M35" s="22"/>
      <c r="N35" s="22"/>
      <c r="O35" s="23">
        <v>19</v>
      </c>
      <c r="P35" s="23" t="s">
        <v>43</v>
      </c>
      <c r="Q35" s="22"/>
      <c r="R35" s="22"/>
      <c r="S35" s="22"/>
      <c r="T35" s="25" t="s">
        <v>0</v>
      </c>
      <c r="U35" s="25" t="s">
        <v>0</v>
      </c>
      <c r="V35" s="25" t="s">
        <v>44</v>
      </c>
      <c r="W35" s="22"/>
      <c r="X35" s="23"/>
      <c r="Y35" s="23"/>
      <c r="Z35" s="23"/>
      <c r="AA35" s="23"/>
      <c r="AB35" s="23"/>
    </row>
    <row r="36" spans="1:28" s="33" customFormat="1" ht="12.75">
      <c r="A36" s="18">
        <v>23</v>
      </c>
      <c r="B36" s="27"/>
      <c r="C36" s="14" t="s">
        <v>45</v>
      </c>
      <c r="D36" s="28" t="s">
        <v>108</v>
      </c>
      <c r="E36" s="29">
        <v>1</v>
      </c>
      <c r="F36" s="28" t="s">
        <v>81</v>
      </c>
      <c r="G36" s="11"/>
      <c r="H36" s="15"/>
      <c r="I36" s="15"/>
      <c r="J36" s="30"/>
      <c r="K36" s="31">
        <v>0.00706</v>
      </c>
      <c r="L36" s="31">
        <f t="shared" si="0"/>
        <v>0.00706</v>
      </c>
      <c r="M36" s="29"/>
      <c r="N36" s="29"/>
      <c r="O36" s="28">
        <v>19</v>
      </c>
      <c r="P36" s="28" t="s">
        <v>43</v>
      </c>
      <c r="Q36" s="29"/>
      <c r="R36" s="29"/>
      <c r="S36" s="29"/>
      <c r="T36" s="32" t="s">
        <v>0</v>
      </c>
      <c r="U36" s="32" t="s">
        <v>0</v>
      </c>
      <c r="V36" s="32" t="s">
        <v>44</v>
      </c>
      <c r="W36" s="29">
        <v>5.675</v>
      </c>
      <c r="X36" s="28"/>
      <c r="Y36" s="28"/>
      <c r="Z36" s="28"/>
      <c r="AA36" s="28"/>
      <c r="AB36" s="28"/>
    </row>
    <row r="37" spans="1:28" s="26" customFormat="1" ht="25.5">
      <c r="A37" s="18">
        <v>24</v>
      </c>
      <c r="B37" s="19"/>
      <c r="C37" s="20" t="s">
        <v>105</v>
      </c>
      <c r="D37" s="78" t="s">
        <v>166</v>
      </c>
      <c r="E37" s="22">
        <v>1</v>
      </c>
      <c r="F37" s="23" t="s">
        <v>81</v>
      </c>
      <c r="G37" s="11"/>
      <c r="H37" s="11"/>
      <c r="I37" s="11"/>
      <c r="J37" s="11"/>
      <c r="K37" s="24">
        <v>0.051</v>
      </c>
      <c r="L37" s="24">
        <f t="shared" si="0"/>
        <v>0.051</v>
      </c>
      <c r="M37" s="22"/>
      <c r="N37" s="22"/>
      <c r="O37" s="23">
        <v>19</v>
      </c>
      <c r="P37" s="23" t="s">
        <v>43</v>
      </c>
      <c r="Q37" s="22"/>
      <c r="R37" s="22"/>
      <c r="S37" s="22"/>
      <c r="T37" s="25" t="s">
        <v>0</v>
      </c>
      <c r="U37" s="25" t="s">
        <v>0</v>
      </c>
      <c r="V37" s="25" t="s">
        <v>44</v>
      </c>
      <c r="W37" s="22"/>
      <c r="X37" s="23"/>
      <c r="Y37" s="23"/>
      <c r="Z37" s="23"/>
      <c r="AA37" s="23"/>
      <c r="AB37" s="23"/>
    </row>
    <row r="38" spans="1:28" s="33" customFormat="1" ht="12.75">
      <c r="A38" s="18">
        <v>25</v>
      </c>
      <c r="B38" s="27" t="s">
        <v>58</v>
      </c>
      <c r="C38" s="14" t="s">
        <v>215</v>
      </c>
      <c r="D38" s="28" t="s">
        <v>165</v>
      </c>
      <c r="E38" s="29">
        <v>1</v>
      </c>
      <c r="F38" s="28" t="s">
        <v>81</v>
      </c>
      <c r="G38" s="15"/>
      <c r="H38" s="15"/>
      <c r="I38" s="15"/>
      <c r="J38" s="15"/>
      <c r="K38" s="31">
        <v>0.00706</v>
      </c>
      <c r="L38" s="31">
        <f t="shared" si="0"/>
        <v>0.00706</v>
      </c>
      <c r="M38" s="29"/>
      <c r="N38" s="29"/>
      <c r="O38" s="28">
        <v>19</v>
      </c>
      <c r="P38" s="28" t="s">
        <v>43</v>
      </c>
      <c r="Q38" s="29"/>
      <c r="R38" s="29"/>
      <c r="S38" s="29"/>
      <c r="T38" s="32" t="s">
        <v>0</v>
      </c>
      <c r="U38" s="32" t="s">
        <v>0</v>
      </c>
      <c r="V38" s="32" t="s">
        <v>44</v>
      </c>
      <c r="W38" s="29">
        <v>5.675</v>
      </c>
      <c r="X38" s="28"/>
      <c r="Y38" s="28"/>
      <c r="Z38" s="28"/>
      <c r="AA38" s="28"/>
      <c r="AB38" s="28"/>
    </row>
    <row r="39" spans="1:28" s="26" customFormat="1" ht="25.5">
      <c r="A39" s="18">
        <v>26</v>
      </c>
      <c r="B39" s="19"/>
      <c r="C39" s="20" t="s">
        <v>105</v>
      </c>
      <c r="D39" s="78" t="s">
        <v>167</v>
      </c>
      <c r="E39" s="22">
        <v>1</v>
      </c>
      <c r="F39" s="23" t="s">
        <v>81</v>
      </c>
      <c r="G39" s="11"/>
      <c r="H39" s="11"/>
      <c r="I39" s="11"/>
      <c r="J39" s="11"/>
      <c r="K39" s="24">
        <v>0.051</v>
      </c>
      <c r="L39" s="24">
        <f t="shared" si="0"/>
        <v>0.051</v>
      </c>
      <c r="M39" s="22"/>
      <c r="N39" s="22"/>
      <c r="O39" s="23">
        <v>19</v>
      </c>
      <c r="P39" s="23" t="s">
        <v>43</v>
      </c>
      <c r="Q39" s="22"/>
      <c r="R39" s="22"/>
      <c r="S39" s="22"/>
      <c r="T39" s="25" t="s">
        <v>0</v>
      </c>
      <c r="U39" s="25" t="s">
        <v>0</v>
      </c>
      <c r="V39" s="25" t="s">
        <v>44</v>
      </c>
      <c r="W39" s="22"/>
      <c r="X39" s="23"/>
      <c r="Y39" s="23"/>
      <c r="Z39" s="23"/>
      <c r="AA39" s="23"/>
      <c r="AB39" s="23"/>
    </row>
    <row r="40" spans="1:28" s="33" customFormat="1" ht="12.75">
      <c r="A40" s="18">
        <v>27</v>
      </c>
      <c r="B40" s="27" t="s">
        <v>58</v>
      </c>
      <c r="C40" s="14" t="s">
        <v>216</v>
      </c>
      <c r="D40" s="28" t="s">
        <v>168</v>
      </c>
      <c r="E40" s="29">
        <v>1</v>
      </c>
      <c r="F40" s="28" t="s">
        <v>81</v>
      </c>
      <c r="G40" s="15"/>
      <c r="H40" s="15"/>
      <c r="I40" s="15"/>
      <c r="J40" s="15"/>
      <c r="K40" s="31">
        <v>0.00706</v>
      </c>
      <c r="L40" s="31">
        <f t="shared" si="0"/>
        <v>0.00706</v>
      </c>
      <c r="M40" s="29"/>
      <c r="N40" s="29"/>
      <c r="O40" s="28">
        <v>19</v>
      </c>
      <c r="P40" s="28" t="s">
        <v>43</v>
      </c>
      <c r="Q40" s="29"/>
      <c r="R40" s="29"/>
      <c r="S40" s="29"/>
      <c r="T40" s="32" t="s">
        <v>0</v>
      </c>
      <c r="U40" s="32" t="s">
        <v>0</v>
      </c>
      <c r="V40" s="32" t="s">
        <v>44</v>
      </c>
      <c r="W40" s="29">
        <v>5.675</v>
      </c>
      <c r="X40" s="28"/>
      <c r="Y40" s="28"/>
      <c r="Z40" s="28"/>
      <c r="AA40" s="28"/>
      <c r="AB40" s="28"/>
    </row>
    <row r="41" spans="1:28" s="26" customFormat="1" ht="102">
      <c r="A41" s="18">
        <v>28</v>
      </c>
      <c r="B41" s="19"/>
      <c r="C41" s="20" t="s">
        <v>139</v>
      </c>
      <c r="D41" s="21" t="s">
        <v>169</v>
      </c>
      <c r="E41" s="22">
        <v>1</v>
      </c>
      <c r="F41" s="23" t="s">
        <v>81</v>
      </c>
      <c r="G41" s="11"/>
      <c r="H41" s="11"/>
      <c r="I41" s="11"/>
      <c r="J41" s="11"/>
      <c r="K41" s="24">
        <v>0.051</v>
      </c>
      <c r="L41" s="24">
        <f t="shared" si="0"/>
        <v>0.051</v>
      </c>
      <c r="M41" s="22"/>
      <c r="N41" s="22"/>
      <c r="O41" s="23">
        <v>19</v>
      </c>
      <c r="P41" s="23" t="s">
        <v>43</v>
      </c>
      <c r="Q41" s="22"/>
      <c r="R41" s="22"/>
      <c r="S41" s="22"/>
      <c r="T41" s="25" t="s">
        <v>0</v>
      </c>
      <c r="U41" s="25" t="s">
        <v>0</v>
      </c>
      <c r="V41" s="25" t="s">
        <v>44</v>
      </c>
      <c r="W41" s="22"/>
      <c r="X41" s="23"/>
      <c r="Y41" s="23"/>
      <c r="Z41" s="23"/>
      <c r="AA41" s="23"/>
      <c r="AB41" s="23"/>
    </row>
    <row r="42" spans="1:23" ht="12.75">
      <c r="A42" s="18">
        <v>29</v>
      </c>
      <c r="C42" s="3" t="s">
        <v>45</v>
      </c>
      <c r="D42" s="4" t="s">
        <v>108</v>
      </c>
      <c r="E42" s="5">
        <f>E41</f>
        <v>1</v>
      </c>
      <c r="F42" s="4" t="s">
        <v>81</v>
      </c>
      <c r="G42" s="11"/>
      <c r="J42" s="11"/>
      <c r="K42" s="6">
        <v>0.00706</v>
      </c>
      <c r="L42" s="6">
        <f t="shared" si="0"/>
        <v>0.00706</v>
      </c>
      <c r="O42" s="4">
        <v>19</v>
      </c>
      <c r="P42" s="4" t="s">
        <v>43</v>
      </c>
      <c r="T42" s="9" t="s">
        <v>0</v>
      </c>
      <c r="U42" s="9" t="s">
        <v>0</v>
      </c>
      <c r="V42" s="9" t="s">
        <v>44</v>
      </c>
      <c r="W42" s="5">
        <v>5.675</v>
      </c>
    </row>
    <row r="43" spans="1:28" s="26" customFormat="1" ht="89.25">
      <c r="A43" s="18">
        <v>30</v>
      </c>
      <c r="B43" s="19"/>
      <c r="C43" s="20" t="s">
        <v>139</v>
      </c>
      <c r="D43" s="21" t="s">
        <v>170</v>
      </c>
      <c r="E43" s="22">
        <v>1</v>
      </c>
      <c r="F43" s="23" t="s">
        <v>81</v>
      </c>
      <c r="G43" s="11"/>
      <c r="H43" s="11"/>
      <c r="I43" s="11"/>
      <c r="J43" s="11"/>
      <c r="K43" s="24">
        <v>0.051</v>
      </c>
      <c r="L43" s="24">
        <f t="shared" si="0"/>
        <v>0.051</v>
      </c>
      <c r="M43" s="22"/>
      <c r="N43" s="22"/>
      <c r="O43" s="23">
        <v>19</v>
      </c>
      <c r="P43" s="23" t="s">
        <v>43</v>
      </c>
      <c r="Q43" s="22"/>
      <c r="R43" s="22"/>
      <c r="S43" s="22"/>
      <c r="T43" s="25" t="s">
        <v>0</v>
      </c>
      <c r="U43" s="25" t="s">
        <v>0</v>
      </c>
      <c r="V43" s="25" t="s">
        <v>44</v>
      </c>
      <c r="W43" s="22"/>
      <c r="X43" s="23"/>
      <c r="Y43" s="23"/>
      <c r="Z43" s="23"/>
      <c r="AA43" s="23"/>
      <c r="AB43" s="23"/>
    </row>
    <row r="44" spans="1:23" ht="12.75">
      <c r="A44" s="18">
        <v>31</v>
      </c>
      <c r="C44" s="3" t="s">
        <v>45</v>
      </c>
      <c r="D44" s="4" t="s">
        <v>108</v>
      </c>
      <c r="E44" s="5">
        <f>E43</f>
        <v>1</v>
      </c>
      <c r="F44" s="4" t="s">
        <v>81</v>
      </c>
      <c r="G44" s="11"/>
      <c r="J44" s="11"/>
      <c r="K44" s="6">
        <v>0.00706</v>
      </c>
      <c r="L44" s="6">
        <f t="shared" si="0"/>
        <v>0.00706</v>
      </c>
      <c r="O44" s="4">
        <v>19</v>
      </c>
      <c r="P44" s="4" t="s">
        <v>43</v>
      </c>
      <c r="T44" s="9" t="s">
        <v>0</v>
      </c>
      <c r="U44" s="9" t="s">
        <v>0</v>
      </c>
      <c r="V44" s="9" t="s">
        <v>44</v>
      </c>
      <c r="W44" s="5">
        <v>5.675</v>
      </c>
    </row>
    <row r="45" spans="1:28" s="26" customFormat="1" ht="89.25">
      <c r="A45" s="18">
        <v>32</v>
      </c>
      <c r="B45" s="19"/>
      <c r="C45" s="20" t="s">
        <v>139</v>
      </c>
      <c r="D45" s="21" t="s">
        <v>171</v>
      </c>
      <c r="E45" s="22">
        <v>1</v>
      </c>
      <c r="F45" s="23" t="s">
        <v>81</v>
      </c>
      <c r="G45" s="11"/>
      <c r="H45" s="11"/>
      <c r="I45" s="11"/>
      <c r="J45" s="11"/>
      <c r="K45" s="24">
        <v>0.051</v>
      </c>
      <c r="L45" s="24">
        <f t="shared" si="0"/>
        <v>0.051</v>
      </c>
      <c r="M45" s="22"/>
      <c r="N45" s="22"/>
      <c r="O45" s="23">
        <v>19</v>
      </c>
      <c r="P45" s="23" t="s">
        <v>43</v>
      </c>
      <c r="Q45" s="22"/>
      <c r="R45" s="22"/>
      <c r="S45" s="22"/>
      <c r="T45" s="25" t="s">
        <v>0</v>
      </c>
      <c r="U45" s="25" t="s">
        <v>0</v>
      </c>
      <c r="V45" s="25" t="s">
        <v>44</v>
      </c>
      <c r="W45" s="22"/>
      <c r="X45" s="23"/>
      <c r="Y45" s="23"/>
      <c r="Z45" s="23"/>
      <c r="AA45" s="23"/>
      <c r="AB45" s="23"/>
    </row>
    <row r="46" spans="1:23" ht="12.75">
      <c r="A46" s="18">
        <v>33</v>
      </c>
      <c r="C46" s="3" t="s">
        <v>45</v>
      </c>
      <c r="D46" s="4" t="s">
        <v>108</v>
      </c>
      <c r="E46" s="5">
        <f>E45</f>
        <v>1</v>
      </c>
      <c r="F46" s="4" t="s">
        <v>81</v>
      </c>
      <c r="G46" s="11"/>
      <c r="J46" s="11"/>
      <c r="K46" s="6">
        <v>0.00706</v>
      </c>
      <c r="L46" s="6">
        <f t="shared" si="0"/>
        <v>0.00706</v>
      </c>
      <c r="O46" s="4">
        <v>19</v>
      </c>
      <c r="P46" s="4" t="s">
        <v>43</v>
      </c>
      <c r="T46" s="9" t="s">
        <v>0</v>
      </c>
      <c r="U46" s="9" t="s">
        <v>0</v>
      </c>
      <c r="V46" s="9" t="s">
        <v>44</v>
      </c>
      <c r="W46" s="5">
        <v>5.675</v>
      </c>
    </row>
    <row r="47" spans="1:28" s="26" customFormat="1" ht="89.25">
      <c r="A47" s="18">
        <v>34</v>
      </c>
      <c r="B47" s="19"/>
      <c r="C47" s="20" t="s">
        <v>139</v>
      </c>
      <c r="D47" s="21" t="s">
        <v>172</v>
      </c>
      <c r="E47" s="22">
        <v>1</v>
      </c>
      <c r="F47" s="23" t="s">
        <v>81</v>
      </c>
      <c r="G47" s="11"/>
      <c r="H47" s="11"/>
      <c r="I47" s="11"/>
      <c r="J47" s="11"/>
      <c r="K47" s="24">
        <v>0.051</v>
      </c>
      <c r="L47" s="24">
        <f t="shared" si="0"/>
        <v>0.051</v>
      </c>
      <c r="M47" s="22"/>
      <c r="N47" s="22"/>
      <c r="O47" s="23">
        <v>19</v>
      </c>
      <c r="P47" s="23" t="s">
        <v>43</v>
      </c>
      <c r="Q47" s="22"/>
      <c r="R47" s="22"/>
      <c r="S47" s="22"/>
      <c r="T47" s="25" t="s">
        <v>0</v>
      </c>
      <c r="U47" s="25" t="s">
        <v>0</v>
      </c>
      <c r="V47" s="25" t="s">
        <v>44</v>
      </c>
      <c r="W47" s="22"/>
      <c r="X47" s="23"/>
      <c r="Y47" s="23"/>
      <c r="Z47" s="23"/>
      <c r="AA47" s="23"/>
      <c r="AB47" s="23"/>
    </row>
    <row r="48" spans="1:23" ht="12.75">
      <c r="A48" s="18">
        <v>35</v>
      </c>
      <c r="C48" s="3" t="s">
        <v>45</v>
      </c>
      <c r="D48" s="4" t="s">
        <v>108</v>
      </c>
      <c r="E48" s="5">
        <f>E47</f>
        <v>1</v>
      </c>
      <c r="F48" s="4" t="s">
        <v>81</v>
      </c>
      <c r="G48" s="11"/>
      <c r="J48" s="11"/>
      <c r="K48" s="6">
        <v>0.00706</v>
      </c>
      <c r="L48" s="6">
        <f t="shared" si="0"/>
        <v>0.00706</v>
      </c>
      <c r="O48" s="4">
        <v>19</v>
      </c>
      <c r="P48" s="4" t="s">
        <v>43</v>
      </c>
      <c r="T48" s="9" t="s">
        <v>0</v>
      </c>
      <c r="U48" s="9" t="s">
        <v>0</v>
      </c>
      <c r="V48" s="9" t="s">
        <v>44</v>
      </c>
      <c r="W48" s="5">
        <v>5.675</v>
      </c>
    </row>
    <row r="49" spans="1:28" s="26" customFormat="1" ht="12.75">
      <c r="A49" s="18">
        <v>36</v>
      </c>
      <c r="B49" s="19"/>
      <c r="C49" s="20" t="s">
        <v>45</v>
      </c>
      <c r="D49" s="21" t="s">
        <v>125</v>
      </c>
      <c r="E49" s="22">
        <v>10</v>
      </c>
      <c r="F49" s="23" t="s">
        <v>81</v>
      </c>
      <c r="G49" s="11"/>
      <c r="H49" s="11"/>
      <c r="I49" s="11"/>
      <c r="J49" s="11"/>
      <c r="K49" s="24">
        <v>0.051</v>
      </c>
      <c r="L49" s="24">
        <f t="shared" si="0"/>
        <v>0.51</v>
      </c>
      <c r="M49" s="22"/>
      <c r="N49" s="22"/>
      <c r="O49" s="23">
        <v>19</v>
      </c>
      <c r="P49" s="23" t="s">
        <v>43</v>
      </c>
      <c r="Q49" s="22"/>
      <c r="R49" s="22"/>
      <c r="S49" s="22"/>
      <c r="T49" s="25" t="s">
        <v>0</v>
      </c>
      <c r="U49" s="25" t="s">
        <v>0</v>
      </c>
      <c r="V49" s="25" t="s">
        <v>44</v>
      </c>
      <c r="W49" s="22"/>
      <c r="X49" s="23"/>
      <c r="Y49" s="23"/>
      <c r="Z49" s="23"/>
      <c r="AA49" s="23"/>
      <c r="AB49" s="23"/>
    </row>
    <row r="50" spans="1:28" s="33" customFormat="1" ht="12.75">
      <c r="A50" s="18">
        <v>37</v>
      </c>
      <c r="B50" s="27" t="s">
        <v>58</v>
      </c>
      <c r="C50" s="14" t="s">
        <v>123</v>
      </c>
      <c r="D50" s="28" t="s">
        <v>124</v>
      </c>
      <c r="E50" s="29">
        <v>10</v>
      </c>
      <c r="F50" s="28" t="s">
        <v>81</v>
      </c>
      <c r="G50" s="15"/>
      <c r="H50" s="15"/>
      <c r="I50" s="15"/>
      <c r="J50" s="15"/>
      <c r="K50" s="31">
        <v>0.00706</v>
      </c>
      <c r="L50" s="31">
        <f t="shared" si="0"/>
        <v>0.0706</v>
      </c>
      <c r="M50" s="29"/>
      <c r="N50" s="29"/>
      <c r="O50" s="28">
        <v>19</v>
      </c>
      <c r="P50" s="28" t="s">
        <v>43</v>
      </c>
      <c r="Q50" s="29"/>
      <c r="R50" s="29"/>
      <c r="S50" s="29"/>
      <c r="T50" s="32" t="s">
        <v>0</v>
      </c>
      <c r="U50" s="32" t="s">
        <v>0</v>
      </c>
      <c r="V50" s="32" t="s">
        <v>44</v>
      </c>
      <c r="W50" s="29">
        <v>5.675</v>
      </c>
      <c r="X50" s="28"/>
      <c r="Y50" s="28"/>
      <c r="Z50" s="28"/>
      <c r="AA50" s="28"/>
      <c r="AB50" s="28"/>
    </row>
    <row r="51" spans="1:22" ht="12.75">
      <c r="A51" s="18">
        <v>38</v>
      </c>
      <c r="B51" s="2" t="s">
        <v>58</v>
      </c>
      <c r="C51" s="3" t="s">
        <v>91</v>
      </c>
      <c r="D51" s="4" t="s">
        <v>92</v>
      </c>
      <c r="E51" s="5">
        <f>SUM(J19:J50)*0.01</f>
        <v>0</v>
      </c>
      <c r="F51" s="4" t="s">
        <v>56</v>
      </c>
      <c r="O51" s="4">
        <v>19</v>
      </c>
      <c r="P51" s="4" t="s">
        <v>43</v>
      </c>
      <c r="T51" s="9" t="s">
        <v>0</v>
      </c>
      <c r="U51" s="9" t="s">
        <v>0</v>
      </c>
      <c r="V51" s="9" t="s">
        <v>44</v>
      </c>
    </row>
    <row r="52" spans="4:23" ht="12.75">
      <c r="D52" s="16" t="s">
        <v>49</v>
      </c>
      <c r="E52" s="63"/>
      <c r="H52" s="63">
        <f>SUM(H19:H51)</f>
        <v>0</v>
      </c>
      <c r="I52" s="63">
        <f>SUM(I19:I51)</f>
        <v>0</v>
      </c>
      <c r="J52" s="63">
        <f>SUM(J19:J51)</f>
        <v>0</v>
      </c>
      <c r="L52" s="64" t="e">
        <f>SUM(#REF!)</f>
        <v>#REF!</v>
      </c>
      <c r="N52" s="65" t="e">
        <f>SUM(#REF!)</f>
        <v>#REF!</v>
      </c>
      <c r="W52" s="4"/>
    </row>
    <row r="53" spans="4:23" ht="12.75">
      <c r="D53" s="16"/>
      <c r="E53" s="63"/>
      <c r="H53" s="63"/>
      <c r="I53" s="63"/>
      <c r="J53" s="63"/>
      <c r="L53" s="64"/>
      <c r="N53" s="65"/>
      <c r="W53" s="4"/>
    </row>
    <row r="54" spans="1:23" ht="12.75">
      <c r="A54" s="56"/>
      <c r="B54" s="3" t="s">
        <v>59</v>
      </c>
      <c r="C54" s="57"/>
      <c r="D54" s="61" t="s">
        <v>50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9"/>
      <c r="Q54" s="59"/>
      <c r="R54" s="59"/>
      <c r="S54" s="59"/>
      <c r="T54" s="62"/>
      <c r="U54" s="62"/>
      <c r="V54" s="62"/>
      <c r="W54" s="4"/>
    </row>
    <row r="55" spans="1:23" ht="12.75">
      <c r="A55" s="12">
        <v>39</v>
      </c>
      <c r="B55" s="2" t="s">
        <v>51</v>
      </c>
      <c r="C55" s="3" t="s">
        <v>116</v>
      </c>
      <c r="D55" s="4" t="s">
        <v>117</v>
      </c>
      <c r="E55" s="5">
        <v>5</v>
      </c>
      <c r="F55" s="4" t="s">
        <v>52</v>
      </c>
      <c r="O55" s="4">
        <v>19</v>
      </c>
      <c r="P55" s="4" t="s">
        <v>43</v>
      </c>
      <c r="T55" s="9" t="s">
        <v>0</v>
      </c>
      <c r="U55" s="9" t="s">
        <v>0</v>
      </c>
      <c r="V55" s="9" t="s">
        <v>44</v>
      </c>
      <c r="W55" s="5">
        <v>3.78</v>
      </c>
    </row>
    <row r="56" spans="1:23" ht="12.75">
      <c r="A56" s="12">
        <v>40</v>
      </c>
      <c r="B56" s="2" t="s">
        <v>51</v>
      </c>
      <c r="C56" s="3" t="s">
        <v>84</v>
      </c>
      <c r="D56" s="4" t="s">
        <v>93</v>
      </c>
      <c r="E56" s="5">
        <v>100</v>
      </c>
      <c r="F56" s="4" t="s">
        <v>52</v>
      </c>
      <c r="O56" s="4">
        <v>19</v>
      </c>
      <c r="P56" s="4" t="s">
        <v>43</v>
      </c>
      <c r="T56" s="9" t="s">
        <v>0</v>
      </c>
      <c r="U56" s="9" t="s">
        <v>0</v>
      </c>
      <c r="V56" s="9" t="s">
        <v>44</v>
      </c>
      <c r="W56" s="5">
        <v>3.78</v>
      </c>
    </row>
    <row r="57" spans="1:23" ht="12.75">
      <c r="A57" s="12">
        <v>41</v>
      </c>
      <c r="B57" s="2" t="s">
        <v>51</v>
      </c>
      <c r="C57" s="3" t="s">
        <v>173</v>
      </c>
      <c r="D57" s="4" t="s">
        <v>174</v>
      </c>
      <c r="E57" s="5">
        <v>20</v>
      </c>
      <c r="F57" s="4" t="s">
        <v>52</v>
      </c>
      <c r="O57" s="4">
        <v>19</v>
      </c>
      <c r="P57" s="4" t="s">
        <v>43</v>
      </c>
      <c r="T57" s="9" t="s">
        <v>0</v>
      </c>
      <c r="U57" s="9" t="s">
        <v>0</v>
      </c>
      <c r="V57" s="9" t="s">
        <v>44</v>
      </c>
      <c r="W57" s="5">
        <v>3.78</v>
      </c>
    </row>
    <row r="58" spans="1:23" ht="12.75">
      <c r="A58" s="12">
        <v>42</v>
      </c>
      <c r="B58" s="2" t="s">
        <v>51</v>
      </c>
      <c r="C58" s="3" t="s">
        <v>54</v>
      </c>
      <c r="D58" s="4" t="s">
        <v>55</v>
      </c>
      <c r="E58" s="5">
        <f>E55+E56+E57</f>
        <v>125</v>
      </c>
      <c r="F58" s="4" t="s">
        <v>52</v>
      </c>
      <c r="O58" s="4">
        <v>19</v>
      </c>
      <c r="P58" s="4" t="s">
        <v>43</v>
      </c>
      <c r="T58" s="9" t="s">
        <v>0</v>
      </c>
      <c r="U58" s="9" t="s">
        <v>0</v>
      </c>
      <c r="V58" s="9" t="s">
        <v>44</v>
      </c>
      <c r="W58" s="5">
        <v>3.78</v>
      </c>
    </row>
    <row r="59" spans="1:23" ht="12.75">
      <c r="A59" s="12">
        <v>43</v>
      </c>
      <c r="B59" s="2" t="s">
        <v>51</v>
      </c>
      <c r="C59" s="14" t="s">
        <v>175</v>
      </c>
      <c r="D59" s="28" t="s">
        <v>176</v>
      </c>
      <c r="E59" s="5">
        <v>25</v>
      </c>
      <c r="F59" s="4" t="s">
        <v>52</v>
      </c>
      <c r="O59" s="4">
        <v>19</v>
      </c>
      <c r="P59" s="4" t="s">
        <v>43</v>
      </c>
      <c r="T59" s="9" t="s">
        <v>0</v>
      </c>
      <c r="U59" s="9" t="s">
        <v>0</v>
      </c>
      <c r="V59" s="9" t="s">
        <v>44</v>
      </c>
      <c r="W59" s="5">
        <v>3.78</v>
      </c>
    </row>
    <row r="60" spans="1:23" ht="12.75">
      <c r="A60" s="12">
        <v>44</v>
      </c>
      <c r="B60" s="2" t="s">
        <v>51</v>
      </c>
      <c r="C60" s="14" t="s">
        <v>155</v>
      </c>
      <c r="D60" s="28" t="s">
        <v>156</v>
      </c>
      <c r="E60" s="5">
        <f>E59</f>
        <v>25</v>
      </c>
      <c r="F60" s="4" t="s">
        <v>52</v>
      </c>
      <c r="O60" s="4">
        <v>19</v>
      </c>
      <c r="P60" s="4" t="s">
        <v>43</v>
      </c>
      <c r="T60" s="9" t="s">
        <v>0</v>
      </c>
      <c r="U60" s="9" t="s">
        <v>0</v>
      </c>
      <c r="V60" s="9" t="s">
        <v>44</v>
      </c>
      <c r="W60" s="5">
        <v>3.78</v>
      </c>
    </row>
    <row r="61" spans="1:22" ht="12.75">
      <c r="A61" s="12">
        <v>45</v>
      </c>
      <c r="C61" s="3" t="s">
        <v>139</v>
      </c>
      <c r="D61" s="4" t="s">
        <v>144</v>
      </c>
      <c r="E61" s="5">
        <v>500</v>
      </c>
      <c r="F61" s="4" t="s">
        <v>52</v>
      </c>
      <c r="I61" s="11"/>
      <c r="O61" s="4">
        <v>19</v>
      </c>
      <c r="P61" s="4" t="s">
        <v>43</v>
      </c>
      <c r="T61" s="9" t="s">
        <v>0</v>
      </c>
      <c r="U61" s="9" t="s">
        <v>0</v>
      </c>
      <c r="V61" s="9" t="s">
        <v>44</v>
      </c>
    </row>
    <row r="62" spans="1:22" ht="12.75">
      <c r="A62" s="12">
        <v>46</v>
      </c>
      <c r="C62" s="3" t="s">
        <v>139</v>
      </c>
      <c r="D62" s="4" t="s">
        <v>153</v>
      </c>
      <c r="E62" s="5">
        <v>750</v>
      </c>
      <c r="F62" s="4" t="s">
        <v>52</v>
      </c>
      <c r="I62" s="11"/>
      <c r="O62" s="4">
        <v>19</v>
      </c>
      <c r="P62" s="4" t="s">
        <v>43</v>
      </c>
      <c r="T62" s="9" t="s">
        <v>0</v>
      </c>
      <c r="U62" s="9" t="s">
        <v>0</v>
      </c>
      <c r="V62" s="9" t="s">
        <v>44</v>
      </c>
    </row>
    <row r="63" spans="1:23" ht="12.75">
      <c r="A63" s="12">
        <v>47</v>
      </c>
      <c r="B63" s="2" t="s">
        <v>51</v>
      </c>
      <c r="C63" s="3" t="s">
        <v>145</v>
      </c>
      <c r="D63" s="4" t="s">
        <v>146</v>
      </c>
      <c r="E63" s="5">
        <f>E61+E62</f>
        <v>1250</v>
      </c>
      <c r="F63" s="4" t="s">
        <v>52</v>
      </c>
      <c r="O63" s="4">
        <v>19</v>
      </c>
      <c r="P63" s="4" t="s">
        <v>43</v>
      </c>
      <c r="T63" s="9" t="s">
        <v>0</v>
      </c>
      <c r="U63" s="9" t="s">
        <v>0</v>
      </c>
      <c r="V63" s="9" t="s">
        <v>44</v>
      </c>
      <c r="W63" s="5">
        <v>3.78</v>
      </c>
    </row>
    <row r="64" spans="1:23" ht="12.75">
      <c r="A64" s="12">
        <v>48</v>
      </c>
      <c r="B64" s="2" t="s">
        <v>51</v>
      </c>
      <c r="C64" s="3" t="s">
        <v>147</v>
      </c>
      <c r="D64" s="4" t="s">
        <v>157</v>
      </c>
      <c r="E64" s="5">
        <f>E61+E62</f>
        <v>1250</v>
      </c>
      <c r="F64" s="4" t="s">
        <v>52</v>
      </c>
      <c r="O64" s="4">
        <v>19</v>
      </c>
      <c r="P64" s="4" t="s">
        <v>43</v>
      </c>
      <c r="T64" s="9" t="s">
        <v>0</v>
      </c>
      <c r="U64" s="9" t="s">
        <v>0</v>
      </c>
      <c r="V64" s="9" t="s">
        <v>44</v>
      </c>
      <c r="W64" s="5">
        <v>3.78</v>
      </c>
    </row>
    <row r="65" spans="1:23" ht="12.75">
      <c r="A65" s="12">
        <v>49</v>
      </c>
      <c r="B65" s="2" t="s">
        <v>51</v>
      </c>
      <c r="C65" s="3" t="s">
        <v>98</v>
      </c>
      <c r="D65" s="4" t="s">
        <v>99</v>
      </c>
      <c r="E65" s="5">
        <f>SUM(J55:J64)*0.01</f>
        <v>0</v>
      </c>
      <c r="F65" s="4" t="s">
        <v>56</v>
      </c>
      <c r="L65" s="7">
        <f>SUM(L54:L58)</f>
        <v>0</v>
      </c>
      <c r="N65" s="8">
        <f>SUM(N54:N58)</f>
        <v>0</v>
      </c>
      <c r="W65" s="5">
        <f>SUM(W54:W58)</f>
        <v>15.12</v>
      </c>
    </row>
    <row r="66" spans="4:23" ht="12.75">
      <c r="D66" s="16" t="s">
        <v>60</v>
      </c>
      <c r="E66" s="63"/>
      <c r="H66" s="63">
        <f>SUM(H55:H65)</f>
        <v>0</v>
      </c>
      <c r="I66" s="63">
        <f>SUM(I55:I65)</f>
        <v>0</v>
      </c>
      <c r="J66" s="63">
        <f>SUM(J55:J65)</f>
        <v>0</v>
      </c>
      <c r="L66" s="64" t="e">
        <f>SUM(#REF!)</f>
        <v>#REF!</v>
      </c>
      <c r="N66" s="65" t="e">
        <f>SUM(#REF!)</f>
        <v>#REF!</v>
      </c>
      <c r="W66" s="4"/>
    </row>
    <row r="67" spans="4:23" ht="12.75">
      <c r="D67" s="16"/>
      <c r="E67" s="63"/>
      <c r="H67" s="63"/>
      <c r="I67" s="63"/>
      <c r="J67" s="63"/>
      <c r="L67" s="64"/>
      <c r="N67" s="65"/>
      <c r="W67" s="4"/>
    </row>
    <row r="68" spans="1:23" ht="12.75">
      <c r="A68" s="56"/>
      <c r="B68" s="3" t="s">
        <v>61</v>
      </c>
      <c r="C68" s="57"/>
      <c r="D68" s="61" t="s">
        <v>64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9"/>
      <c r="Q68" s="59"/>
      <c r="R68" s="59"/>
      <c r="S68" s="59"/>
      <c r="T68" s="62"/>
      <c r="U68" s="62"/>
      <c r="V68" s="62"/>
      <c r="W68" s="4"/>
    </row>
    <row r="69" spans="1:23" ht="12.75">
      <c r="A69" s="12">
        <v>50</v>
      </c>
      <c r="C69" s="3" t="s">
        <v>132</v>
      </c>
      <c r="D69" s="4" t="s">
        <v>133</v>
      </c>
      <c r="E69" s="5">
        <v>12</v>
      </c>
      <c r="F69" s="4" t="s">
        <v>53</v>
      </c>
      <c r="O69" s="4">
        <v>19</v>
      </c>
      <c r="P69" s="4" t="s">
        <v>43</v>
      </c>
      <c r="T69" s="9" t="s">
        <v>0</v>
      </c>
      <c r="U69" s="9" t="s">
        <v>0</v>
      </c>
      <c r="V69" s="9" t="s">
        <v>44</v>
      </c>
      <c r="W69" s="5">
        <v>0.204</v>
      </c>
    </row>
    <row r="70" spans="1:23" ht="12.75">
      <c r="A70" s="12">
        <v>51</v>
      </c>
      <c r="C70" s="3" t="s">
        <v>132</v>
      </c>
      <c r="D70" s="4" t="s">
        <v>183</v>
      </c>
      <c r="E70" s="5">
        <v>7</v>
      </c>
      <c r="F70" s="4" t="s">
        <v>53</v>
      </c>
      <c r="O70" s="4">
        <v>19</v>
      </c>
      <c r="P70" s="4" t="s">
        <v>43</v>
      </c>
      <c r="T70" s="9" t="s">
        <v>0</v>
      </c>
      <c r="U70" s="9" t="s">
        <v>0</v>
      </c>
      <c r="V70" s="9" t="s">
        <v>44</v>
      </c>
      <c r="W70" s="5">
        <v>0.204</v>
      </c>
    </row>
    <row r="71" spans="1:23" ht="12.75">
      <c r="A71" s="12">
        <v>52</v>
      </c>
      <c r="C71" s="3" t="s">
        <v>137</v>
      </c>
      <c r="D71" s="4" t="s">
        <v>213</v>
      </c>
      <c r="E71" s="5">
        <v>1</v>
      </c>
      <c r="F71" s="4" t="s">
        <v>53</v>
      </c>
      <c r="G71" s="15"/>
      <c r="O71" s="4">
        <v>19</v>
      </c>
      <c r="P71" s="4" t="s">
        <v>43</v>
      </c>
      <c r="T71" s="9" t="s">
        <v>0</v>
      </c>
      <c r="U71" s="9" t="s">
        <v>0</v>
      </c>
      <c r="V71" s="9" t="s">
        <v>44</v>
      </c>
      <c r="W71" s="5">
        <v>0.102</v>
      </c>
    </row>
    <row r="72" spans="1:23" ht="12.75">
      <c r="A72" s="12">
        <v>53</v>
      </c>
      <c r="C72" s="3" t="s">
        <v>137</v>
      </c>
      <c r="D72" s="4" t="s">
        <v>177</v>
      </c>
      <c r="E72" s="5">
        <v>1</v>
      </c>
      <c r="F72" s="4" t="s">
        <v>53</v>
      </c>
      <c r="G72" s="15"/>
      <c r="O72" s="4">
        <v>19</v>
      </c>
      <c r="P72" s="4" t="s">
        <v>43</v>
      </c>
      <c r="T72" s="9" t="s">
        <v>0</v>
      </c>
      <c r="U72" s="9" t="s">
        <v>0</v>
      </c>
      <c r="V72" s="9" t="s">
        <v>44</v>
      </c>
      <c r="W72" s="5">
        <v>0.102</v>
      </c>
    </row>
    <row r="73" spans="1:23" ht="12.75">
      <c r="A73" s="12">
        <v>54</v>
      </c>
      <c r="C73" s="3" t="s">
        <v>137</v>
      </c>
      <c r="D73" s="4" t="s">
        <v>178</v>
      </c>
      <c r="E73" s="5">
        <v>1</v>
      </c>
      <c r="F73" s="4" t="s">
        <v>53</v>
      </c>
      <c r="G73" s="15"/>
      <c r="O73" s="4">
        <v>19</v>
      </c>
      <c r="P73" s="4" t="s">
        <v>43</v>
      </c>
      <c r="T73" s="9" t="s">
        <v>0</v>
      </c>
      <c r="U73" s="9" t="s">
        <v>0</v>
      </c>
      <c r="V73" s="9" t="s">
        <v>44</v>
      </c>
      <c r="W73" s="5">
        <v>0.102</v>
      </c>
    </row>
    <row r="74" spans="1:23" ht="12.75">
      <c r="A74" s="12">
        <v>55</v>
      </c>
      <c r="C74" s="3" t="s">
        <v>137</v>
      </c>
      <c r="D74" s="4" t="s">
        <v>179</v>
      </c>
      <c r="E74" s="5">
        <v>1</v>
      </c>
      <c r="F74" s="4" t="s">
        <v>53</v>
      </c>
      <c r="G74" s="15"/>
      <c r="O74" s="4">
        <v>19</v>
      </c>
      <c r="P74" s="4" t="s">
        <v>43</v>
      </c>
      <c r="T74" s="9" t="s">
        <v>0</v>
      </c>
      <c r="U74" s="9" t="s">
        <v>0</v>
      </c>
      <c r="V74" s="9" t="s">
        <v>44</v>
      </c>
      <c r="W74" s="5">
        <v>0.102</v>
      </c>
    </row>
    <row r="75" spans="1:22" ht="12.75">
      <c r="A75" s="12">
        <v>56</v>
      </c>
      <c r="C75" s="3" t="s">
        <v>132</v>
      </c>
      <c r="D75" s="4" t="s">
        <v>140</v>
      </c>
      <c r="E75" s="5">
        <v>6</v>
      </c>
      <c r="F75" s="4" t="s">
        <v>53</v>
      </c>
      <c r="G75" s="15"/>
      <c r="K75" s="6">
        <v>0.00027</v>
      </c>
      <c r="L75" s="6" t="e">
        <f>#REF!*K75</f>
        <v>#REF!</v>
      </c>
      <c r="O75" s="4">
        <v>19</v>
      </c>
      <c r="P75" s="4" t="s">
        <v>43</v>
      </c>
      <c r="T75" s="9" t="s">
        <v>0</v>
      </c>
      <c r="U75" s="9" t="s">
        <v>0</v>
      </c>
      <c r="V75" s="9" t="s">
        <v>44</v>
      </c>
    </row>
    <row r="76" spans="1:22" ht="12.75">
      <c r="A76" s="12">
        <v>57</v>
      </c>
      <c r="C76" s="3" t="s">
        <v>132</v>
      </c>
      <c r="D76" s="4" t="s">
        <v>180</v>
      </c>
      <c r="E76" s="5">
        <v>3</v>
      </c>
      <c r="F76" s="4" t="s">
        <v>53</v>
      </c>
      <c r="G76" s="15"/>
      <c r="K76" s="6">
        <v>0.00027</v>
      </c>
      <c r="L76" s="6" t="e">
        <f>#REF!*K76</f>
        <v>#REF!</v>
      </c>
      <c r="O76" s="4">
        <v>19</v>
      </c>
      <c r="P76" s="4" t="s">
        <v>43</v>
      </c>
      <c r="T76" s="9" t="s">
        <v>0</v>
      </c>
      <c r="U76" s="9" t="s">
        <v>0</v>
      </c>
      <c r="V76" s="9" t="s">
        <v>44</v>
      </c>
    </row>
    <row r="77" spans="1:22" ht="12.75">
      <c r="A77" s="12">
        <v>58</v>
      </c>
      <c r="C77" s="3" t="s">
        <v>132</v>
      </c>
      <c r="D77" s="4" t="s">
        <v>134</v>
      </c>
      <c r="E77" s="5">
        <v>1</v>
      </c>
      <c r="F77" s="4" t="s">
        <v>53</v>
      </c>
      <c r="K77" s="6">
        <v>0.00027</v>
      </c>
      <c r="L77" s="6" t="e">
        <f>#REF!*K77</f>
        <v>#REF!</v>
      </c>
      <c r="O77" s="4">
        <v>19</v>
      </c>
      <c r="P77" s="4" t="s">
        <v>43</v>
      </c>
      <c r="T77" s="9" t="s">
        <v>0</v>
      </c>
      <c r="U77" s="9" t="s">
        <v>0</v>
      </c>
      <c r="V77" s="9" t="s">
        <v>44</v>
      </c>
    </row>
    <row r="78" spans="1:22" ht="12.75">
      <c r="A78" s="12">
        <v>59</v>
      </c>
      <c r="C78" s="3" t="s">
        <v>132</v>
      </c>
      <c r="D78" s="4" t="s">
        <v>181</v>
      </c>
      <c r="E78" s="5">
        <v>1</v>
      </c>
      <c r="F78" s="4" t="s">
        <v>53</v>
      </c>
      <c r="K78" s="6">
        <v>0.00027</v>
      </c>
      <c r="L78" s="6" t="e">
        <f>#REF!*K78</f>
        <v>#REF!</v>
      </c>
      <c r="O78" s="4">
        <v>19</v>
      </c>
      <c r="P78" s="4" t="s">
        <v>43</v>
      </c>
      <c r="T78" s="9" t="s">
        <v>0</v>
      </c>
      <c r="U78" s="9" t="s">
        <v>0</v>
      </c>
      <c r="V78" s="9" t="s">
        <v>44</v>
      </c>
    </row>
    <row r="79" spans="1:22" ht="12.75">
      <c r="A79" s="12">
        <v>60</v>
      </c>
      <c r="C79" s="3" t="s">
        <v>141</v>
      </c>
      <c r="D79" s="4" t="s">
        <v>142</v>
      </c>
      <c r="E79" s="5">
        <v>15</v>
      </c>
      <c r="F79" s="4" t="s">
        <v>53</v>
      </c>
      <c r="O79" s="4">
        <v>19</v>
      </c>
      <c r="P79" s="4" t="s">
        <v>43</v>
      </c>
      <c r="T79" s="9" t="s">
        <v>0</v>
      </c>
      <c r="U79" s="9" t="s">
        <v>0</v>
      </c>
      <c r="V79" s="9" t="s">
        <v>44</v>
      </c>
    </row>
    <row r="80" spans="1:22" ht="12.75">
      <c r="A80" s="12">
        <v>61</v>
      </c>
      <c r="C80" s="3" t="s">
        <v>141</v>
      </c>
      <c r="D80" s="4" t="s">
        <v>149</v>
      </c>
      <c r="E80" s="5">
        <v>1</v>
      </c>
      <c r="F80" s="4" t="s">
        <v>53</v>
      </c>
      <c r="O80" s="4">
        <v>19</v>
      </c>
      <c r="P80" s="4" t="s">
        <v>43</v>
      </c>
      <c r="T80" s="9" t="s">
        <v>0</v>
      </c>
      <c r="U80" s="9" t="s">
        <v>0</v>
      </c>
      <c r="V80" s="9" t="s">
        <v>44</v>
      </c>
    </row>
    <row r="81" spans="1:22" ht="12.75">
      <c r="A81" s="12">
        <v>62</v>
      </c>
      <c r="C81" s="3" t="s">
        <v>141</v>
      </c>
      <c r="D81" s="4" t="s">
        <v>143</v>
      </c>
      <c r="E81" s="5">
        <v>16</v>
      </c>
      <c r="F81" s="4" t="s">
        <v>53</v>
      </c>
      <c r="O81" s="4">
        <v>19</v>
      </c>
      <c r="P81" s="4" t="s">
        <v>43</v>
      </c>
      <c r="T81" s="9" t="s">
        <v>0</v>
      </c>
      <c r="U81" s="9" t="s">
        <v>0</v>
      </c>
      <c r="V81" s="9" t="s">
        <v>44</v>
      </c>
    </row>
    <row r="82" spans="1:22" ht="12.75">
      <c r="A82" s="12">
        <v>63</v>
      </c>
      <c r="C82" s="3" t="s">
        <v>132</v>
      </c>
      <c r="D82" s="4" t="s">
        <v>182</v>
      </c>
      <c r="E82" s="5">
        <v>2</v>
      </c>
      <c r="F82" s="4" t="s">
        <v>53</v>
      </c>
      <c r="G82" s="15"/>
      <c r="K82" s="6">
        <v>0.00027</v>
      </c>
      <c r="L82" s="6" t="e">
        <f>#REF!*K82</f>
        <v>#REF!</v>
      </c>
      <c r="O82" s="4">
        <v>19</v>
      </c>
      <c r="P82" s="4" t="s">
        <v>43</v>
      </c>
      <c r="T82" s="9" t="s">
        <v>0</v>
      </c>
      <c r="U82" s="9" t="s">
        <v>0</v>
      </c>
      <c r="V82" s="9" t="s">
        <v>44</v>
      </c>
    </row>
    <row r="83" spans="1:22" ht="12.75">
      <c r="A83" s="12">
        <v>64</v>
      </c>
      <c r="B83" s="2" t="s">
        <v>51</v>
      </c>
      <c r="C83" s="3" t="s">
        <v>62</v>
      </c>
      <c r="D83" s="4" t="s">
        <v>63</v>
      </c>
      <c r="E83" s="5">
        <f>E69+E70+E72+E73</f>
        <v>21</v>
      </c>
      <c r="F83" s="4" t="s">
        <v>53</v>
      </c>
      <c r="O83" s="4">
        <v>19</v>
      </c>
      <c r="P83" s="4" t="s">
        <v>43</v>
      </c>
      <c r="T83" s="9" t="s">
        <v>0</v>
      </c>
      <c r="U83" s="9" t="s">
        <v>0</v>
      </c>
      <c r="V83" s="9" t="s">
        <v>44</v>
      </c>
    </row>
    <row r="84" spans="1:22" ht="12.75">
      <c r="A84" s="12">
        <v>65</v>
      </c>
      <c r="B84" s="2" t="s">
        <v>51</v>
      </c>
      <c r="C84" s="3" t="s">
        <v>126</v>
      </c>
      <c r="D84" s="4" t="s">
        <v>127</v>
      </c>
      <c r="E84" s="5">
        <f>E75+E76</f>
        <v>9</v>
      </c>
      <c r="F84" s="4" t="s">
        <v>53</v>
      </c>
      <c r="O84" s="4">
        <v>19</v>
      </c>
      <c r="P84" s="4" t="s">
        <v>43</v>
      </c>
      <c r="T84" s="9" t="s">
        <v>0</v>
      </c>
      <c r="U84" s="9" t="s">
        <v>0</v>
      </c>
      <c r="V84" s="9" t="s">
        <v>44</v>
      </c>
    </row>
    <row r="85" spans="1:22" ht="12.75">
      <c r="A85" s="12">
        <v>66</v>
      </c>
      <c r="B85" s="2" t="s">
        <v>51</v>
      </c>
      <c r="C85" s="3" t="s">
        <v>96</v>
      </c>
      <c r="D85" s="4" t="s">
        <v>94</v>
      </c>
      <c r="E85" s="5">
        <f>E79+E80</f>
        <v>16</v>
      </c>
      <c r="F85" s="4" t="s">
        <v>53</v>
      </c>
      <c r="O85" s="4">
        <v>19</v>
      </c>
      <c r="P85" s="4" t="s">
        <v>43</v>
      </c>
      <c r="T85" s="9" t="s">
        <v>0</v>
      </c>
      <c r="U85" s="9" t="s">
        <v>0</v>
      </c>
      <c r="V85" s="9" t="s">
        <v>44</v>
      </c>
    </row>
    <row r="86" spans="1:22" ht="12.75">
      <c r="A86" s="12">
        <v>67</v>
      </c>
      <c r="B86" s="2" t="s">
        <v>51</v>
      </c>
      <c r="C86" s="3" t="s">
        <v>97</v>
      </c>
      <c r="D86" s="4" t="s">
        <v>95</v>
      </c>
      <c r="E86" s="5">
        <f>E77+E82</f>
        <v>3</v>
      </c>
      <c r="F86" s="4" t="s">
        <v>53</v>
      </c>
      <c r="O86" s="4">
        <v>19</v>
      </c>
      <c r="P86" s="4" t="s">
        <v>43</v>
      </c>
      <c r="T86" s="9" t="s">
        <v>0</v>
      </c>
      <c r="U86" s="9" t="s">
        <v>0</v>
      </c>
      <c r="V86" s="9" t="s">
        <v>44</v>
      </c>
    </row>
    <row r="87" spans="1:22" ht="12.75">
      <c r="A87" s="12">
        <v>68</v>
      </c>
      <c r="B87" s="2" t="s">
        <v>51</v>
      </c>
      <c r="C87" s="3" t="s">
        <v>185</v>
      </c>
      <c r="D87" s="4" t="s">
        <v>184</v>
      </c>
      <c r="E87" s="5">
        <f>E78+E71+E74+E78</f>
        <v>4</v>
      </c>
      <c r="F87" s="4" t="s">
        <v>53</v>
      </c>
      <c r="O87" s="4">
        <v>19</v>
      </c>
      <c r="P87" s="4" t="s">
        <v>43</v>
      </c>
      <c r="T87" s="9" t="s">
        <v>0</v>
      </c>
      <c r="U87" s="9" t="s">
        <v>0</v>
      </c>
      <c r="V87" s="9" t="s">
        <v>44</v>
      </c>
    </row>
    <row r="88" spans="1:23" ht="12.75">
      <c r="A88" s="12">
        <v>69</v>
      </c>
      <c r="B88" s="2" t="s">
        <v>51</v>
      </c>
      <c r="C88" s="3" t="s">
        <v>100</v>
      </c>
      <c r="D88" s="4" t="s">
        <v>101</v>
      </c>
      <c r="E88" s="5">
        <f>SUM(J69:J87)*0.01</f>
        <v>0</v>
      </c>
      <c r="F88" s="4" t="s">
        <v>56</v>
      </c>
      <c r="L88" s="7" t="e">
        <f>SUM(L68:L86)</f>
        <v>#REF!</v>
      </c>
      <c r="N88" s="8">
        <f>SUM(N68:N86)</f>
        <v>0</v>
      </c>
      <c r="W88" s="5">
        <f>SUM(W68:W86)</f>
        <v>0.816</v>
      </c>
    </row>
    <row r="89" spans="4:23" ht="12.75">
      <c r="D89" s="16" t="s">
        <v>65</v>
      </c>
      <c r="E89" s="63"/>
      <c r="H89" s="63">
        <f>SUM(H69:H88)</f>
        <v>0</v>
      </c>
      <c r="I89" s="63">
        <f>SUM(I69:I88)</f>
        <v>0</v>
      </c>
      <c r="J89" s="63">
        <f>SUM(J69:J88)</f>
        <v>0</v>
      </c>
      <c r="L89" s="64" t="e">
        <f>SUM(#REF!)</f>
        <v>#REF!</v>
      </c>
      <c r="N89" s="65" t="e">
        <f>SUM(#REF!)</f>
        <v>#REF!</v>
      </c>
      <c r="W89" s="4"/>
    </row>
    <row r="90" spans="4:23" ht="12.75">
      <c r="D90" s="16"/>
      <c r="E90" s="63"/>
      <c r="H90" s="63"/>
      <c r="I90" s="63"/>
      <c r="J90" s="63"/>
      <c r="L90" s="64"/>
      <c r="N90" s="65"/>
      <c r="W90" s="4"/>
    </row>
    <row r="91" spans="2:22" ht="12.75">
      <c r="B91" s="3" t="s">
        <v>85</v>
      </c>
      <c r="D91" s="61" t="s">
        <v>88</v>
      </c>
      <c r="K91" s="6">
        <v>0.03174</v>
      </c>
      <c r="L91" s="6" t="e">
        <f>#REF!*K91</f>
        <v>#REF!</v>
      </c>
      <c r="O91" s="4">
        <v>19</v>
      </c>
      <c r="P91" s="4" t="s">
        <v>43</v>
      </c>
      <c r="T91" s="9" t="s">
        <v>0</v>
      </c>
      <c r="U91" s="9" t="s">
        <v>0</v>
      </c>
      <c r="V91" s="9" t="s">
        <v>44</v>
      </c>
    </row>
    <row r="92" spans="1:23" ht="12.75">
      <c r="A92" s="12">
        <v>70</v>
      </c>
      <c r="C92" s="3" t="s">
        <v>131</v>
      </c>
      <c r="D92" s="4" t="s">
        <v>195</v>
      </c>
      <c r="E92" s="5">
        <v>1</v>
      </c>
      <c r="F92" s="4" t="s">
        <v>53</v>
      </c>
      <c r="K92" s="6">
        <v>0.00014</v>
      </c>
      <c r="L92" s="6" t="e">
        <f>#REF!*K92</f>
        <v>#REF!</v>
      </c>
      <c r="O92" s="4">
        <v>19</v>
      </c>
      <c r="P92" s="4" t="s">
        <v>43</v>
      </c>
      <c r="T92" s="9" t="s">
        <v>0</v>
      </c>
      <c r="U92" s="9" t="s">
        <v>0</v>
      </c>
      <c r="V92" s="9" t="s">
        <v>44</v>
      </c>
      <c r="W92" s="5">
        <v>4.332</v>
      </c>
    </row>
    <row r="93" spans="1:23" ht="12.75">
      <c r="A93" s="12">
        <v>71</v>
      </c>
      <c r="C93" s="3" t="s">
        <v>131</v>
      </c>
      <c r="D93" s="4" t="s">
        <v>196</v>
      </c>
      <c r="E93" s="5">
        <v>1</v>
      </c>
      <c r="F93" s="4" t="s">
        <v>53</v>
      </c>
      <c r="K93" s="6">
        <v>0.00014</v>
      </c>
      <c r="L93" s="6" t="e">
        <f>#REF!*K93</f>
        <v>#REF!</v>
      </c>
      <c r="O93" s="4">
        <v>19</v>
      </c>
      <c r="P93" s="4" t="s">
        <v>43</v>
      </c>
      <c r="T93" s="9" t="s">
        <v>0</v>
      </c>
      <c r="U93" s="9" t="s">
        <v>0</v>
      </c>
      <c r="V93" s="9" t="s">
        <v>44</v>
      </c>
      <c r="W93" s="5">
        <v>4.332</v>
      </c>
    </row>
    <row r="94" spans="1:23" ht="12.75">
      <c r="A94" s="12">
        <v>72</v>
      </c>
      <c r="B94" s="2" t="s">
        <v>80</v>
      </c>
      <c r="C94" s="3" t="s">
        <v>186</v>
      </c>
      <c r="D94" s="4" t="s">
        <v>187</v>
      </c>
      <c r="E94" s="5">
        <f>SUM(E92:E93)</f>
        <v>2</v>
      </c>
      <c r="F94" s="4" t="s">
        <v>53</v>
      </c>
      <c r="O94" s="4">
        <v>19</v>
      </c>
      <c r="P94" s="4" t="s">
        <v>43</v>
      </c>
      <c r="T94" s="9" t="s">
        <v>0</v>
      </c>
      <c r="U94" s="9" t="s">
        <v>0</v>
      </c>
      <c r="V94" s="9" t="s">
        <v>44</v>
      </c>
      <c r="W94" s="5">
        <v>3.619</v>
      </c>
    </row>
    <row r="95" spans="1:22" ht="12.75">
      <c r="A95" s="12">
        <v>73</v>
      </c>
      <c r="B95" s="2" t="s">
        <v>80</v>
      </c>
      <c r="C95" s="3" t="s">
        <v>188</v>
      </c>
      <c r="D95" s="4" t="s">
        <v>189</v>
      </c>
      <c r="E95" s="5">
        <f>E94</f>
        <v>2</v>
      </c>
      <c r="F95" s="4" t="s">
        <v>53</v>
      </c>
      <c r="K95" s="6">
        <v>0.0388</v>
      </c>
      <c r="L95" s="6" t="e">
        <f>#REF!*K95</f>
        <v>#REF!</v>
      </c>
      <c r="O95" s="4">
        <v>19</v>
      </c>
      <c r="P95" s="4" t="s">
        <v>43</v>
      </c>
      <c r="T95" s="9" t="s">
        <v>0</v>
      </c>
      <c r="U95" s="9" t="s">
        <v>0</v>
      </c>
      <c r="V95" s="9" t="s">
        <v>44</v>
      </c>
    </row>
    <row r="96" spans="1:23" ht="12.75">
      <c r="A96" s="12">
        <v>74</v>
      </c>
      <c r="C96" s="3" t="s">
        <v>131</v>
      </c>
      <c r="D96" s="4" t="s">
        <v>197</v>
      </c>
      <c r="E96" s="5">
        <v>3</v>
      </c>
      <c r="F96" s="4" t="s">
        <v>53</v>
      </c>
      <c r="K96" s="6">
        <v>0.00014</v>
      </c>
      <c r="L96" s="6" t="e">
        <f>#REF!*K96</f>
        <v>#REF!</v>
      </c>
      <c r="O96" s="4">
        <v>19</v>
      </c>
      <c r="P96" s="4" t="s">
        <v>43</v>
      </c>
      <c r="T96" s="9" t="s">
        <v>0</v>
      </c>
      <c r="U96" s="9" t="s">
        <v>0</v>
      </c>
      <c r="V96" s="9" t="s">
        <v>44</v>
      </c>
      <c r="W96" s="5">
        <v>4.332</v>
      </c>
    </row>
    <row r="97" spans="1:23" ht="12.75">
      <c r="A97" s="12">
        <v>75</v>
      </c>
      <c r="C97" s="3" t="s">
        <v>131</v>
      </c>
      <c r="D97" s="4" t="s">
        <v>198</v>
      </c>
      <c r="E97" s="5">
        <v>3</v>
      </c>
      <c r="F97" s="4" t="s">
        <v>53</v>
      </c>
      <c r="K97" s="6">
        <v>0.00014</v>
      </c>
      <c r="L97" s="6" t="e">
        <f>#REF!*K97</f>
        <v>#REF!</v>
      </c>
      <c r="O97" s="4">
        <v>19</v>
      </c>
      <c r="P97" s="4" t="s">
        <v>43</v>
      </c>
      <c r="T97" s="9" t="s">
        <v>0</v>
      </c>
      <c r="U97" s="9" t="s">
        <v>0</v>
      </c>
      <c r="V97" s="9" t="s">
        <v>44</v>
      </c>
      <c r="W97" s="5">
        <v>4.332</v>
      </c>
    </row>
    <row r="98" spans="1:23" ht="12.75">
      <c r="A98" s="12">
        <v>76</v>
      </c>
      <c r="C98" s="3" t="s">
        <v>131</v>
      </c>
      <c r="D98" s="4" t="s">
        <v>190</v>
      </c>
      <c r="E98" s="5">
        <v>1</v>
      </c>
      <c r="F98" s="4" t="s">
        <v>53</v>
      </c>
      <c r="K98" s="6">
        <v>0.00014</v>
      </c>
      <c r="L98" s="6" t="e">
        <f>#REF!*K98</f>
        <v>#REF!</v>
      </c>
      <c r="O98" s="4">
        <v>19</v>
      </c>
      <c r="P98" s="4" t="s">
        <v>43</v>
      </c>
      <c r="T98" s="9" t="s">
        <v>0</v>
      </c>
      <c r="U98" s="9" t="s">
        <v>0</v>
      </c>
      <c r="V98" s="9" t="s">
        <v>44</v>
      </c>
      <c r="W98" s="5">
        <v>4.332</v>
      </c>
    </row>
    <row r="99" spans="1:23" ht="12.75">
      <c r="A99" s="12">
        <v>77</v>
      </c>
      <c r="C99" s="3" t="s">
        <v>131</v>
      </c>
      <c r="D99" s="4" t="s">
        <v>199</v>
      </c>
      <c r="E99" s="5">
        <v>1</v>
      </c>
      <c r="F99" s="4" t="s">
        <v>53</v>
      </c>
      <c r="K99" s="6">
        <v>0.00014</v>
      </c>
      <c r="L99" s="6" t="e">
        <f>#REF!*K99</f>
        <v>#REF!</v>
      </c>
      <c r="O99" s="4">
        <v>19</v>
      </c>
      <c r="P99" s="4" t="s">
        <v>43</v>
      </c>
      <c r="T99" s="9" t="s">
        <v>0</v>
      </c>
      <c r="U99" s="9" t="s">
        <v>0</v>
      </c>
      <c r="V99" s="9" t="s">
        <v>44</v>
      </c>
      <c r="W99" s="5">
        <v>4.332</v>
      </c>
    </row>
    <row r="100" spans="1:23" ht="12.75">
      <c r="A100" s="12">
        <v>78</v>
      </c>
      <c r="C100" s="3" t="s">
        <v>131</v>
      </c>
      <c r="D100" s="4" t="s">
        <v>200</v>
      </c>
      <c r="E100" s="5">
        <v>2</v>
      </c>
      <c r="F100" s="4" t="s">
        <v>53</v>
      </c>
      <c r="K100" s="6">
        <v>0.00014</v>
      </c>
      <c r="L100" s="6" t="e">
        <f>#REF!*K100</f>
        <v>#REF!</v>
      </c>
      <c r="O100" s="4">
        <v>19</v>
      </c>
      <c r="P100" s="4" t="s">
        <v>43</v>
      </c>
      <c r="T100" s="9" t="s">
        <v>0</v>
      </c>
      <c r="U100" s="9" t="s">
        <v>0</v>
      </c>
      <c r="V100" s="9" t="s">
        <v>44</v>
      </c>
      <c r="W100" s="5">
        <v>4.332</v>
      </c>
    </row>
    <row r="101" spans="1:23" ht="12.75">
      <c r="A101" s="12">
        <v>79</v>
      </c>
      <c r="C101" s="3" t="s">
        <v>131</v>
      </c>
      <c r="D101" s="4" t="s">
        <v>201</v>
      </c>
      <c r="E101" s="5">
        <v>1</v>
      </c>
      <c r="F101" s="4" t="s">
        <v>53</v>
      </c>
      <c r="K101" s="6">
        <v>0.00014</v>
      </c>
      <c r="L101" s="6" t="e">
        <f>#REF!*K101</f>
        <v>#REF!</v>
      </c>
      <c r="O101" s="4">
        <v>19</v>
      </c>
      <c r="P101" s="4" t="s">
        <v>43</v>
      </c>
      <c r="T101" s="9" t="s">
        <v>0</v>
      </c>
      <c r="U101" s="9" t="s">
        <v>0</v>
      </c>
      <c r="V101" s="9" t="s">
        <v>44</v>
      </c>
      <c r="W101" s="5">
        <v>4.332</v>
      </c>
    </row>
    <row r="102" spans="1:23" ht="12.75">
      <c r="A102" s="12">
        <v>80</v>
      </c>
      <c r="C102" s="3" t="s">
        <v>131</v>
      </c>
      <c r="D102" s="4" t="s">
        <v>202</v>
      </c>
      <c r="E102" s="5">
        <v>1</v>
      </c>
      <c r="F102" s="4" t="s">
        <v>53</v>
      </c>
      <c r="K102" s="6">
        <v>0.00014</v>
      </c>
      <c r="L102" s="6" t="e">
        <f>#REF!*K102</f>
        <v>#REF!</v>
      </c>
      <c r="O102" s="4">
        <v>19</v>
      </c>
      <c r="P102" s="4" t="s">
        <v>43</v>
      </c>
      <c r="T102" s="9" t="s">
        <v>0</v>
      </c>
      <c r="U102" s="9" t="s">
        <v>0</v>
      </c>
      <c r="V102" s="9" t="s">
        <v>44</v>
      </c>
      <c r="W102" s="5">
        <v>4.332</v>
      </c>
    </row>
    <row r="103" spans="1:23" ht="12.75">
      <c r="A103" s="12">
        <v>81</v>
      </c>
      <c r="C103" s="3" t="s">
        <v>131</v>
      </c>
      <c r="D103" s="4" t="s">
        <v>203</v>
      </c>
      <c r="E103" s="5">
        <v>1</v>
      </c>
      <c r="F103" s="4" t="s">
        <v>53</v>
      </c>
      <c r="K103" s="6">
        <v>0.00014</v>
      </c>
      <c r="L103" s="6" t="e">
        <f>#REF!*K103</f>
        <v>#REF!</v>
      </c>
      <c r="O103" s="4">
        <v>19</v>
      </c>
      <c r="P103" s="4" t="s">
        <v>43</v>
      </c>
      <c r="T103" s="9" t="s">
        <v>0</v>
      </c>
      <c r="U103" s="9" t="s">
        <v>0</v>
      </c>
      <c r="V103" s="9" t="s">
        <v>44</v>
      </c>
      <c r="W103" s="5">
        <v>4.332</v>
      </c>
    </row>
    <row r="104" spans="1:23" ht="12.75">
      <c r="A104" s="12">
        <v>82</v>
      </c>
      <c r="B104" s="2" t="s">
        <v>80</v>
      </c>
      <c r="C104" s="3" t="s">
        <v>191</v>
      </c>
      <c r="D104" s="4" t="s">
        <v>192</v>
      </c>
      <c r="E104" s="5">
        <f>SUM(E96:E97)</f>
        <v>6</v>
      </c>
      <c r="F104" s="4" t="s">
        <v>53</v>
      </c>
      <c r="O104" s="4">
        <v>19</v>
      </c>
      <c r="P104" s="4" t="s">
        <v>43</v>
      </c>
      <c r="T104" s="9" t="s">
        <v>0</v>
      </c>
      <c r="U104" s="9" t="s">
        <v>0</v>
      </c>
      <c r="V104" s="9" t="s">
        <v>44</v>
      </c>
      <c r="W104" s="5">
        <v>3.619</v>
      </c>
    </row>
    <row r="105" spans="1:23" ht="12.75">
      <c r="A105" s="12">
        <v>83</v>
      </c>
      <c r="B105" s="2" t="s">
        <v>80</v>
      </c>
      <c r="C105" s="3" t="s">
        <v>193</v>
      </c>
      <c r="D105" s="4" t="s">
        <v>194</v>
      </c>
      <c r="E105" s="5">
        <f>E98</f>
        <v>1</v>
      </c>
      <c r="F105" s="4" t="s">
        <v>53</v>
      </c>
      <c r="O105" s="4">
        <v>19</v>
      </c>
      <c r="P105" s="4" t="s">
        <v>43</v>
      </c>
      <c r="T105" s="9" t="s">
        <v>0</v>
      </c>
      <c r="U105" s="9" t="s">
        <v>0</v>
      </c>
      <c r="V105" s="9" t="s">
        <v>44</v>
      </c>
      <c r="W105" s="5">
        <v>3.619</v>
      </c>
    </row>
    <row r="106" spans="1:23" ht="12.75">
      <c r="A106" s="12">
        <v>84</v>
      </c>
      <c r="B106" s="2" t="s">
        <v>80</v>
      </c>
      <c r="C106" s="3" t="s">
        <v>128</v>
      </c>
      <c r="D106" s="4" t="s">
        <v>150</v>
      </c>
      <c r="E106" s="5">
        <f>SUM(E99:E103)</f>
        <v>6</v>
      </c>
      <c r="F106" s="4" t="s">
        <v>53</v>
      </c>
      <c r="O106" s="4">
        <v>19</v>
      </c>
      <c r="P106" s="4" t="s">
        <v>43</v>
      </c>
      <c r="T106" s="9" t="s">
        <v>0</v>
      </c>
      <c r="U106" s="9" t="s">
        <v>0</v>
      </c>
      <c r="V106" s="9" t="s">
        <v>44</v>
      </c>
      <c r="W106" s="5">
        <v>3.619</v>
      </c>
    </row>
    <row r="107" spans="1:22" ht="12.75">
      <c r="A107" s="12">
        <v>85</v>
      </c>
      <c r="B107" s="2" t="s">
        <v>80</v>
      </c>
      <c r="C107" s="3" t="s">
        <v>86</v>
      </c>
      <c r="D107" s="4" t="s">
        <v>87</v>
      </c>
      <c r="E107" s="5">
        <f>SUM(E104:E106)</f>
        <v>13</v>
      </c>
      <c r="F107" s="4" t="s">
        <v>53</v>
      </c>
      <c r="K107" s="6">
        <v>0.0388</v>
      </c>
      <c r="L107" s="6" t="e">
        <f>#REF!*K107</f>
        <v>#REF!</v>
      </c>
      <c r="O107" s="4">
        <v>19</v>
      </c>
      <c r="P107" s="4" t="s">
        <v>43</v>
      </c>
      <c r="T107" s="9" t="s">
        <v>0</v>
      </c>
      <c r="U107" s="9" t="s">
        <v>0</v>
      </c>
      <c r="V107" s="9" t="s">
        <v>44</v>
      </c>
    </row>
    <row r="108" spans="1:22" ht="12.75">
      <c r="A108" s="12">
        <v>86</v>
      </c>
      <c r="C108" s="3" t="s">
        <v>131</v>
      </c>
      <c r="D108" s="4" t="s">
        <v>106</v>
      </c>
      <c r="E108" s="5">
        <f>E107+E95</f>
        <v>15</v>
      </c>
      <c r="F108" s="4" t="s">
        <v>53</v>
      </c>
      <c r="O108" s="4">
        <v>19</v>
      </c>
      <c r="P108" s="4" t="s">
        <v>43</v>
      </c>
      <c r="T108" s="9" t="s">
        <v>0</v>
      </c>
      <c r="U108" s="9" t="s">
        <v>0</v>
      </c>
      <c r="V108" s="9" t="s">
        <v>44</v>
      </c>
    </row>
    <row r="109" spans="1:28" s="26" customFormat="1" ht="25.5">
      <c r="A109" s="12">
        <v>87</v>
      </c>
      <c r="B109" s="19" t="s">
        <v>148</v>
      </c>
      <c r="C109" s="20" t="s">
        <v>154</v>
      </c>
      <c r="D109" s="21" t="s">
        <v>204</v>
      </c>
      <c r="E109" s="22">
        <v>1</v>
      </c>
      <c r="F109" s="23" t="s">
        <v>53</v>
      </c>
      <c r="G109" s="11"/>
      <c r="H109" s="11"/>
      <c r="I109" s="1"/>
      <c r="J109" s="1"/>
      <c r="K109" s="24">
        <v>0.05291</v>
      </c>
      <c r="L109" s="24">
        <f>E109*K109</f>
        <v>0.05291</v>
      </c>
      <c r="M109" s="22"/>
      <c r="N109" s="22"/>
      <c r="O109" s="23">
        <v>19</v>
      </c>
      <c r="P109" s="23" t="s">
        <v>43</v>
      </c>
      <c r="Q109" s="22"/>
      <c r="R109" s="22"/>
      <c r="S109" s="22"/>
      <c r="T109" s="25" t="s">
        <v>0</v>
      </c>
      <c r="U109" s="25" t="s">
        <v>0</v>
      </c>
      <c r="V109" s="25" t="s">
        <v>44</v>
      </c>
      <c r="W109" s="22"/>
      <c r="X109" s="23"/>
      <c r="Y109" s="23"/>
      <c r="Z109" s="23"/>
      <c r="AA109" s="23"/>
      <c r="AB109" s="23"/>
    </row>
    <row r="110" spans="1:23" ht="12.75">
      <c r="A110" s="12">
        <v>88</v>
      </c>
      <c r="B110" s="2" t="s">
        <v>80</v>
      </c>
      <c r="C110" s="3" t="s">
        <v>151</v>
      </c>
      <c r="D110" s="4" t="s">
        <v>152</v>
      </c>
      <c r="E110" s="5">
        <f>E109</f>
        <v>1</v>
      </c>
      <c r="F110" s="4" t="s">
        <v>81</v>
      </c>
      <c r="K110" s="6">
        <v>0.00021</v>
      </c>
      <c r="L110" s="6">
        <f>E110*K110</f>
        <v>0.00021</v>
      </c>
      <c r="O110" s="4">
        <v>19</v>
      </c>
      <c r="P110" s="4" t="s">
        <v>43</v>
      </c>
      <c r="T110" s="9" t="s">
        <v>0</v>
      </c>
      <c r="U110" s="9" t="s">
        <v>0</v>
      </c>
      <c r="V110" s="9" t="s">
        <v>44</v>
      </c>
      <c r="W110" s="5">
        <v>2.248</v>
      </c>
    </row>
    <row r="111" spans="1:23" ht="12.75">
      <c r="A111" s="12">
        <v>89</v>
      </c>
      <c r="B111" s="2" t="s">
        <v>80</v>
      </c>
      <c r="C111" s="3" t="s">
        <v>102</v>
      </c>
      <c r="D111" s="4" t="s">
        <v>103</v>
      </c>
      <c r="E111" s="5">
        <f>SUM(J92:J110)*0.01</f>
        <v>0</v>
      </c>
      <c r="F111" s="4" t="s">
        <v>56</v>
      </c>
      <c r="L111" s="7" t="e">
        <f>SUM(L95:L108)</f>
        <v>#REF!</v>
      </c>
      <c r="N111" s="8">
        <f>SUM(N95:N108)</f>
        <v>0</v>
      </c>
      <c r="W111" s="5">
        <f>SUM(W95:W108)</f>
        <v>45.513</v>
      </c>
    </row>
    <row r="112" spans="4:10" ht="12.75">
      <c r="D112" s="16" t="s">
        <v>89</v>
      </c>
      <c r="E112" s="17"/>
      <c r="H112" s="17">
        <f>SUM(H92:H111)</f>
        <v>0</v>
      </c>
      <c r="I112" s="17">
        <f>SUM(I92:I111)</f>
        <v>0</v>
      </c>
      <c r="J112" s="17">
        <f>SUM(J92:J111)</f>
        <v>0</v>
      </c>
    </row>
    <row r="113" spans="4:23" ht="12.75">
      <c r="D113" s="16"/>
      <c r="E113" s="63"/>
      <c r="H113" s="63"/>
      <c r="I113" s="63"/>
      <c r="J113" s="63"/>
      <c r="L113" s="64"/>
      <c r="N113" s="65"/>
      <c r="W113" s="4"/>
    </row>
    <row r="114" spans="4:23" ht="12.75">
      <c r="D114" s="16"/>
      <c r="E114" s="63"/>
      <c r="H114" s="63"/>
      <c r="I114" s="63"/>
      <c r="J114" s="63"/>
      <c r="L114" s="64"/>
      <c r="N114" s="65"/>
      <c r="W114" s="4"/>
    </row>
    <row r="115" spans="1:23" ht="12.75">
      <c r="A115" s="56"/>
      <c r="B115" s="3" t="s">
        <v>66</v>
      </c>
      <c r="C115" s="57"/>
      <c r="D115" s="61" t="s">
        <v>71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9"/>
      <c r="Q115" s="59"/>
      <c r="R115" s="59"/>
      <c r="S115" s="59"/>
      <c r="T115" s="62"/>
      <c r="U115" s="62"/>
      <c r="V115" s="62"/>
      <c r="W115" s="4"/>
    </row>
    <row r="116" spans="1:23" ht="12.75">
      <c r="A116" s="12">
        <v>90</v>
      </c>
      <c r="B116" s="2" t="s">
        <v>67</v>
      </c>
      <c r="C116" s="3" t="s">
        <v>68</v>
      </c>
      <c r="D116" s="4" t="s">
        <v>69</v>
      </c>
      <c r="E116" s="5">
        <v>5</v>
      </c>
      <c r="F116" s="4" t="s">
        <v>70</v>
      </c>
      <c r="L116" s="7">
        <f>SUM(L115:L115)</f>
        <v>0</v>
      </c>
      <c r="N116" s="8">
        <f>SUM(N115:N115)</f>
        <v>0</v>
      </c>
      <c r="W116" s="5">
        <f>SUM(W115:W115)</f>
        <v>0</v>
      </c>
    </row>
    <row r="117" spans="1:23" ht="12.75">
      <c r="A117" s="12">
        <v>91</v>
      </c>
      <c r="B117" s="2" t="s">
        <v>67</v>
      </c>
      <c r="C117" s="3" t="s">
        <v>74</v>
      </c>
      <c r="D117" s="4" t="s">
        <v>75</v>
      </c>
      <c r="E117" s="5">
        <f>E58</f>
        <v>125</v>
      </c>
      <c r="F117" s="4" t="s">
        <v>73</v>
      </c>
      <c r="K117" s="6">
        <v>8E-05</v>
      </c>
      <c r="L117" s="6">
        <f>E117*K117</f>
        <v>0.01</v>
      </c>
      <c r="O117" s="4">
        <v>19</v>
      </c>
      <c r="P117" s="4" t="s">
        <v>43</v>
      </c>
      <c r="T117" s="9" t="s">
        <v>0</v>
      </c>
      <c r="U117" s="9" t="s">
        <v>0</v>
      </c>
      <c r="V117" s="9" t="s">
        <v>44</v>
      </c>
      <c r="W117" s="5">
        <v>0.312</v>
      </c>
    </row>
    <row r="118" spans="4:23" ht="12.75">
      <c r="D118" s="16" t="s">
        <v>72</v>
      </c>
      <c r="E118" s="63"/>
      <c r="H118" s="63">
        <f>SUM(H116:H117)</f>
        <v>0</v>
      </c>
      <c r="I118" s="63">
        <f>SUM(I116:I117)</f>
        <v>0</v>
      </c>
      <c r="J118" s="63">
        <f>SUM(J116:J117)</f>
        <v>0</v>
      </c>
      <c r="L118" s="64" t="e">
        <f>SUM(#REF!)</f>
        <v>#REF!</v>
      </c>
      <c r="N118" s="65" t="e">
        <f>SUM(#REF!)</f>
        <v>#REF!</v>
      </c>
      <c r="W118" s="4"/>
    </row>
    <row r="119" spans="4:10" ht="12.75">
      <c r="D119" s="16"/>
      <c r="E119" s="17"/>
      <c r="H119" s="17"/>
      <c r="I119" s="17"/>
      <c r="J119" s="17"/>
    </row>
    <row r="120" spans="1:23" ht="12.75">
      <c r="A120" s="56"/>
      <c r="B120" s="3" t="s">
        <v>109</v>
      </c>
      <c r="C120" s="57"/>
      <c r="D120" s="61" t="s">
        <v>110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9"/>
      <c r="Q120" s="59"/>
      <c r="R120" s="59"/>
      <c r="S120" s="59"/>
      <c r="T120" s="62"/>
      <c r="U120" s="62"/>
      <c r="V120" s="62"/>
      <c r="W120" s="4"/>
    </row>
    <row r="121" spans="1:22" ht="12.75">
      <c r="A121" s="12">
        <v>92</v>
      </c>
      <c r="C121" s="3" t="s">
        <v>122</v>
      </c>
      <c r="D121" s="4" t="s">
        <v>121</v>
      </c>
      <c r="E121" s="5">
        <f>E55</f>
        <v>5</v>
      </c>
      <c r="F121" s="4" t="s">
        <v>52</v>
      </c>
      <c r="K121" s="6">
        <v>6E-05</v>
      </c>
      <c r="L121" s="6">
        <f aca="true" t="shared" si="1" ref="L121:L127">E121*K121</f>
        <v>0.00030000000000000003</v>
      </c>
      <c r="O121" s="4">
        <v>19</v>
      </c>
      <c r="P121" s="4" t="s">
        <v>43</v>
      </c>
      <c r="T121" s="9" t="s">
        <v>0</v>
      </c>
      <c r="U121" s="9" t="s">
        <v>0</v>
      </c>
      <c r="V121" s="9" t="s">
        <v>44</v>
      </c>
    </row>
    <row r="122" spans="1:22" ht="12.75">
      <c r="A122" s="12">
        <v>93</v>
      </c>
      <c r="C122" s="3" t="s">
        <v>122</v>
      </c>
      <c r="D122" s="4" t="s">
        <v>115</v>
      </c>
      <c r="E122" s="5">
        <f>E56</f>
        <v>100</v>
      </c>
      <c r="F122" s="4" t="s">
        <v>52</v>
      </c>
      <c r="K122" s="6">
        <v>6E-05</v>
      </c>
      <c r="L122" s="6">
        <f t="shared" si="1"/>
        <v>0.006</v>
      </c>
      <c r="O122" s="4">
        <v>19</v>
      </c>
      <c r="P122" s="4" t="s">
        <v>43</v>
      </c>
      <c r="T122" s="9" t="s">
        <v>0</v>
      </c>
      <c r="U122" s="9" t="s">
        <v>0</v>
      </c>
      <c r="V122" s="9" t="s">
        <v>44</v>
      </c>
    </row>
    <row r="123" spans="1:22" ht="12.75">
      <c r="A123" s="12">
        <v>94</v>
      </c>
      <c r="C123" s="3" t="s">
        <v>122</v>
      </c>
      <c r="D123" s="4" t="s">
        <v>205</v>
      </c>
      <c r="E123" s="5">
        <f>E57</f>
        <v>20</v>
      </c>
      <c r="F123" s="4" t="s">
        <v>52</v>
      </c>
      <c r="K123" s="6">
        <v>6E-05</v>
      </c>
      <c r="L123" s="6">
        <f t="shared" si="1"/>
        <v>0.0012000000000000001</v>
      </c>
      <c r="O123" s="4">
        <v>19</v>
      </c>
      <c r="P123" s="4" t="s">
        <v>43</v>
      </c>
      <c r="T123" s="9" t="s">
        <v>0</v>
      </c>
      <c r="U123" s="9" t="s">
        <v>0</v>
      </c>
      <c r="V123" s="9" t="s">
        <v>44</v>
      </c>
    </row>
    <row r="124" spans="1:22" ht="12.75">
      <c r="A124" s="12">
        <v>95</v>
      </c>
      <c r="C124" s="3" t="s">
        <v>122</v>
      </c>
      <c r="D124" s="4" t="s">
        <v>214</v>
      </c>
      <c r="E124" s="5">
        <f>E59</f>
        <v>25</v>
      </c>
      <c r="F124" s="4" t="s">
        <v>52</v>
      </c>
      <c r="K124" s="6">
        <v>6E-05</v>
      </c>
      <c r="L124" s="6">
        <f t="shared" si="1"/>
        <v>0.0015</v>
      </c>
      <c r="O124" s="4">
        <v>19</v>
      </c>
      <c r="P124" s="4" t="s">
        <v>43</v>
      </c>
      <c r="T124" s="9" t="s">
        <v>0</v>
      </c>
      <c r="U124" s="9" t="s">
        <v>0</v>
      </c>
      <c r="V124" s="9" t="s">
        <v>44</v>
      </c>
    </row>
    <row r="125" spans="1:23" ht="12.75">
      <c r="A125" s="12">
        <v>96</v>
      </c>
      <c r="B125" s="2" t="s">
        <v>111</v>
      </c>
      <c r="C125" s="3" t="s">
        <v>129</v>
      </c>
      <c r="D125" s="4" t="s">
        <v>130</v>
      </c>
      <c r="E125" s="5">
        <f>E121</f>
        <v>5</v>
      </c>
      <c r="F125" s="4" t="s">
        <v>52</v>
      </c>
      <c r="K125" s="6">
        <v>8E-05</v>
      </c>
      <c r="L125" s="6">
        <f t="shared" si="1"/>
        <v>0.0004</v>
      </c>
      <c r="O125" s="4">
        <v>19</v>
      </c>
      <c r="P125" s="4" t="s">
        <v>43</v>
      </c>
      <c r="T125" s="9" t="s">
        <v>0</v>
      </c>
      <c r="U125" s="9" t="s">
        <v>0</v>
      </c>
      <c r="V125" s="9" t="s">
        <v>44</v>
      </c>
      <c r="W125" s="5">
        <v>3.105</v>
      </c>
    </row>
    <row r="126" spans="1:23" ht="12.75">
      <c r="A126" s="12">
        <v>97</v>
      </c>
      <c r="B126" s="2" t="s">
        <v>111</v>
      </c>
      <c r="C126" s="3" t="s">
        <v>112</v>
      </c>
      <c r="D126" s="4" t="s">
        <v>113</v>
      </c>
      <c r="E126" s="5">
        <f>E122</f>
        <v>100</v>
      </c>
      <c r="F126" s="4" t="s">
        <v>52</v>
      </c>
      <c r="K126" s="6">
        <v>8E-05</v>
      </c>
      <c r="L126" s="6">
        <f t="shared" si="1"/>
        <v>0.008</v>
      </c>
      <c r="O126" s="4">
        <v>19</v>
      </c>
      <c r="P126" s="4" t="s">
        <v>43</v>
      </c>
      <c r="T126" s="9" t="s">
        <v>0</v>
      </c>
      <c r="U126" s="9" t="s">
        <v>0</v>
      </c>
      <c r="V126" s="9" t="s">
        <v>44</v>
      </c>
      <c r="W126" s="5">
        <v>3.105</v>
      </c>
    </row>
    <row r="127" spans="1:23" ht="12.75">
      <c r="A127" s="12">
        <v>98</v>
      </c>
      <c r="B127" s="2" t="s">
        <v>111</v>
      </c>
      <c r="C127" s="3" t="s">
        <v>206</v>
      </c>
      <c r="D127" s="4" t="s">
        <v>207</v>
      </c>
      <c r="E127" s="5">
        <f>E123+E124</f>
        <v>45</v>
      </c>
      <c r="F127" s="4" t="s">
        <v>52</v>
      </c>
      <c r="K127" s="6">
        <v>8E-05</v>
      </c>
      <c r="L127" s="6">
        <f t="shared" si="1"/>
        <v>0.0036000000000000003</v>
      </c>
      <c r="O127" s="4">
        <v>19</v>
      </c>
      <c r="P127" s="4" t="s">
        <v>43</v>
      </c>
      <c r="T127" s="9" t="s">
        <v>0</v>
      </c>
      <c r="U127" s="9" t="s">
        <v>0</v>
      </c>
      <c r="V127" s="9" t="s">
        <v>44</v>
      </c>
      <c r="W127" s="5">
        <v>3.105</v>
      </c>
    </row>
    <row r="128" spans="1:22" ht="12.75">
      <c r="A128" s="12">
        <v>99</v>
      </c>
      <c r="B128" s="2" t="s">
        <v>111</v>
      </c>
      <c r="C128" s="3" t="s">
        <v>119</v>
      </c>
      <c r="D128" s="4" t="s">
        <v>118</v>
      </c>
      <c r="E128" s="5">
        <f>SUM(J121:J127)*0.01</f>
        <v>0</v>
      </c>
      <c r="F128" s="4" t="s">
        <v>56</v>
      </c>
      <c r="O128" s="4">
        <v>19</v>
      </c>
      <c r="P128" s="4" t="s">
        <v>43</v>
      </c>
      <c r="T128" s="9" t="s">
        <v>0</v>
      </c>
      <c r="U128" s="9" t="s">
        <v>0</v>
      </c>
      <c r="V128" s="9" t="s">
        <v>44</v>
      </c>
    </row>
    <row r="129" spans="4:23" ht="12.75">
      <c r="D129" s="16" t="s">
        <v>114</v>
      </c>
      <c r="E129" s="63"/>
      <c r="H129" s="63">
        <f>SUM(H121:H128)</f>
        <v>0</v>
      </c>
      <c r="I129" s="63">
        <f>SUM(I121:I128)</f>
        <v>0</v>
      </c>
      <c r="J129" s="63">
        <f>SUM(J121:J128)</f>
        <v>0</v>
      </c>
      <c r="L129" s="64" t="e">
        <f>SUM(#REF!)</f>
        <v>#REF!</v>
      </c>
      <c r="N129" s="65" t="e">
        <f>SUM(#REF!)</f>
        <v>#REF!</v>
      </c>
      <c r="W129" s="4"/>
    </row>
    <row r="130" spans="4:23" ht="12.75">
      <c r="D130" s="16"/>
      <c r="E130" s="63"/>
      <c r="H130" s="63"/>
      <c r="I130" s="63"/>
      <c r="J130" s="63"/>
      <c r="L130" s="64"/>
      <c r="N130" s="65"/>
      <c r="W130" s="4"/>
    </row>
    <row r="131" spans="4:23" ht="12.75">
      <c r="D131" s="60" t="s">
        <v>77</v>
      </c>
      <c r="E131" s="63"/>
      <c r="H131" s="63"/>
      <c r="I131" s="63"/>
      <c r="J131" s="63"/>
      <c r="L131" s="64"/>
      <c r="N131" s="65"/>
      <c r="W131" s="4"/>
    </row>
    <row r="132" spans="1:28" s="26" customFormat="1" ht="12.75">
      <c r="A132" s="18">
        <v>100</v>
      </c>
      <c r="B132" s="19"/>
      <c r="C132" s="20" t="s">
        <v>45</v>
      </c>
      <c r="D132" s="23" t="s">
        <v>76</v>
      </c>
      <c r="E132" s="22">
        <v>1</v>
      </c>
      <c r="F132" s="23" t="s">
        <v>46</v>
      </c>
      <c r="G132" s="11"/>
      <c r="H132" s="11"/>
      <c r="I132" s="11"/>
      <c r="J132" s="11"/>
      <c r="K132" s="24" t="s">
        <v>0</v>
      </c>
      <c r="L132" s="24" t="s">
        <v>0</v>
      </c>
      <c r="M132" s="22" t="s">
        <v>0</v>
      </c>
      <c r="N132" s="22" t="s">
        <v>0</v>
      </c>
      <c r="O132" s="23">
        <v>10</v>
      </c>
      <c r="P132" s="23" t="s">
        <v>43</v>
      </c>
      <c r="Q132" s="22"/>
      <c r="R132" s="22"/>
      <c r="S132" s="22"/>
      <c r="T132" s="25" t="s">
        <v>0</v>
      </c>
      <c r="U132" s="25" t="s">
        <v>0</v>
      </c>
      <c r="V132" s="25" t="s">
        <v>44</v>
      </c>
      <c r="W132" s="23"/>
      <c r="X132" s="23"/>
      <c r="Y132" s="23"/>
      <c r="Z132" s="23"/>
      <c r="AA132" s="23"/>
      <c r="AB132" s="23"/>
    </row>
    <row r="133" spans="1:28" s="26" customFormat="1" ht="12.75">
      <c r="A133" s="18">
        <v>101</v>
      </c>
      <c r="B133" s="19"/>
      <c r="C133" s="20" t="s">
        <v>45</v>
      </c>
      <c r="D133" s="23" t="s">
        <v>47</v>
      </c>
      <c r="E133" s="22">
        <v>1</v>
      </c>
      <c r="F133" s="23" t="s">
        <v>46</v>
      </c>
      <c r="G133" s="11"/>
      <c r="H133" s="11"/>
      <c r="I133" s="11"/>
      <c r="J133" s="11"/>
      <c r="K133" s="24" t="s">
        <v>0</v>
      </c>
      <c r="L133" s="24" t="s">
        <v>0</v>
      </c>
      <c r="M133" s="22" t="s">
        <v>0</v>
      </c>
      <c r="N133" s="22" t="s">
        <v>0</v>
      </c>
      <c r="O133" s="23">
        <v>10</v>
      </c>
      <c r="P133" s="23" t="s">
        <v>43</v>
      </c>
      <c r="Q133" s="22"/>
      <c r="R133" s="22"/>
      <c r="S133" s="22"/>
      <c r="T133" s="25" t="s">
        <v>0</v>
      </c>
      <c r="U133" s="25" t="s">
        <v>0</v>
      </c>
      <c r="V133" s="25" t="s">
        <v>44</v>
      </c>
      <c r="W133" s="23"/>
      <c r="X133" s="23"/>
      <c r="Y133" s="23"/>
      <c r="Z133" s="23"/>
      <c r="AA133" s="23"/>
      <c r="AB133" s="23"/>
    </row>
    <row r="134" spans="4:23" ht="12.75">
      <c r="D134" s="16" t="s">
        <v>78</v>
      </c>
      <c r="H134" s="63">
        <f>SUM(H132:H133)</f>
        <v>0</v>
      </c>
      <c r="I134" s="63">
        <f>SUM(I132:I133)</f>
        <v>0</v>
      </c>
      <c r="J134" s="63">
        <f>SUM(J132:J133)</f>
        <v>0</v>
      </c>
      <c r="M134" s="5" t="s">
        <v>0</v>
      </c>
      <c r="N134" s="5" t="s">
        <v>0</v>
      </c>
      <c r="O134" s="4">
        <v>10</v>
      </c>
      <c r="P134" s="4" t="s">
        <v>43</v>
      </c>
      <c r="T134" s="9" t="s">
        <v>0</v>
      </c>
      <c r="U134" s="9" t="s">
        <v>0</v>
      </c>
      <c r="V134" s="9" t="s">
        <v>44</v>
      </c>
      <c r="W134" s="4"/>
    </row>
    <row r="136" spans="1:28" s="77" customFormat="1" ht="16.5">
      <c r="A136" s="66"/>
      <c r="B136" s="67"/>
      <c r="C136" s="68"/>
      <c r="D136" s="58" t="s">
        <v>107</v>
      </c>
      <c r="E136" s="69"/>
      <c r="F136" s="70"/>
      <c r="G136" s="71"/>
      <c r="H136" s="69">
        <f>H16+H52+H66+H89+H112+H118+H129+H134</f>
        <v>0</v>
      </c>
      <c r="I136" s="69">
        <f>I16+I52+I66+I89+I112+I118+I129+I134</f>
        <v>0</v>
      </c>
      <c r="J136" s="69">
        <f>J16+J52+J66+J89+J112+J118+J129+J134</f>
        <v>0</v>
      </c>
      <c r="K136" s="72"/>
      <c r="L136" s="73" t="e">
        <f>+#REF!</f>
        <v>#REF!</v>
      </c>
      <c r="M136" s="74"/>
      <c r="N136" s="75" t="e">
        <f>+#REF!</f>
        <v>#REF!</v>
      </c>
      <c r="O136" s="70"/>
      <c r="P136" s="70"/>
      <c r="Q136" s="74"/>
      <c r="R136" s="74"/>
      <c r="S136" s="74"/>
      <c r="T136" s="76"/>
      <c r="U136" s="76"/>
      <c r="V136" s="76"/>
      <c r="W136" s="74" t="e">
        <f>+#REF!</f>
        <v>#REF!</v>
      </c>
      <c r="X136" s="70"/>
      <c r="Y136" s="70"/>
      <c r="Z136" s="70"/>
      <c r="AA136" s="70"/>
      <c r="AB136" s="70"/>
    </row>
    <row r="137" spans="1:28" s="77" customFormat="1" ht="16.5">
      <c r="A137" s="66"/>
      <c r="B137" s="67"/>
      <c r="C137" s="68"/>
      <c r="D137" s="58"/>
      <c r="E137" s="69"/>
      <c r="F137" s="70"/>
      <c r="G137" s="71"/>
      <c r="H137" s="69"/>
      <c r="I137" s="69"/>
      <c r="J137" s="69"/>
      <c r="K137" s="72"/>
      <c r="L137" s="73"/>
      <c r="M137" s="74"/>
      <c r="N137" s="75"/>
      <c r="O137" s="70"/>
      <c r="P137" s="70"/>
      <c r="Q137" s="74"/>
      <c r="R137" s="74"/>
      <c r="S137" s="74"/>
      <c r="T137" s="76"/>
      <c r="U137" s="76"/>
      <c r="V137" s="76"/>
      <c r="W137" s="74"/>
      <c r="X137" s="70"/>
      <c r="Y137" s="70"/>
      <c r="Z137" s="70"/>
      <c r="AA137" s="70"/>
      <c r="AB137" s="70"/>
    </row>
  </sheetData>
  <printOptions horizontalCentered="1"/>
  <pageMargins left="0.4" right="0.34" top="0.6299212598425197" bottom="0.61" header="0.5118110236220472" footer="0.35433070866141736"/>
  <pageSetup fitToHeight="5" fitToWidth="5" horizontalDpi="600" verticalDpi="600" orientation="landscape" paperSize="9" scale="90" r:id="rId1"/>
  <headerFooter alignWithMargins="0">
    <oddFooter>&amp;R&amp;"Arial Narrow,Navadno"&amp;8Strana&amp;"Arial,Normálne"&amp;10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a10777</cp:lastModifiedBy>
  <cp:lastPrinted>2008-01-26T00:42:07Z</cp:lastPrinted>
  <dcterms:created xsi:type="dcterms:W3CDTF">1999-04-06T07:39:42Z</dcterms:created>
  <dcterms:modified xsi:type="dcterms:W3CDTF">2013-01-18T09:03:04Z</dcterms:modified>
  <cp:category/>
  <cp:version/>
  <cp:contentType/>
  <cp:contentStatus/>
</cp:coreProperties>
</file>