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Lis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E14"/>
  <c r="D14"/>
  <c r="B14"/>
  <c r="F13"/>
  <c r="F12"/>
  <c r="F11"/>
  <c r="F10"/>
  <c r="F9"/>
  <c r="E13"/>
  <c r="E12"/>
  <c r="E11"/>
  <c r="E10"/>
  <c r="E9"/>
  <c r="D13"/>
  <c r="D12"/>
  <c r="D11"/>
  <c r="D10"/>
  <c r="D9"/>
  <c r="B13"/>
  <c r="B12"/>
  <c r="B11"/>
  <c r="B10"/>
  <c r="B9"/>
  <c r="F8"/>
  <c r="E8"/>
  <c r="D8"/>
  <c r="B8"/>
  <c r="F7"/>
  <c r="E7"/>
  <c r="D7"/>
  <c r="B7"/>
  <c r="F6"/>
  <c r="E6"/>
  <c r="D6"/>
  <c r="B6"/>
  <c r="F5"/>
  <c r="E5"/>
  <c r="D5"/>
  <c r="B5"/>
  <c r="F4"/>
  <c r="E4"/>
  <c r="D4"/>
  <c r="B4"/>
  <c r="F2"/>
  <c r="E2"/>
  <c r="D2"/>
  <c r="F3"/>
  <c r="E3"/>
  <c r="D3"/>
  <c r="B3"/>
  <c r="C13" l="1"/>
  <c r="C12"/>
  <c r="C11"/>
  <c r="C10"/>
  <c r="C9"/>
  <c r="C8"/>
  <c r="C7"/>
  <c r="C6"/>
  <c r="C5"/>
  <c r="C2"/>
  <c r="B2"/>
  <c r="C4" l="1"/>
  <c r="C3"/>
  <c r="C14" l="1"/>
</calcChain>
</file>

<file path=xl/sharedStrings.xml><?xml version="1.0" encoding="utf-8"?>
<sst xmlns="http://schemas.openxmlformats.org/spreadsheetml/2006/main" count="19" uniqueCount="19">
  <si>
    <t>Dodávka elektřiny do lokální nebo regionální distribuční  soustavy nebo do přenosové soustavy v režimu bonusů</t>
  </si>
  <si>
    <t>Odběr elektřiny z přenosové nebo distribuční soustavy (v předávacím místě)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</si>
  <si>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</si>
  <si>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</si>
  <si>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</si>
  <si>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</si>
  <si>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</si>
  <si>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</si>
  <si>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</si>
  <si>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</si>
  <si>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</si>
  <si>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</si>
  <si>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</si>
  <si>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</si>
  <si>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</si>
  <si>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SUMA</t>
  </si>
  <si>
    <t>Celková konečná spotřeba elektřiny za předávacím místem výrobce(MWh); [D+F]</t>
  </si>
  <si>
    <t>Z toho ostatní vlastní spotřeba elektřiny; [B-E]</t>
  </si>
  <si>
    <t>Svorková výroba elekřiny [2016]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</si>
</sst>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1_upra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10_upra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11_upra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12_upr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2_upra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3_upr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4_upra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5_upra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6_upra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7_upra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8_upra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VE%20201609_upra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0.13700000000000001</v>
          </cell>
        </row>
        <row r="21">
          <cell r="G21">
            <v>0.39100000000000001</v>
          </cell>
        </row>
        <row r="22">
          <cell r="G22">
            <v>6.9000000000000006E-2</v>
          </cell>
        </row>
        <row r="23">
          <cell r="G23">
            <v>6.8000000000000005E-2</v>
          </cell>
        </row>
        <row r="25">
          <cell r="G25">
            <v>0.32200000000000001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/>
      <sheetData sheetId="1">
        <row r="19">
          <cell r="G19">
            <v>0.20499999999999999</v>
          </cell>
        </row>
        <row r="21">
          <cell r="G21">
            <v>0.47599999999999998</v>
          </cell>
        </row>
        <row r="22">
          <cell r="G22">
            <v>6.6999999999999976E-2</v>
          </cell>
        </row>
        <row r="23">
          <cell r="G23">
            <v>0.13800000000000001</v>
          </cell>
        </row>
        <row r="25">
          <cell r="G25">
            <v>0.40899999999999997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/>
      <sheetData sheetId="1">
        <row r="19">
          <cell r="G19">
            <v>0.16900000000000001</v>
          </cell>
        </row>
        <row r="21">
          <cell r="G21">
            <v>0.39</v>
          </cell>
        </row>
        <row r="22">
          <cell r="G22">
            <v>4.300000000000001E-2</v>
          </cell>
        </row>
        <row r="23">
          <cell r="G23">
            <v>0.126</v>
          </cell>
        </row>
        <row r="25">
          <cell r="G25">
            <v>0.34699999999999998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/>
      <sheetData sheetId="1">
        <row r="19">
          <cell r="G19">
            <v>0.11899999999999999</v>
          </cell>
        </row>
        <row r="21">
          <cell r="G21">
            <v>0.45200000000000001</v>
          </cell>
        </row>
        <row r="22">
          <cell r="G22">
            <v>6.3E-2</v>
          </cell>
        </row>
        <row r="23">
          <cell r="G23">
            <v>5.6000000000000001E-2</v>
          </cell>
        </row>
        <row r="25">
          <cell r="G25">
            <v>0.38900000000000001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0.17499999999999999</v>
          </cell>
        </row>
        <row r="21">
          <cell r="G21">
            <v>0.40800000000000003</v>
          </cell>
        </row>
        <row r="22">
          <cell r="G22">
            <v>7.2999999999999995E-2</v>
          </cell>
        </row>
        <row r="23">
          <cell r="G23">
            <v>0.10199999999999999</v>
          </cell>
        </row>
        <row r="25">
          <cell r="G25">
            <v>0.33500000000000002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0.30199999999999999</v>
          </cell>
        </row>
        <row r="21">
          <cell r="G21">
            <v>0.45899999999999996</v>
          </cell>
        </row>
        <row r="22">
          <cell r="G22">
            <v>0.13699999999999998</v>
          </cell>
        </row>
        <row r="23">
          <cell r="G23">
            <v>0.16500000000000001</v>
          </cell>
        </row>
        <row r="25">
          <cell r="G25">
            <v>0.32200000000000001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0.48199999999999998</v>
          </cell>
        </row>
        <row r="21">
          <cell r="G21">
            <v>0.49199999999999999</v>
          </cell>
        </row>
        <row r="22">
          <cell r="G22">
            <v>0.24899999999999997</v>
          </cell>
        </row>
        <row r="23">
          <cell r="G23">
            <v>0.23300000000000001</v>
          </cell>
        </row>
        <row r="25">
          <cell r="G25">
            <v>0.24299999999999999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0.56599999999999995</v>
          </cell>
        </row>
        <row r="21">
          <cell r="G21">
            <v>0.5149999999999999</v>
          </cell>
        </row>
        <row r="22">
          <cell r="G22">
            <v>0.27599999999999997</v>
          </cell>
        </row>
        <row r="23">
          <cell r="G23">
            <v>0.28999999999999998</v>
          </cell>
        </row>
        <row r="25">
          <cell r="G25">
            <v>0.23899999999999999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0.55000000000000004</v>
          </cell>
        </row>
        <row r="21">
          <cell r="G21">
            <v>0.45100000000000001</v>
          </cell>
        </row>
        <row r="22">
          <cell r="G22">
            <v>0.27200000000000002</v>
          </cell>
        </row>
        <row r="23">
          <cell r="G23">
            <v>0.27800000000000002</v>
          </cell>
        </row>
        <row r="25">
          <cell r="G25">
            <v>0.17899999999999999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 refreshError="1"/>
      <sheetData sheetId="1">
        <row r="19">
          <cell r="G19">
            <v>0.55900000000000005</v>
          </cell>
        </row>
        <row r="21">
          <cell r="G21">
            <v>0.51200000000000001</v>
          </cell>
        </row>
        <row r="22">
          <cell r="G22">
            <v>0.31800000000000006</v>
          </cell>
        </row>
        <row r="23">
          <cell r="G23">
            <v>0.24099999999999999</v>
          </cell>
        </row>
        <row r="25">
          <cell r="G25">
            <v>0.19400000000000001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/>
      <sheetData sheetId="1">
        <row r="19">
          <cell r="G19">
            <v>0.60299999999999998</v>
          </cell>
        </row>
        <row r="21">
          <cell r="G21">
            <v>0.38599999999999995</v>
          </cell>
        </row>
        <row r="22">
          <cell r="G22">
            <v>0.21199999999999997</v>
          </cell>
        </row>
        <row r="23">
          <cell r="G23">
            <v>0.39100000000000001</v>
          </cell>
        </row>
        <row r="25">
          <cell r="G25">
            <v>0.17399999999999999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Vykaz"/>
      <sheetName val="vykaz o spotrebe 2012"/>
      <sheetName val="Vysvetlivky"/>
    </sheetNames>
    <sheetDataSet>
      <sheetData sheetId="0"/>
      <sheetData sheetId="1">
        <row r="19">
          <cell r="G19">
            <v>0.5</v>
          </cell>
        </row>
        <row r="21">
          <cell r="G21">
            <v>0.31899999999999995</v>
          </cell>
        </row>
        <row r="22">
          <cell r="G22">
            <v>0.10799999999999998</v>
          </cell>
        </row>
        <row r="23">
          <cell r="G23">
            <v>0.39200000000000002</v>
          </cell>
        </row>
        <row r="25">
          <cell r="G25">
            <v>0.21099999999999999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" sqref="B1"/>
    </sheetView>
  </sheetViews>
  <sheetFormatPr defaultRowHeight="15"/>
  <cols>
    <col min="2" max="2" width="60.5703125" customWidth="1"/>
    <col min="3" max="3" width="44.42578125" customWidth="1"/>
    <col min="4" max="4" width="31.42578125" customWidth="1"/>
    <col min="5" max="5" width="22.42578125" customWidth="1"/>
    <col min="6" max="6" width="25.42578125" customWidth="1"/>
  </cols>
  <sheetData>
    <row r="1" spans="1:6" ht="96" customHeight="1">
      <c r="A1" t="s">
        <v>2</v>
      </c>
      <c r="B1" s="2" t="s">
        <v>18</v>
      </c>
      <c r="C1" s="2" t="s">
        <v>16</v>
      </c>
      <c r="D1" s="2" t="s">
        <v>17</v>
      </c>
      <c r="E1" s="1" t="s">
        <v>0</v>
      </c>
      <c r="F1" s="2" t="s">
        <v>1</v>
      </c>
    </row>
    <row r="2" spans="1:6">
      <c r="A2" t="s">
        <v>3</v>
      </c>
      <c r="B2">
        <f>[1]Vykaz!$G$19</f>
        <v>0.13700000000000001</v>
      </c>
      <c r="C2">
        <f>[1]Vykaz!$G$21</f>
        <v>0.39100000000000001</v>
      </c>
      <c r="D2">
        <f>[1]Vykaz!$G$22</f>
        <v>6.9000000000000006E-2</v>
      </c>
      <c r="E2">
        <f>[1]Vykaz!$G$23</f>
        <v>6.8000000000000005E-2</v>
      </c>
      <c r="F2">
        <f>[1]Vykaz!$G$25</f>
        <v>0.32200000000000001</v>
      </c>
    </row>
    <row r="3" spans="1:6">
      <c r="A3" t="s">
        <v>4</v>
      </c>
      <c r="B3">
        <f>[2]Vykaz!$G$19</f>
        <v>0.17499999999999999</v>
      </c>
      <c r="C3">
        <f>[2]Vykaz!$G$21</f>
        <v>0.40800000000000003</v>
      </c>
      <c r="D3">
        <f>[2]Vykaz!$G$22</f>
        <v>7.2999999999999995E-2</v>
      </c>
      <c r="E3">
        <f>[2]Vykaz!$G$23</f>
        <v>0.10199999999999999</v>
      </c>
      <c r="F3">
        <f>[2]Vykaz!$G$25</f>
        <v>0.33500000000000002</v>
      </c>
    </row>
    <row r="4" spans="1:6">
      <c r="A4" t="s">
        <v>5</v>
      </c>
      <c r="B4">
        <f>[3]Vykaz!$G$19</f>
        <v>0.30199999999999999</v>
      </c>
      <c r="C4">
        <f>[3]Vykaz!$G$21</f>
        <v>0.45899999999999996</v>
      </c>
      <c r="D4">
        <f>[3]Vykaz!$G$22</f>
        <v>0.13699999999999998</v>
      </c>
      <c r="E4">
        <f>[3]Vykaz!$G$23</f>
        <v>0.16500000000000001</v>
      </c>
      <c r="F4">
        <f>[3]Vykaz!$G$25</f>
        <v>0.32200000000000001</v>
      </c>
    </row>
    <row r="5" spans="1:6">
      <c r="A5" t="s">
        <v>6</v>
      </c>
      <c r="B5">
        <f>[4]Vykaz!$G$19</f>
        <v>0.48199999999999998</v>
      </c>
      <c r="C5">
        <f>[4]Vykaz!$G$21</f>
        <v>0.49199999999999999</v>
      </c>
      <c r="D5">
        <f>[4]Vykaz!$G$22</f>
        <v>0.24899999999999997</v>
      </c>
      <c r="E5">
        <f>[4]Vykaz!$G$23</f>
        <v>0.23300000000000001</v>
      </c>
      <c r="F5">
        <f>[4]Vykaz!$G$25</f>
        <v>0.24299999999999999</v>
      </c>
    </row>
    <row r="6" spans="1:6">
      <c r="A6" t="s">
        <v>7</v>
      </c>
      <c r="B6">
        <f>[5]Vykaz!$G$19</f>
        <v>0.56599999999999995</v>
      </c>
      <c r="C6">
        <f>[5]Vykaz!$G$21</f>
        <v>0.5149999999999999</v>
      </c>
      <c r="D6">
        <f>[5]Vykaz!$G$22</f>
        <v>0.27599999999999997</v>
      </c>
      <c r="E6">
        <f>[5]Vykaz!$G$23</f>
        <v>0.28999999999999998</v>
      </c>
      <c r="F6">
        <f>[5]Vykaz!$G$25</f>
        <v>0.23899999999999999</v>
      </c>
    </row>
    <row r="7" spans="1:6">
      <c r="A7" t="s">
        <v>8</v>
      </c>
      <c r="B7">
        <f>[6]Vykaz!$G$19</f>
        <v>0.55000000000000004</v>
      </c>
      <c r="C7">
        <f>[6]Vykaz!$G$21</f>
        <v>0.45100000000000001</v>
      </c>
      <c r="D7">
        <f>[6]Vykaz!$G$22</f>
        <v>0.27200000000000002</v>
      </c>
      <c r="E7">
        <f>[6]Vykaz!$G$23</f>
        <v>0.27800000000000002</v>
      </c>
      <c r="F7">
        <f>[6]Vykaz!$G$25</f>
        <v>0.17899999999999999</v>
      </c>
    </row>
    <row r="8" spans="1:6">
      <c r="A8" t="s">
        <v>9</v>
      </c>
      <c r="B8">
        <f>[7]Vykaz!$G$19</f>
        <v>0.55900000000000005</v>
      </c>
      <c r="C8">
        <f>[7]Vykaz!$G$21</f>
        <v>0.51200000000000001</v>
      </c>
      <c r="D8">
        <f>[7]Vykaz!$G$22</f>
        <v>0.31800000000000006</v>
      </c>
      <c r="E8">
        <f>[7]Vykaz!$G$23</f>
        <v>0.24099999999999999</v>
      </c>
      <c r="F8">
        <f>[7]Vykaz!$G$25</f>
        <v>0.19400000000000001</v>
      </c>
    </row>
    <row r="9" spans="1:6">
      <c r="A9" t="s">
        <v>10</v>
      </c>
      <c r="B9">
        <f>[8]Vykaz!$G$19</f>
        <v>0.60299999999999998</v>
      </c>
      <c r="C9">
        <f>[8]Vykaz!$G$21</f>
        <v>0.38599999999999995</v>
      </c>
      <c r="D9">
        <f>[8]Vykaz!$G$22</f>
        <v>0.21199999999999997</v>
      </c>
      <c r="E9">
        <f>[8]Vykaz!$G$23</f>
        <v>0.39100000000000001</v>
      </c>
      <c r="F9">
        <f>[8]Vykaz!$G$25</f>
        <v>0.17399999999999999</v>
      </c>
    </row>
    <row r="10" spans="1:6">
      <c r="A10" t="s">
        <v>11</v>
      </c>
      <c r="B10">
        <f>[9]Vykaz!$G$19</f>
        <v>0.5</v>
      </c>
      <c r="C10">
        <f>[9]Vykaz!$G$21</f>
        <v>0.31899999999999995</v>
      </c>
      <c r="D10">
        <f>[9]Vykaz!$G$22</f>
        <v>0.10799999999999998</v>
      </c>
      <c r="E10">
        <f>[9]Vykaz!$G$23</f>
        <v>0.39200000000000002</v>
      </c>
      <c r="F10">
        <f>[9]Vykaz!$G$25</f>
        <v>0.21099999999999999</v>
      </c>
    </row>
    <row r="11" spans="1:6">
      <c r="A11" t="s">
        <v>12</v>
      </c>
      <c r="B11">
        <f>[10]Vykaz!$G$19</f>
        <v>0.20499999999999999</v>
      </c>
      <c r="C11">
        <f>[10]Vykaz!$G$21</f>
        <v>0.47599999999999998</v>
      </c>
      <c r="D11">
        <f>[10]Vykaz!$G$22</f>
        <v>6.6999999999999976E-2</v>
      </c>
      <c r="E11">
        <f>[10]Vykaz!$G$23</f>
        <v>0.13800000000000001</v>
      </c>
      <c r="F11">
        <f>[10]Vykaz!$G$25</f>
        <v>0.40899999999999997</v>
      </c>
    </row>
    <row r="12" spans="1:6">
      <c r="A12" t="s">
        <v>13</v>
      </c>
      <c r="B12">
        <f>[11]Vykaz!$G$19</f>
        <v>0.16900000000000001</v>
      </c>
      <c r="C12">
        <f>[11]Vykaz!$G$21</f>
        <v>0.39</v>
      </c>
      <c r="D12">
        <f>[11]Vykaz!$G$22</f>
        <v>4.300000000000001E-2</v>
      </c>
      <c r="E12">
        <f>[11]Vykaz!$G$23</f>
        <v>0.126</v>
      </c>
      <c r="F12">
        <f>[11]Vykaz!$G$25</f>
        <v>0.34699999999999998</v>
      </c>
    </row>
    <row r="13" spans="1:6">
      <c r="A13" t="s">
        <v>14</v>
      </c>
      <c r="B13">
        <f>[12]Vykaz!$G$19</f>
        <v>0.11899999999999999</v>
      </c>
      <c r="C13">
        <f>[12]Vykaz!$G$21</f>
        <v>0.45200000000000001</v>
      </c>
      <c r="D13">
        <f>[12]Vykaz!$G$22</f>
        <v>6.3E-2</v>
      </c>
      <c r="E13">
        <f>[12]Vykaz!$G$23</f>
        <v>5.6000000000000001E-2</v>
      </c>
      <c r="F13">
        <f>[12]Vykaz!$G$25</f>
        <v>0.38900000000000001</v>
      </c>
    </row>
    <row r="14" spans="1:6">
      <c r="A14" t="s">
        <v>15</v>
      </c>
      <c r="B14">
        <f>SUM(B2:B13)</f>
        <v>4.3669999999999991</v>
      </c>
      <c r="C14">
        <f>SUM(C2:C13)</f>
        <v>5.2509999999999994</v>
      </c>
      <c r="D14">
        <f>SUM(D2:D13)</f>
        <v>1.8869999999999998</v>
      </c>
      <c r="E14">
        <f>SUM(E2:E13)</f>
        <v>2.4799999999999995</v>
      </c>
      <c r="F14">
        <f>SUM(F2:F13)</f>
        <v>3.3639999999999999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Bartunek</dc:creator>
  <cp:lastModifiedBy>Petr</cp:lastModifiedBy>
  <dcterms:created xsi:type="dcterms:W3CDTF">2017-03-25T15:05:32Z</dcterms:created>
  <dcterms:modified xsi:type="dcterms:W3CDTF">2017-03-26T16:46:24Z</dcterms:modified>
</cp:coreProperties>
</file>