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6" yWindow="636" windowWidth="22692" windowHeight="8388"/>
  </bookViews>
  <sheets>
    <sheet name="a1 - stavebná časť" sheetId="4" r:id="rId1"/>
  </sheets>
  <definedNames>
    <definedName name="_xlnm.Print_Titles" localSheetId="0">'a1 - stavebná časť'!$146:$146</definedName>
    <definedName name="_xlnm.Print_Area" localSheetId="0">'a1 - stavebná časť'!$C$4:$Q$70,'a1 - stavebná časť'!$C$76:$Q$129,'a1 - stavebná časť'!$C$135:$Q$432</definedName>
  </definedNames>
  <calcPr calcId="125725"/>
</workbook>
</file>

<file path=xl/calcChain.xml><?xml version="1.0" encoding="utf-8"?>
<calcChain xmlns="http://schemas.openxmlformats.org/spreadsheetml/2006/main">
  <c r="BI432" i="4"/>
  <c r="BH432"/>
  <c r="BG432"/>
  <c r="BE432"/>
  <c r="BK432"/>
  <c r="N432" s="1"/>
  <c r="BF432" s="1"/>
  <c r="BI431"/>
  <c r="BH431"/>
  <c r="BG431"/>
  <c r="BE431"/>
  <c r="BK431"/>
  <c r="N431" s="1"/>
  <c r="BF431" s="1"/>
  <c r="BI430"/>
  <c r="BH430"/>
  <c r="BG430"/>
  <c r="BE430"/>
  <c r="BK430"/>
  <c r="N430" s="1"/>
  <c r="BF430" s="1"/>
  <c r="BI429"/>
  <c r="BH429"/>
  <c r="BG429"/>
  <c r="BE429"/>
  <c r="BK429"/>
  <c r="N429" s="1"/>
  <c r="BF429" s="1"/>
  <c r="BI428"/>
  <c r="BH428"/>
  <c r="BG428"/>
  <c r="BE428"/>
  <c r="BK428"/>
  <c r="BK427" s="1"/>
  <c r="N427" s="1"/>
  <c r="N119" s="1"/>
  <c r="N112"/>
  <c r="N111"/>
  <c r="N110"/>
  <c r="N109"/>
  <c r="N108"/>
  <c r="N106"/>
  <c r="BI285"/>
  <c r="BH285"/>
  <c r="BG285"/>
  <c r="BE285"/>
  <c r="AA285"/>
  <c r="Y285"/>
  <c r="W285"/>
  <c r="BK285"/>
  <c r="N285"/>
  <c r="BF285" s="1"/>
  <c r="BI284"/>
  <c r="BH284"/>
  <c r="BG284"/>
  <c r="BE284"/>
  <c r="AA284"/>
  <c r="Y284"/>
  <c r="W284"/>
  <c r="BK284"/>
  <c r="N284"/>
  <c r="BF284" s="1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1"/>
  <c r="BH281"/>
  <c r="BG281"/>
  <c r="BE281"/>
  <c r="AA281"/>
  <c r="AA280"/>
  <c r="Y281"/>
  <c r="W281"/>
  <c r="W280" s="1"/>
  <c r="BK281"/>
  <c r="N281"/>
  <c r="BF281" s="1"/>
  <c r="BI279"/>
  <c r="BH279"/>
  <c r="BG279"/>
  <c r="BE279"/>
  <c r="AA279"/>
  <c r="Y279"/>
  <c r="W279"/>
  <c r="BK279"/>
  <c r="N279"/>
  <c r="BF279" s="1"/>
  <c r="BI278"/>
  <c r="BH278"/>
  <c r="BG278"/>
  <c r="BE278"/>
  <c r="AA278"/>
  <c r="Y278"/>
  <c r="W278"/>
  <c r="BK278"/>
  <c r="N278"/>
  <c r="BF278"/>
  <c r="BI277"/>
  <c r="BH277"/>
  <c r="BG277"/>
  <c r="BE277"/>
  <c r="AA277"/>
  <c r="AA276"/>
  <c r="Y277"/>
  <c r="W277"/>
  <c r="W276" s="1"/>
  <c r="BK277"/>
  <c r="N277"/>
  <c r="BF277" s="1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AA267"/>
  <c r="Y268"/>
  <c r="Y267"/>
  <c r="W268"/>
  <c r="W267"/>
  <c r="BK268"/>
  <c r="BK267"/>
  <c r="N267" s="1"/>
  <c r="N102" s="1"/>
  <c r="N268"/>
  <c r="BF268" s="1"/>
  <c r="BI266"/>
  <c r="BH266"/>
  <c r="BG266"/>
  <c r="BE266"/>
  <c r="AA266"/>
  <c r="Y266"/>
  <c r="W266"/>
  <c r="BK266"/>
  <c r="N266"/>
  <c r="BF266" s="1"/>
  <c r="BI265"/>
  <c r="BH265"/>
  <c r="BG265"/>
  <c r="BE265"/>
  <c r="AA265"/>
  <c r="Y265"/>
  <c r="W265"/>
  <c r="BK265"/>
  <c r="N265"/>
  <c r="BF265" s="1"/>
  <c r="BI264"/>
  <c r="BH264"/>
  <c r="BG264"/>
  <c r="BE264"/>
  <c r="AA264"/>
  <c r="Y264"/>
  <c r="W264"/>
  <c r="BK264"/>
  <c r="N264"/>
  <c r="BF264" s="1"/>
  <c r="BI263"/>
  <c r="BH263"/>
  <c r="BG263"/>
  <c r="BE263"/>
  <c r="AA263"/>
  <c r="Y263"/>
  <c r="W263"/>
  <c r="BK263"/>
  <c r="N263"/>
  <c r="BF263" s="1"/>
  <c r="BI262"/>
  <c r="BH262"/>
  <c r="BG262"/>
  <c r="BE262"/>
  <c r="AA262"/>
  <c r="Y262"/>
  <c r="W262"/>
  <c r="BK262"/>
  <c r="N262"/>
  <c r="BF262" s="1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9"/>
  <c r="BH259"/>
  <c r="BG259"/>
  <c r="BE259"/>
  <c r="AA259"/>
  <c r="Y259"/>
  <c r="W259"/>
  <c r="BK259"/>
  <c r="N259"/>
  <c r="BF259"/>
  <c r="BI258"/>
  <c r="BH258"/>
  <c r="BG258"/>
  <c r="BE258"/>
  <c r="AA258"/>
  <c r="Y258"/>
  <c r="W258"/>
  <c r="BK258"/>
  <c r="N258"/>
  <c r="BF258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AA251"/>
  <c r="Y252"/>
  <c r="Y251"/>
  <c r="W252"/>
  <c r="W251"/>
  <c r="BK252"/>
  <c r="BK251"/>
  <c r="N251" s="1"/>
  <c r="N101" s="1"/>
  <c r="N252"/>
  <c r="BF252" s="1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 s="1"/>
  <c r="BI247"/>
  <c r="BH247"/>
  <c r="BG247"/>
  <c r="BE247"/>
  <c r="AA247"/>
  <c r="Y247"/>
  <c r="W247"/>
  <c r="BK247"/>
  <c r="N247"/>
  <c r="BF247" s="1"/>
  <c r="BI246"/>
  <c r="BH246"/>
  <c r="BG246"/>
  <c r="BE246"/>
  <c r="AA246"/>
  <c r="Y246"/>
  <c r="W246"/>
  <c r="BK246"/>
  <c r="N246"/>
  <c r="BF246" s="1"/>
  <c r="BI245"/>
  <c r="BH245"/>
  <c r="BG245"/>
  <c r="BE245"/>
  <c r="AA245"/>
  <c r="Y245"/>
  <c r="W245"/>
  <c r="BK245"/>
  <c r="N245"/>
  <c r="BF245" s="1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/>
  <c r="BI237"/>
  <c r="BH237"/>
  <c r="BG237"/>
  <c r="BE237"/>
  <c r="AA237"/>
  <c r="AA236"/>
  <c r="Y237"/>
  <c r="W237"/>
  <c r="W236" s="1"/>
  <c r="BK237"/>
  <c r="BK236" s="1"/>
  <c r="N237"/>
  <c r="BF237"/>
  <c r="AA233"/>
  <c r="Y233"/>
  <c r="W233"/>
  <c r="BK233"/>
  <c r="N233" s="1"/>
  <c r="N98" s="1"/>
  <c r="N97"/>
  <c r="AA195"/>
  <c r="Y195"/>
  <c r="W195"/>
  <c r="BK195"/>
  <c r="N195" s="1"/>
  <c r="N96" s="1"/>
  <c r="N95"/>
  <c r="Y194"/>
  <c r="BK194"/>
  <c r="N194" s="1"/>
  <c r="N94" s="1"/>
  <c r="AA194"/>
  <c r="W194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AA177"/>
  <c r="Y178"/>
  <c r="Y177"/>
  <c r="W178"/>
  <c r="W177"/>
  <c r="BK178"/>
  <c r="BK177"/>
  <c r="N177" s="1"/>
  <c r="N93" s="1"/>
  <c r="N178"/>
  <c r="BF178" s="1"/>
  <c r="AA157"/>
  <c r="Y157"/>
  <c r="W157"/>
  <c r="BK157"/>
  <c r="N157" s="1"/>
  <c r="N92" s="1"/>
  <c r="M144"/>
  <c r="M143"/>
  <c r="F143"/>
  <c r="F141"/>
  <c r="F139"/>
  <c r="BI127"/>
  <c r="BH127"/>
  <c r="BG127"/>
  <c r="BE127"/>
  <c r="BI126"/>
  <c r="BH126"/>
  <c r="BG126"/>
  <c r="BE126"/>
  <c r="BI125"/>
  <c r="BH125"/>
  <c r="BG125"/>
  <c r="BE125"/>
  <c r="BI124"/>
  <c r="BH124"/>
  <c r="BG124"/>
  <c r="BE124"/>
  <c r="BI123"/>
  <c r="BH123"/>
  <c r="BG123"/>
  <c r="BE123"/>
  <c r="BI122"/>
  <c r="BH122"/>
  <c r="BG122"/>
  <c r="BE122"/>
  <c r="M85"/>
  <c r="M84"/>
  <c r="F84"/>
  <c r="F82"/>
  <c r="F80"/>
  <c r="O16"/>
  <c r="E16"/>
  <c r="F85" s="1"/>
  <c r="O15"/>
  <c r="O10"/>
  <c r="M82" s="1"/>
  <c r="F6"/>
  <c r="F137" s="1"/>
  <c r="H37" l="1"/>
  <c r="M141"/>
  <c r="BK276"/>
  <c r="N276" s="1"/>
  <c r="N103" s="1"/>
  <c r="Y276"/>
  <c r="N118"/>
  <c r="BK280"/>
  <c r="N280" s="1"/>
  <c r="N104" s="1"/>
  <c r="Y280"/>
  <c r="W235"/>
  <c r="AA235"/>
  <c r="N116"/>
  <c r="F78"/>
  <c r="Y236"/>
  <c r="N105"/>
  <c r="N107"/>
  <c r="N115"/>
  <c r="N117"/>
  <c r="H35"/>
  <c r="M33"/>
  <c r="H36"/>
  <c r="F144"/>
  <c r="N113"/>
  <c r="N114"/>
  <c r="N236"/>
  <c r="N100" s="1"/>
  <c r="N91"/>
  <c r="BK148"/>
  <c r="H33"/>
  <c r="N428"/>
  <c r="BF428" s="1"/>
  <c r="BK235" l="1"/>
  <c r="N235" s="1"/>
  <c r="N99" s="1"/>
  <c r="Y235"/>
  <c r="N148"/>
  <c r="N90" s="1"/>
  <c r="BK147" l="1"/>
  <c r="N147" s="1"/>
  <c r="N89" s="1"/>
  <c r="N127" s="1"/>
  <c r="BF127" s="1"/>
  <c r="N123" l="1"/>
  <c r="BF123" s="1"/>
  <c r="N124"/>
  <c r="BF124" s="1"/>
  <c r="M28"/>
  <c r="N125"/>
  <c r="BF125" s="1"/>
  <c r="N122"/>
  <c r="BF122" s="1"/>
  <c r="N126"/>
  <c r="BF126" s="1"/>
  <c r="N121" l="1"/>
  <c r="M34"/>
  <c r="H34"/>
  <c r="M29"/>
  <c r="L129"/>
  <c r="M31" l="1"/>
  <c r="L39" l="1"/>
</calcChain>
</file>

<file path=xl/sharedStrings.xml><?xml version="1.0" encoding="utf-8"?>
<sst xmlns="http://schemas.openxmlformats.org/spreadsheetml/2006/main" count="1098" uniqueCount="339">
  <si>
    <t/>
  </si>
  <si>
    <t>False</t>
  </si>
  <si>
    <t>optimalizované pre tlač zostáv vo formáte A4 - na výšku</t>
  </si>
  <si>
    <t>&gt;&gt;  skryté stĺpce  &lt;&lt;</t>
  </si>
  <si>
    <t>v ---  nižšie sa nachádzajú doplnkové a pomocné údaje k zostavám  --- v</t>
  </si>
  <si>
    <t>Stavba:</t>
  </si>
  <si>
    <t>JKSO:</t>
  </si>
  <si>
    <t>KS:</t>
  </si>
  <si>
    <t>Miesto:</t>
  </si>
  <si>
    <t>Dátum:</t>
  </si>
  <si>
    <t>Objednávateľ:</t>
  </si>
  <si>
    <t>IČO: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</si>
  <si>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</si>
  <si>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</si>
  <si>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</si>
  <si>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</si>
  <si>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</si>
  <si>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</si>
  <si>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</si>
  <si>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</si>
  <si>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</si>
  <si>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</si>
  <si>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</si>
  <si>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</si>
  <si>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</si>
  <si>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</si>
  <si>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</si>
  <si>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</si>
  <si>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</si>
  <si>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</si>
  <si>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</si>
  <si>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</si>
  <si>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</si>
  <si>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</si>
  <si>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</si>
  <si>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</si>
  <si>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</si>
  <si>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</si>
  <si>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2</t>
  </si>
  <si>
    <t>{187c27cc-365b-41ac-9692-7400790ef830}</t>
  </si>
  <si>
    <t>Ostatné náklady</t>
  </si>
  <si>
    <t>Celkové náklady za stavbu 1) + 2)</t>
  </si>
  <si>
    <t>KRYCÍ LIST ROZPOČTU</t>
  </si>
  <si>
    <t>Objekt: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</si>
  <si>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</si>
  <si>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</si>
  <si>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</si>
  <si>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</si>
  <si>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</si>
  <si>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</si>
  <si>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M - Práce a dodávky M</t>
  </si>
  <si>
    <t xml:space="preserve">    33-M - Montáže dopravných zariadení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</si>
  <si>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</si>
  <si>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</si>
  <si>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</si>
  <si>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</si>
  <si>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</si>
  <si>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</si>
  <si>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</si>
  <si>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</si>
  <si>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</si>
  <si>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</si>
  <si>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</si>
  <si>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</si>
  <si>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</si>
  <si>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</si>
  <si>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</si>
  <si>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</si>
  <si>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</si>
  <si>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</si>
  <si>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</si>
  <si>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</si>
  <si>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</si>
  <si>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</si>
  <si>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</si>
  <si>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</si>
  <si>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</si>
  <si>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</si>
  <si>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VP - Práce naviac</t>
  </si>
  <si>
    <t>PN</t>
  </si>
  <si>
    <t>SO 01 - Administratívna budova a servisná hala</t>
  </si>
  <si>
    <t>Časť:</t>
  </si>
  <si>
    <t>a1 - stavebná časť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</si>
  <si>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</si>
  <si>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</si>
  <si>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</si>
  <si>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</si>
  <si>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</si>
  <si>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</si>
  <si>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</si>
  <si>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</si>
  <si>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</si>
  <si>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</si>
  <si>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</si>
  <si>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</si>
  <si>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</si>
  <si>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763 - Drevostavby, sádrokartóny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</si>
  <si>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</si>
  <si>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</si>
  <si>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</si>
  <si>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</si>
  <si>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</si>
  <si>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777 - Podlahy syntetické</t>
  </si>
  <si>
    <t xml:space="preserve">    781 - Obklady keramické</t>
  </si>
  <si>
    <t xml:space="preserve">    783 - Nátery</t>
  </si>
  <si>
    <t xml:space="preserve">    784 - Maľby</t>
  </si>
  <si>
    <t xml:space="preserve">    43-M - Montáž oceľových konštrukcií</t>
  </si>
  <si>
    <t>OST - Ostatné</t>
  </si>
  <si>
    <t xml:space="preserve">    X1 - Hasiace prístroje</t>
  </si>
  <si>
    <t xml:space="preserve">    X2 - Bezpečnostné značenie</t>
  </si>
  <si>
    <t>m3</t>
  </si>
  <si>
    <t>4</t>
  </si>
  <si>
    <t>m2</t>
  </si>
  <si>
    <t>t</t>
  </si>
  <si>
    <t>m</t>
  </si>
  <si>
    <t>M</t>
  </si>
  <si>
    <t>16</t>
  </si>
  <si>
    <t>27</t>
  </si>
  <si>
    <t>311234521</t>
  </si>
  <si>
    <t>Murivo nosné (m2) z tehál pálených POROTHERM 30 P 15 na pero a drážku, na maltu POROTHERM MM 50 (300x250x238)</t>
  </si>
  <si>
    <t>-179146897</t>
  </si>
  <si>
    <t>28</t>
  </si>
  <si>
    <t>317165122</t>
  </si>
  <si>
    <t>Prekladový trámec YTONG šírky 150 mm, výšky 124 mm, dĺžky 1300 mm</t>
  </si>
  <si>
    <t>ks</t>
  </si>
  <si>
    <t>2041529524</t>
  </si>
  <si>
    <t>29</t>
  </si>
  <si>
    <t>317165125</t>
  </si>
  <si>
    <t>Prekladový trámec YTONG šírky 150 mm, výšky 124 mm, dĺžky 2000 mm</t>
  </si>
  <si>
    <t>-389777372</t>
  </si>
  <si>
    <t>30</t>
  </si>
  <si>
    <t>317165127</t>
  </si>
  <si>
    <t>Prekladový trámec YTONG šírky 150 mm, výšky 124 mm, dĺžky 2500 mm</t>
  </si>
  <si>
    <t>536932381</t>
  </si>
  <si>
    <t>31</t>
  </si>
  <si>
    <t>317165128</t>
  </si>
  <si>
    <t>Prekladový trámec YTONG šírky 150 mm, výšky 124 mm, dĺžky 2750 mm</t>
  </si>
  <si>
    <t>128476104</t>
  </si>
  <si>
    <t>32</t>
  </si>
  <si>
    <t>317321411</t>
  </si>
  <si>
    <t>Betón prekladov železový (bez výstuže) tr. C 25/30</t>
  </si>
  <si>
    <t>695840849</t>
  </si>
  <si>
    <t>33</t>
  </si>
  <si>
    <t>317351107</t>
  </si>
  <si>
    <t>Debnenie prekladu  vrátane podpornej konštrukcie výšky do 4 m zhotovenie</t>
  </si>
  <si>
    <t>-291988480</t>
  </si>
  <si>
    <t>34</t>
  </si>
  <si>
    <t>317351108</t>
  </si>
  <si>
    <t>Debnenie prekladu  vrátane podpornej konštrukcie výšky do 4 m odstránenie</t>
  </si>
  <si>
    <t>516739695</t>
  </si>
  <si>
    <t>35</t>
  </si>
  <si>
    <t>317361821</t>
  </si>
  <si>
    <t>Výstuž prekladov z ocele 10505</t>
  </si>
  <si>
    <t>-1411870778</t>
  </si>
  <si>
    <t>36</t>
  </si>
  <si>
    <t>331122010</t>
  </si>
  <si>
    <t>Montáž stľpov zo železobetónu</t>
  </si>
  <si>
    <t>-162118161</t>
  </si>
  <si>
    <t>38</t>
  </si>
  <si>
    <t>342242021</t>
  </si>
  <si>
    <t>Priečky z tehál pálených POROTHERM 11,5 P 8, na maltu POROTHERM MM 50 (115x500x238)</t>
  </si>
  <si>
    <t>-726663624</t>
  </si>
  <si>
    <t>39</t>
  </si>
  <si>
    <t>389129999</t>
  </si>
  <si>
    <t>Montáž a dodávka kompletnej konštrukcie montážneho kanálu</t>
  </si>
  <si>
    <t>sub</t>
  </si>
  <si>
    <t>172420652</t>
  </si>
  <si>
    <t>40</t>
  </si>
  <si>
    <t>389381001</t>
  </si>
  <si>
    <t>Nadbetónovanie konštrukcií vrátane debnenia a oddebnenia</t>
  </si>
  <si>
    <t>-461946483</t>
  </si>
  <si>
    <t>103</t>
  </si>
  <si>
    <t>711111125</t>
  </si>
  <si>
    <t>Izolačný systém proti vlhkosti natierateľnou fóliou pod vnútorné dlažby - vodorovný</t>
  </si>
  <si>
    <t>M2</t>
  </si>
  <si>
    <t>339128789</t>
  </si>
  <si>
    <t>104</t>
  </si>
  <si>
    <t>711112125</t>
  </si>
  <si>
    <t>Izolačný systém proti vlhkosti natierateľnou fóliou pod vnútorné obklady - zvislý</t>
  </si>
  <si>
    <t>720730007</t>
  </si>
  <si>
    <t>105</t>
  </si>
  <si>
    <t>711131102</t>
  </si>
  <si>
    <t>Zhotovenie geotextílie alebo tkaniny na plochu vodorovnú</t>
  </si>
  <si>
    <t>-321636259</t>
  </si>
  <si>
    <t>106</t>
  </si>
  <si>
    <t>6936651300</t>
  </si>
  <si>
    <t>Geotextília netkaná polypropylénová 300 g/m2 - vo vyhotovení podľa výpisu konštrukcií</t>
  </si>
  <si>
    <t>1784230933</t>
  </si>
  <si>
    <t>107</t>
  </si>
  <si>
    <t>6936651000</t>
  </si>
  <si>
    <t>Geotextília netkaná polypropylénová 200 g/m2 - vo vyhotovení podľa výpisu konštrukcií</t>
  </si>
  <si>
    <t>1193998830</t>
  </si>
  <si>
    <t>108</t>
  </si>
  <si>
    <t>711132102</t>
  </si>
  <si>
    <t>Zhotovenie geotextílie alebo tkaniny na plochu zvislú</t>
  </si>
  <si>
    <t>506161272</t>
  </si>
  <si>
    <t>109</t>
  </si>
  <si>
    <t>1946341236</t>
  </si>
  <si>
    <t>110</t>
  </si>
  <si>
    <t>711133001</t>
  </si>
  <si>
    <t>Zhotovenie izolácie proti zemnej vlhkosti PVC fóliou položenou voľne na vodorovnej ploche so zvarením spoju</t>
  </si>
  <si>
    <t>-608684745</t>
  </si>
  <si>
    <t>111</t>
  </si>
  <si>
    <t>55818</t>
  </si>
  <si>
    <t>Sikaplan® WP Floor Sheet 12H (2x20m/Rol), hydroizolácia spodnej stavby a základov, zemná vlhkosť - vo vyhotovení podľa výpisu konštrukcií</t>
  </si>
  <si>
    <t>1891748666</t>
  </si>
  <si>
    <t>112</t>
  </si>
  <si>
    <t>711133010</t>
  </si>
  <si>
    <t>Zhotovenie izolácie proti zemnej vlhkosti PVC fóliou položenou voľne na zvislej ploche so zvarením spoju</t>
  </si>
  <si>
    <t>246711219</t>
  </si>
  <si>
    <t>113</t>
  </si>
  <si>
    <t>665250979</t>
  </si>
  <si>
    <t>114</t>
  </si>
  <si>
    <t>711491275</t>
  </si>
  <si>
    <t>Pripevnenie izolácie na plochy zvislé kotviacimi páskami</t>
  </si>
  <si>
    <t>-414255070</t>
  </si>
  <si>
    <t>115</t>
  </si>
  <si>
    <t>2834231500</t>
  </si>
  <si>
    <t>Profil tesniaci - vo vyhotovení podľa výpisu konštrukcií</t>
  </si>
  <si>
    <t>1052812451</t>
  </si>
  <si>
    <t>116</t>
  </si>
  <si>
    <t>998711202</t>
  </si>
  <si>
    <t>Presun hmôt pre izoláciu proti vode v objektoch výšky nad 6 do 12 m</t>
  </si>
  <si>
    <t>%</t>
  </si>
  <si>
    <t>1804895054</t>
  </si>
  <si>
    <t>117</t>
  </si>
  <si>
    <t>712370570</t>
  </si>
  <si>
    <t>Zhotovenie povlakovej krytiny striech plochých do 10° fóliou TPO, pripevnenie prikotvením</t>
  </si>
  <si>
    <t>-407217280</t>
  </si>
  <si>
    <t>118</t>
  </si>
  <si>
    <t>109884</t>
  </si>
  <si>
    <t>Sarnafil TS 77-15 1,5 mm rozmer 2.00x25.0m šedá RAL 7040, kotvený FPO systém - vo vyhotovení podľa výpisu konštrukcií</t>
  </si>
  <si>
    <t>-70219111</t>
  </si>
  <si>
    <t>119</t>
  </si>
  <si>
    <t>5859290965</t>
  </si>
  <si>
    <t>Univerzálna skrutkovacia tanierová kotva STR 8/60 U 255</t>
  </si>
  <si>
    <t>-81394114</t>
  </si>
  <si>
    <t>120</t>
  </si>
  <si>
    <t>712872570</t>
  </si>
  <si>
    <t>Zhotovenie povlakovej krytiny striech vytiahnutím izol. povlaku TPO fóliou na konštrukcie prevyšujúce úroveň strechy prikotvenou a prilep. na celej ploche so zvarením spoja</t>
  </si>
  <si>
    <t>-1682061590</t>
  </si>
  <si>
    <t>121</t>
  </si>
  <si>
    <t>-1711839180</t>
  </si>
  <si>
    <t>122</t>
  </si>
  <si>
    <t>1360163528</t>
  </si>
  <si>
    <t>123</t>
  </si>
  <si>
    <t>712973232</t>
  </si>
  <si>
    <t>Detaily k PVC-P fóliam zaizolovanie kruhového prestupu 101 – 250 mm</t>
  </si>
  <si>
    <t>-1173959386</t>
  </si>
  <si>
    <t>124</t>
  </si>
  <si>
    <t>-301775673</t>
  </si>
  <si>
    <t>125</t>
  </si>
  <si>
    <t>712973620</t>
  </si>
  <si>
    <t>Detaily k termoplastom všeobecne, nárožný uholník z hrubopoplast. plechu RŠ 100 mm, ohyb 90-135°</t>
  </si>
  <si>
    <t>-565027853</t>
  </si>
  <si>
    <t>126</t>
  </si>
  <si>
    <t>2832990620</t>
  </si>
  <si>
    <t>Kotviaca technika - šrób do plechu hr. do 0.9 mm</t>
  </si>
  <si>
    <t>-632604606</t>
  </si>
  <si>
    <t>127</t>
  </si>
  <si>
    <t>712973780</t>
  </si>
  <si>
    <t>Detaily k termoplastom všeobecne, stenový kotviaci pásik z hrubopoplast. plechu RŠ 50 mm</t>
  </si>
  <si>
    <t>-2138964178</t>
  </si>
  <si>
    <t>128</t>
  </si>
  <si>
    <t>122222096</t>
  </si>
  <si>
    <t>129</t>
  </si>
  <si>
    <t>712990040</t>
  </si>
  <si>
    <t xml:space="preserve">Položenie geotextílie vodorovne alebo zvislo na strechy ploché do 10° </t>
  </si>
  <si>
    <t>-1222217333</t>
  </si>
  <si>
    <t>130</t>
  </si>
  <si>
    <t>-815892927</t>
  </si>
  <si>
    <t>131</t>
  </si>
  <si>
    <t>998712202</t>
  </si>
  <si>
    <t>Presun hmôt pre izoláciu povlakovej krytiny v objektoch výšky nad 6 do 12 m</t>
  </si>
  <si>
    <t>647999995</t>
  </si>
  <si>
    <t>132</t>
  </si>
  <si>
    <t>713120010</t>
  </si>
  <si>
    <t xml:space="preserve">Zakrývanie tepelnej izolácie podláh fóliou </t>
  </si>
  <si>
    <t>1377420266</t>
  </si>
  <si>
    <t>133</t>
  </si>
  <si>
    <t>2832210100</t>
  </si>
  <si>
    <t>Oddeľovacia fólia - vo vyhotovení podľa výpisu konštrukcií</t>
  </si>
  <si>
    <t>850869380</t>
  </si>
  <si>
    <t>134</t>
  </si>
  <si>
    <t>713122111</t>
  </si>
  <si>
    <t>Montáž tepelnej izolácie podláh polystyrénom, kladeným voľne v jednej vrstve</t>
  </si>
  <si>
    <t>-289332477</t>
  </si>
  <si>
    <t>135</t>
  </si>
  <si>
    <t>2837659090</t>
  </si>
  <si>
    <t>Extrudovaný polystyrén 1250x600 mm, hrúbky 30 mm tepelná izolácia pre obrátené strechy, izolácie suterénu a podláh - vo vyhotovení podľa výpisu konštrukcií</t>
  </si>
  <si>
    <t>-392956863</t>
  </si>
  <si>
    <t>136</t>
  </si>
  <si>
    <t>2837659120</t>
  </si>
  <si>
    <t>Extrudovaný polystyrén 1250x600 mm, hrúbky 60 mm tepelná izolácia pre obrátené strechy, izolácie suterénu a podláh</t>
  </si>
  <si>
    <t>1624706976</t>
  </si>
  <si>
    <t>137</t>
  </si>
  <si>
    <t>713132211</t>
  </si>
  <si>
    <t>Montáž tepelnej izolácie podzemných stien a základov xps celoplošným prilepením</t>
  </si>
  <si>
    <t>722538976</t>
  </si>
  <si>
    <t>138</t>
  </si>
  <si>
    <t>2837650750</t>
  </si>
  <si>
    <t>Extrudovaný polystyrén - XPS hrúbka 100 mm - vo vyhotovení podľa výpisu konštrukcií</t>
  </si>
  <si>
    <t>1824111522</t>
  </si>
  <si>
    <t>139</t>
  </si>
  <si>
    <t>998713202</t>
  </si>
  <si>
    <t>Presun hmôt pre izolácie tepelné v objektoch výšky nad 6 m do 12 m</t>
  </si>
  <si>
    <t>350558690</t>
  </si>
  <si>
    <t>140</t>
  </si>
  <si>
    <t>763135000</t>
  </si>
  <si>
    <t>SDK zavesený kazetový podhľad 600x600 mm</t>
  </si>
  <si>
    <t>-1166688203</t>
  </si>
  <si>
    <t>141</t>
  </si>
  <si>
    <t>763147112</t>
  </si>
  <si>
    <t>Obklad steny sadrokartónom, hr.konštrukcie 30 mm, doska GKB 15,0 mm</t>
  </si>
  <si>
    <t>-1657438494</t>
  </si>
  <si>
    <t>142</t>
  </si>
  <si>
    <t>998763403</t>
  </si>
  <si>
    <t>Presun hmôt pre sádrokartónové konštrukcie v stavbách(objektoch )výšky od 7 do 24 m</t>
  </si>
  <si>
    <t>1164890523</t>
  </si>
  <si>
    <t>143</t>
  </si>
  <si>
    <t>764711114</t>
  </si>
  <si>
    <t>Oplechovanie parapetov z poplastovaného plechu r.š. 230 mm</t>
  </si>
  <si>
    <t>782472931</t>
  </si>
  <si>
    <t>144</t>
  </si>
  <si>
    <t>764711115</t>
  </si>
  <si>
    <t>Oplechovanie parapetov z poplastovaného plechu r.š. 295 mm</t>
  </si>
  <si>
    <t>1812102328</t>
  </si>
  <si>
    <t>145</t>
  </si>
  <si>
    <t>764711125</t>
  </si>
  <si>
    <t>Lemovanie z poplastovaného plechu r.š. 270 mm</t>
  </si>
  <si>
    <t>339602098</t>
  </si>
  <si>
    <t>146</t>
  </si>
  <si>
    <t>764731115</t>
  </si>
  <si>
    <t>Oplechovanie múrov, atík, nadmuroviek z poplastovaného plechu  rš. 520 mm</t>
  </si>
  <si>
    <t>-1534236559</t>
  </si>
  <si>
    <t>147</t>
  </si>
  <si>
    <t>998764202</t>
  </si>
  <si>
    <t>Presun hmôt pre konštrukcie klampiarske v objektoch výšky nad 6 do 12 m</t>
  </si>
  <si>
    <t>-1466591351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</si>
</sst>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0" fillId="0" borderId="10" xfId="0" applyNumberFormat="1" applyFont="1" applyBorder="1" applyAlignment="1"/>
    <xf numFmtId="166" fontId="20" fillId="0" borderId="11" xfId="0" applyNumberFormat="1" applyFont="1" applyBorder="1" applyAlignment="1"/>
    <xf numFmtId="4" fontId="2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2" xfId="0" applyFont="1" applyBorder="1" applyAlignment="1"/>
    <xf numFmtId="166" fontId="7" fillId="0" borderId="0" xfId="0" applyNumberFormat="1" applyFont="1" applyBorder="1" applyAlignment="1"/>
    <xf numFmtId="166" fontId="7" fillId="0" borderId="13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23" xfId="0" applyFont="1" applyFill="1" applyBorder="1" applyAlignment="1" applyProtection="1">
      <alignment horizontal="center" vertical="center"/>
      <protection locked="0"/>
    </xf>
    <xf numFmtId="49" fontId="0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3" xfId="0" applyFont="1" applyFill="1" applyBorder="1" applyAlignment="1" applyProtection="1">
      <alignment horizontal="center" vertical="center" wrapText="1"/>
      <protection locked="0"/>
    </xf>
    <xf numFmtId="167" fontId="0" fillId="4" borderId="23" xfId="0" applyNumberFormat="1" applyFont="1" applyFill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17" fillId="0" borderId="0" xfId="0" applyNumberFormat="1" applyFont="1" applyBorder="1" applyAlignment="1">
      <alignment vertical="center"/>
    </xf>
    <xf numFmtId="4" fontId="17" fillId="5" borderId="0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4" fontId="17" fillId="0" borderId="10" xfId="0" applyNumberFormat="1" applyFont="1" applyBorder="1" applyAlignment="1"/>
    <xf numFmtId="4" fontId="3" fillId="0" borderId="10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5" xfId="0" applyNumberFormat="1" applyFont="1" applyBorder="1" applyAlignment="1"/>
    <xf numFmtId="4" fontId="6" fillId="0" borderId="15" xfId="0" applyNumberFormat="1" applyFont="1" applyBorder="1" applyAlignment="1">
      <alignment vertical="center"/>
    </xf>
    <xf numFmtId="4" fontId="5" fillId="0" borderId="21" xfId="0" applyNumberFormat="1" applyFont="1" applyBorder="1" applyAlignment="1"/>
    <xf numFmtId="4" fontId="5" fillId="0" borderId="21" xfId="0" applyNumberFormat="1" applyFont="1" applyBorder="1" applyAlignment="1">
      <alignment vertical="center"/>
    </xf>
    <xf numFmtId="0" fontId="9" fillId="2" borderId="0" xfId="1" applyFont="1" applyFill="1" applyAlignment="1" applyProtection="1">
      <alignment horizontal="center" vertical="center"/>
    </xf>
    <xf numFmtId="0" fontId="0" fillId="4" borderId="23" xfId="0" applyFont="1" applyFill="1" applyBorder="1" applyAlignment="1" applyProtection="1">
      <alignment horizontal="left" vertical="center" wrapText="1"/>
      <protection locked="0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4" fontId="6" fillId="0" borderId="21" xfId="0" applyNumberFormat="1" applyFont="1" applyBorder="1" applyAlignment="1"/>
    <xf numFmtId="4" fontId="6" fillId="0" borderId="21" xfId="0" applyNumberFormat="1" applyFont="1" applyBorder="1" applyAlignment="1">
      <alignment vertical="center"/>
    </xf>
    <xf numFmtId="4" fontId="5" fillId="0" borderId="10" xfId="0" applyNumberFormat="1" applyFont="1" applyBorder="1" applyAlignment="1"/>
    <xf numFmtId="4" fontId="5" fillId="0" borderId="10" xfId="0" applyNumberFormat="1" applyFont="1" applyBorder="1" applyAlignment="1">
      <alignment vertical="center"/>
    </xf>
    <xf numFmtId="0" fontId="22" fillId="0" borderId="23" xfId="0" applyFont="1" applyBorder="1" applyAlignment="1" applyProtection="1">
      <alignment horizontal="left" vertical="center" wrapText="1"/>
      <protection locked="0"/>
    </xf>
    <xf numFmtId="4" fontId="22" fillId="4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33"/>
  <sheetViews>
    <sheetView showGridLines="0" tabSelected="1" topLeftCell="E1" workbookViewId="0">
      <pane ySplit="1" topLeftCell="A2" activePane="bottomLeft" state="frozen"/>
      <selection pane="bottomLeft" activeCell="U8" sqref="U8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customWidth="1"/>
    <col min="21" max="21" width="16.28515625" customWidth="1"/>
    <col min="22" max="22" width="12.28515625" customWidth="1"/>
    <col min="23" max="23" width="16.28515625" customWidth="1"/>
    <col min="24" max="24" width="12.140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56"/>
      <c r="B1" s="6"/>
      <c r="C1" s="6"/>
      <c r="D1" s="7"/>
      <c r="E1" s="6"/>
      <c r="F1" s="8"/>
      <c r="G1" s="8"/>
      <c r="H1" s="144"/>
      <c r="I1" s="144"/>
      <c r="J1" s="144"/>
      <c r="K1" s="144"/>
      <c r="L1" s="8"/>
      <c r="M1" s="6"/>
      <c r="N1" s="6"/>
      <c r="O1" s="7"/>
      <c r="P1" s="6"/>
      <c r="Q1" s="6"/>
      <c r="R1" s="6"/>
      <c r="S1" s="8"/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" customHeight="1">
      <c r="C2" s="129" t="s">
        <v>2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S2" s="120" t="s">
        <v>3</v>
      </c>
      <c r="T2" s="121"/>
      <c r="U2" s="121"/>
      <c r="V2" s="121"/>
      <c r="W2" s="121"/>
      <c r="X2" s="121"/>
      <c r="Y2" s="121"/>
      <c r="Z2" s="121"/>
      <c r="AA2" s="121"/>
      <c r="AB2" s="121"/>
      <c r="AC2" s="121"/>
      <c r="AT2" s="11" t="s">
        <v>39</v>
      </c>
    </row>
    <row r="3" spans="1:66" ht="6.9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36</v>
      </c>
    </row>
    <row r="4" spans="1:66" ht="36.9" customHeight="1">
      <c r="B4" s="15"/>
      <c r="C4" s="126" t="s">
        <v>42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6"/>
      <c r="T4" s="10" t="s">
        <v>4</v>
      </c>
      <c r="AT4" s="11" t="s">
        <v>1</v>
      </c>
    </row>
    <row r="5" spans="1:66" ht="6.9" customHeight="1"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66" ht="25.35" customHeight="1">
      <c r="B6" s="15"/>
      <c r="C6" s="17"/>
      <c r="D6" s="20" t="s">
        <v>5</v>
      </c>
      <c r="E6" s="17"/>
      <c r="F6" s="153" t="e">
        <f>#REF!</f>
        <v>#REF!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7"/>
      <c r="R6" s="16"/>
    </row>
    <row r="7" spans="1:66" ht="25.35" customHeight="1">
      <c r="B7" s="15"/>
      <c r="C7" s="17"/>
      <c r="D7" s="20" t="s">
        <v>43</v>
      </c>
      <c r="E7" s="17"/>
      <c r="F7" s="153" t="s">
        <v>80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7"/>
      <c r="R7" s="16"/>
    </row>
    <row r="8" spans="1:66" s="1" customFormat="1" ht="32.85" customHeight="1">
      <c r="B8" s="22"/>
      <c r="C8" s="23"/>
      <c r="D8" s="19" t="s">
        <v>81</v>
      </c>
      <c r="E8" s="23"/>
      <c r="F8" s="133" t="s">
        <v>82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23"/>
      <c r="R8" s="24"/>
    </row>
    <row r="9" spans="1:66" s="1" customFormat="1" ht="14.4" customHeight="1">
      <c r="B9" s="22"/>
      <c r="C9" s="23"/>
      <c r="D9" s="20" t="s">
        <v>6</v>
      </c>
      <c r="E9" s="23"/>
      <c r="F9" s="18" t="s">
        <v>0</v>
      </c>
      <c r="G9" s="23"/>
      <c r="H9" s="23"/>
      <c r="I9" s="23"/>
      <c r="J9" s="23"/>
      <c r="K9" s="23"/>
      <c r="L9" s="23"/>
      <c r="M9" s="20" t="s">
        <v>7</v>
      </c>
      <c r="N9" s="23"/>
      <c r="O9" s="18" t="s">
        <v>0</v>
      </c>
      <c r="P9" s="23"/>
      <c r="Q9" s="23"/>
      <c r="R9" s="24"/>
    </row>
    <row r="10" spans="1:66" s="1" customFormat="1" ht="14.4" customHeight="1">
      <c r="B10" s="22"/>
      <c r="C10" s="23"/>
      <c r="D10" s="20" t="s">
        <v>8</v>
      </c>
      <c r="E10" s="23"/>
      <c r="G10" s="23"/>
      <c r="H10" s="23"/>
      <c r="I10" s="23"/>
      <c r="J10" s="23"/>
      <c r="K10" s="23"/>
      <c r="L10" s="23"/>
      <c r="M10" s="20" t="s">
        <v>9</v>
      </c>
      <c r="N10" s="23"/>
      <c r="O10" s="169" t="e">
        <f>#REF!</f>
        <v>#REF!</v>
      </c>
      <c r="P10" s="155"/>
      <c r="Q10" s="23"/>
      <c r="R10" s="24"/>
    </row>
    <row r="11" spans="1:66" s="1" customFormat="1" ht="10.95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66" s="1" customFormat="1" ht="14.4" customHeight="1">
      <c r="B12" s="22"/>
      <c r="C12" s="23"/>
      <c r="D12" s="20" t="s">
        <v>10</v>
      </c>
      <c r="E12" s="23"/>
      <c r="F12" s="23"/>
      <c r="G12" s="23"/>
      <c r="H12" s="23"/>
      <c r="I12" s="23"/>
      <c r="J12" s="23"/>
      <c r="K12" s="23"/>
      <c r="L12" s="23"/>
      <c r="M12" s="20" t="s">
        <v>11</v>
      </c>
      <c r="N12" s="23"/>
      <c r="O12" s="131" t="s">
        <v>0</v>
      </c>
      <c r="P12" s="131"/>
      <c r="Q12" s="23"/>
      <c r="R12" s="24"/>
    </row>
    <row r="13" spans="1:66" s="1" customFormat="1" ht="18" customHeight="1">
      <c r="B13" s="22"/>
      <c r="C13" s="23"/>
      <c r="D13" s="23"/>
      <c r="E13" s="18"/>
      <c r="F13" s="23"/>
      <c r="G13" s="23"/>
      <c r="H13" s="23"/>
      <c r="I13" s="23"/>
      <c r="J13" s="23"/>
      <c r="K13" s="23"/>
      <c r="L13" s="23"/>
      <c r="M13" s="20" t="s">
        <v>12</v>
      </c>
      <c r="N13" s="23"/>
      <c r="O13" s="131" t="s">
        <v>0</v>
      </c>
      <c r="P13" s="131"/>
      <c r="Q13" s="23"/>
      <c r="R13" s="24"/>
    </row>
    <row r="14" spans="1:66" s="1" customFormat="1" ht="6.9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66" s="1" customFormat="1" ht="14.4" customHeight="1">
      <c r="B15" s="22"/>
      <c r="C15" s="23"/>
      <c r="D15" s="20" t="s">
        <v>13</v>
      </c>
      <c r="E15" s="23"/>
      <c r="F15" s="23"/>
      <c r="G15" s="23"/>
      <c r="H15" s="23"/>
      <c r="I15" s="23"/>
      <c r="J15" s="23"/>
      <c r="K15" s="23"/>
      <c r="L15" s="23"/>
      <c r="M15" s="20" t="s">
        <v>11</v>
      </c>
      <c r="N15" s="23"/>
      <c r="O15" s="167" t="e">
        <f>IF(#REF!="","",#REF!)</f>
        <v>#REF!</v>
      </c>
      <c r="P15" s="131"/>
      <c r="Q15" s="23"/>
      <c r="R15" s="24"/>
    </row>
    <row r="16" spans="1:66" s="1" customFormat="1" ht="18" customHeight="1">
      <c r="B16" s="22"/>
      <c r="C16" s="23"/>
      <c r="D16" s="23"/>
      <c r="E16" s="167" t="e">
        <f>IF(#REF!="","",#REF!)</f>
        <v>#REF!</v>
      </c>
      <c r="F16" s="168"/>
      <c r="G16" s="168"/>
      <c r="H16" s="168"/>
      <c r="I16" s="168"/>
      <c r="J16" s="168"/>
      <c r="K16" s="168"/>
      <c r="L16" s="168"/>
      <c r="M16" s="20" t="s">
        <v>12</v>
      </c>
      <c r="N16" s="23"/>
      <c r="O16" s="167" t="e">
        <f>IF(#REF!="","",#REF!)</f>
        <v>#REF!</v>
      </c>
      <c r="P16" s="131"/>
      <c r="Q16" s="23"/>
      <c r="R16" s="24"/>
    </row>
    <row r="17" spans="2:18" s="1" customFormat="1" ht="6.9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2:18" s="1" customFormat="1" ht="14.4" customHeight="1">
      <c r="B18" s="22"/>
      <c r="C18" s="23"/>
      <c r="D18" s="20" t="s">
        <v>14</v>
      </c>
      <c r="E18" s="23"/>
      <c r="F18" s="23"/>
      <c r="G18" s="23"/>
      <c r="H18" s="23"/>
      <c r="I18" s="23"/>
      <c r="J18" s="23"/>
      <c r="K18" s="23"/>
      <c r="L18" s="23"/>
      <c r="M18" s="20" t="s">
        <v>11</v>
      </c>
      <c r="N18" s="23"/>
      <c r="O18" s="131" t="s">
        <v>0</v>
      </c>
      <c r="P18" s="131"/>
      <c r="Q18" s="23"/>
      <c r="R18" s="24"/>
    </row>
    <row r="19" spans="2:18" s="1" customFormat="1" ht="18" customHeight="1">
      <c r="B19" s="22"/>
      <c r="C19" s="23"/>
      <c r="D19" s="23"/>
      <c r="E19" s="18"/>
      <c r="F19" s="23"/>
      <c r="G19" s="23"/>
      <c r="H19" s="23"/>
      <c r="I19" s="23"/>
      <c r="J19" s="23"/>
      <c r="K19" s="23"/>
      <c r="L19" s="23"/>
      <c r="M19" s="20" t="s">
        <v>12</v>
      </c>
      <c r="N19" s="23"/>
      <c r="O19" s="131" t="s">
        <v>0</v>
      </c>
      <c r="P19" s="131"/>
      <c r="Q19" s="23"/>
      <c r="R19" s="24"/>
    </row>
    <row r="20" spans="2:18" s="1" customFormat="1" ht="6.9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2:18" s="1" customFormat="1" ht="14.4" customHeight="1">
      <c r="B21" s="22"/>
      <c r="C21" s="23"/>
      <c r="D21" s="20" t="s">
        <v>15</v>
      </c>
      <c r="E21" s="23"/>
      <c r="F21" s="23"/>
      <c r="G21" s="23"/>
      <c r="H21" s="23"/>
      <c r="I21" s="23"/>
      <c r="J21" s="23"/>
      <c r="K21" s="23"/>
      <c r="L21" s="23"/>
      <c r="M21" s="20" t="s">
        <v>11</v>
      </c>
      <c r="N21" s="23"/>
      <c r="O21" s="131" t="s">
        <v>0</v>
      </c>
      <c r="P21" s="131"/>
      <c r="Q21" s="23"/>
      <c r="R21" s="24"/>
    </row>
    <row r="22" spans="2:18" s="1" customFormat="1" ht="18" customHeight="1">
      <c r="B22" s="22"/>
      <c r="C22" s="23"/>
      <c r="D22" s="23"/>
      <c r="E22" s="18"/>
      <c r="F22" s="23"/>
      <c r="G22" s="23"/>
      <c r="H22" s="23"/>
      <c r="I22" s="23"/>
      <c r="J22" s="23"/>
      <c r="K22" s="23"/>
      <c r="L22" s="23"/>
      <c r="M22" s="20" t="s">
        <v>12</v>
      </c>
      <c r="N22" s="23"/>
      <c r="O22" s="131" t="s">
        <v>0</v>
      </c>
      <c r="P22" s="131"/>
      <c r="Q22" s="23"/>
      <c r="R22" s="24"/>
    </row>
    <row r="23" spans="2:18" s="1" customFormat="1" ht="6.9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4.4" customHeight="1">
      <c r="B24" s="22"/>
      <c r="C24" s="23"/>
      <c r="D24" s="20" t="s">
        <v>16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16.5" customHeight="1">
      <c r="B25" s="22"/>
      <c r="C25" s="23"/>
      <c r="D25" s="23"/>
      <c r="E25" s="134" t="s">
        <v>0</v>
      </c>
      <c r="F25" s="134"/>
      <c r="G25" s="134"/>
      <c r="H25" s="134"/>
      <c r="I25" s="134"/>
      <c r="J25" s="134"/>
      <c r="K25" s="134"/>
      <c r="L25" s="134"/>
      <c r="M25" s="23"/>
      <c r="N25" s="23"/>
      <c r="O25" s="23"/>
      <c r="P25" s="23"/>
      <c r="Q25" s="23"/>
      <c r="R25" s="24"/>
    </row>
    <row r="26" spans="2:18" s="1" customFormat="1" ht="6.9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1" customFormat="1" ht="6.9" customHeight="1">
      <c r="B27" s="22"/>
      <c r="C27" s="2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3"/>
      <c r="R27" s="24"/>
    </row>
    <row r="28" spans="2:18" s="1" customFormat="1" ht="14.4" customHeight="1">
      <c r="B28" s="22"/>
      <c r="C28" s="23"/>
      <c r="D28" s="57" t="s">
        <v>44</v>
      </c>
      <c r="E28" s="23"/>
      <c r="F28" s="23"/>
      <c r="G28" s="23"/>
      <c r="H28" s="23"/>
      <c r="I28" s="23"/>
      <c r="J28" s="23"/>
      <c r="K28" s="23"/>
      <c r="L28" s="23"/>
      <c r="M28" s="135" t="e">
        <f>N89</f>
        <v>#REF!</v>
      </c>
      <c r="N28" s="135"/>
      <c r="O28" s="135"/>
      <c r="P28" s="135"/>
      <c r="Q28" s="23"/>
      <c r="R28" s="24"/>
    </row>
    <row r="29" spans="2:18" s="1" customFormat="1" ht="14.4" customHeight="1">
      <c r="B29" s="22"/>
      <c r="C29" s="23"/>
      <c r="D29" s="21" t="s">
        <v>40</v>
      </c>
      <c r="E29" s="23"/>
      <c r="F29" s="23"/>
      <c r="G29" s="23"/>
      <c r="H29" s="23"/>
      <c r="I29" s="23"/>
      <c r="J29" s="23"/>
      <c r="K29" s="23"/>
      <c r="L29" s="23"/>
      <c r="M29" s="135" t="e">
        <f>N121</f>
        <v>#REF!</v>
      </c>
      <c r="N29" s="135"/>
      <c r="O29" s="135"/>
      <c r="P29" s="135"/>
      <c r="Q29" s="23"/>
      <c r="R29" s="24"/>
    </row>
    <row r="30" spans="2:18" s="1" customFormat="1" ht="6.9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2:18" s="1" customFormat="1" ht="25.35" customHeight="1">
      <c r="B31" s="22"/>
      <c r="C31" s="23"/>
      <c r="D31" s="58" t="s">
        <v>17</v>
      </c>
      <c r="E31" s="23"/>
      <c r="F31" s="23"/>
      <c r="G31" s="23"/>
      <c r="H31" s="23"/>
      <c r="I31" s="23"/>
      <c r="J31" s="23"/>
      <c r="K31" s="23"/>
      <c r="L31" s="23"/>
      <c r="M31" s="166" t="e">
        <f>ROUND(M28+M29,2)</f>
        <v>#REF!</v>
      </c>
      <c r="N31" s="152"/>
      <c r="O31" s="152"/>
      <c r="P31" s="152"/>
      <c r="Q31" s="23"/>
      <c r="R31" s="24"/>
    </row>
    <row r="32" spans="2:18" s="1" customFormat="1" ht="6.9" customHeight="1">
      <c r="B32" s="22"/>
      <c r="C32" s="2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3"/>
      <c r="R32" s="24"/>
    </row>
    <row r="33" spans="2:18" s="1" customFormat="1" ht="14.4" customHeight="1">
      <c r="B33" s="22"/>
      <c r="C33" s="23"/>
      <c r="D33" s="25" t="s">
        <v>18</v>
      </c>
      <c r="E33" s="25" t="s">
        <v>19</v>
      </c>
      <c r="F33" s="26">
        <v>0.2</v>
      </c>
      <c r="G33" s="59" t="s">
        <v>20</v>
      </c>
      <c r="H33" s="163">
        <f>ROUND((((SUM(BE121:BE128)+SUM(BE147:BE426))+SUM(BE428:BE432))),2)</f>
        <v>0</v>
      </c>
      <c r="I33" s="152"/>
      <c r="J33" s="152"/>
      <c r="K33" s="23"/>
      <c r="L33" s="23"/>
      <c r="M33" s="163">
        <f>ROUND(((ROUND((SUM(BE121:BE128)+SUM(BE147:BE426)), 2)*F33)+SUM(BE428:BE432)*F33),2)</f>
        <v>0</v>
      </c>
      <c r="N33" s="152"/>
      <c r="O33" s="152"/>
      <c r="P33" s="152"/>
      <c r="Q33" s="23"/>
      <c r="R33" s="24"/>
    </row>
    <row r="34" spans="2:18" s="1" customFormat="1" ht="14.4" customHeight="1">
      <c r="B34" s="22"/>
      <c r="C34" s="23"/>
      <c r="D34" s="23"/>
      <c r="E34" s="25" t="s">
        <v>21</v>
      </c>
      <c r="F34" s="26">
        <v>0.2</v>
      </c>
      <c r="G34" s="59" t="s">
        <v>20</v>
      </c>
      <c r="H34" s="163" t="e">
        <f>ROUND((((SUM(BF121:BF128)+SUM(BF147:BF426))+SUM(BF428:BF432))),2)</f>
        <v>#REF!</v>
      </c>
      <c r="I34" s="152"/>
      <c r="J34" s="152"/>
      <c r="K34" s="23"/>
      <c r="L34" s="23"/>
      <c r="M34" s="163" t="e">
        <f>ROUND(((ROUND((SUM(BF121:BF128)+SUM(BF147:BF426)), 2)*F34)+SUM(BF428:BF432)*F34),2)</f>
        <v>#REF!</v>
      </c>
      <c r="N34" s="152"/>
      <c r="O34" s="152"/>
      <c r="P34" s="152"/>
      <c r="Q34" s="23"/>
      <c r="R34" s="24"/>
    </row>
    <row r="35" spans="2:18" s="1" customFormat="1" ht="14.4" hidden="1" customHeight="1">
      <c r="B35" s="22"/>
      <c r="C35" s="23"/>
      <c r="D35" s="23"/>
      <c r="E35" s="25" t="s">
        <v>22</v>
      </c>
      <c r="F35" s="26">
        <v>0.2</v>
      </c>
      <c r="G35" s="59" t="s">
        <v>20</v>
      </c>
      <c r="H35" s="163">
        <f>ROUND((((SUM(BG121:BG128)+SUM(BG147:BG426))+SUM(BG428:BG432))),2)</f>
        <v>0</v>
      </c>
      <c r="I35" s="152"/>
      <c r="J35" s="152"/>
      <c r="K35" s="23"/>
      <c r="L35" s="23"/>
      <c r="M35" s="163">
        <v>0</v>
      </c>
      <c r="N35" s="152"/>
      <c r="O35" s="152"/>
      <c r="P35" s="152"/>
      <c r="Q35" s="23"/>
      <c r="R35" s="24"/>
    </row>
    <row r="36" spans="2:18" s="1" customFormat="1" ht="14.4" hidden="1" customHeight="1">
      <c r="B36" s="22"/>
      <c r="C36" s="23"/>
      <c r="D36" s="23"/>
      <c r="E36" s="25" t="s">
        <v>23</v>
      </c>
      <c r="F36" s="26">
        <v>0.2</v>
      </c>
      <c r="G36" s="59" t="s">
        <v>20</v>
      </c>
      <c r="H36" s="163">
        <f>ROUND((((SUM(BH121:BH128)+SUM(BH147:BH426))+SUM(BH428:BH432))),2)</f>
        <v>0</v>
      </c>
      <c r="I36" s="152"/>
      <c r="J36" s="152"/>
      <c r="K36" s="23"/>
      <c r="L36" s="23"/>
      <c r="M36" s="163">
        <v>0</v>
      </c>
      <c r="N36" s="152"/>
      <c r="O36" s="152"/>
      <c r="P36" s="152"/>
      <c r="Q36" s="23"/>
      <c r="R36" s="24"/>
    </row>
    <row r="37" spans="2:18" s="1" customFormat="1" ht="14.4" hidden="1" customHeight="1">
      <c r="B37" s="22"/>
      <c r="C37" s="23"/>
      <c r="D37" s="23"/>
      <c r="E37" s="25" t="s">
        <v>24</v>
      </c>
      <c r="F37" s="26">
        <v>0</v>
      </c>
      <c r="G37" s="59" t="s">
        <v>20</v>
      </c>
      <c r="H37" s="163">
        <f>ROUND((((SUM(BI121:BI128)+SUM(BI147:BI426))+SUM(BI428:BI432))),2)</f>
        <v>0</v>
      </c>
      <c r="I37" s="152"/>
      <c r="J37" s="152"/>
      <c r="K37" s="23"/>
      <c r="L37" s="23"/>
      <c r="M37" s="163">
        <v>0</v>
      </c>
      <c r="N37" s="152"/>
      <c r="O37" s="152"/>
      <c r="P37" s="152"/>
      <c r="Q37" s="23"/>
      <c r="R37" s="24"/>
    </row>
    <row r="38" spans="2:18" s="1" customFormat="1" ht="6.9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25.35" customHeight="1">
      <c r="B39" s="22"/>
      <c r="C39" s="55"/>
      <c r="D39" s="60" t="s">
        <v>25</v>
      </c>
      <c r="E39" s="45"/>
      <c r="F39" s="45"/>
      <c r="G39" s="61" t="s">
        <v>26</v>
      </c>
      <c r="H39" s="62" t="s">
        <v>27</v>
      </c>
      <c r="I39" s="45"/>
      <c r="J39" s="45"/>
      <c r="K39" s="45"/>
      <c r="L39" s="164" t="e">
        <f>SUM(M31:M37)</f>
        <v>#REF!</v>
      </c>
      <c r="M39" s="164"/>
      <c r="N39" s="164"/>
      <c r="O39" s="164"/>
      <c r="P39" s="165"/>
      <c r="Q39" s="55"/>
      <c r="R39" s="24"/>
    </row>
    <row r="40" spans="2:18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2:18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</row>
    <row r="44" spans="2:18"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</row>
    <row r="45" spans="2:18"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</row>
    <row r="46" spans="2:18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</row>
    <row r="47" spans="2:18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</row>
    <row r="48" spans="2:18"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</row>
    <row r="49" spans="2:18"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</row>
    <row r="50" spans="2:18" s="1" customFormat="1" ht="14.4">
      <c r="B50" s="22"/>
      <c r="C50" s="23"/>
      <c r="D50" s="28" t="s">
        <v>28</v>
      </c>
      <c r="E50" s="29"/>
      <c r="F50" s="29"/>
      <c r="G50" s="29"/>
      <c r="H50" s="30"/>
      <c r="I50" s="23"/>
      <c r="J50" s="28" t="s">
        <v>29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5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6"/>
    </row>
    <row r="52" spans="2:18">
      <c r="B52" s="15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6"/>
    </row>
    <row r="53" spans="2:18">
      <c r="B53" s="15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6"/>
    </row>
    <row r="54" spans="2:18">
      <c r="B54" s="15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6"/>
    </row>
    <row r="55" spans="2:18">
      <c r="B55" s="15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6"/>
    </row>
    <row r="56" spans="2:18">
      <c r="B56" s="15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6"/>
    </row>
    <row r="57" spans="2:18">
      <c r="B57" s="15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6"/>
    </row>
    <row r="58" spans="2:18">
      <c r="B58" s="15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6"/>
    </row>
    <row r="59" spans="2:18" s="1" customFormat="1" ht="14.4">
      <c r="B59" s="22"/>
      <c r="C59" s="23"/>
      <c r="D59" s="33" t="s">
        <v>30</v>
      </c>
      <c r="E59" s="34"/>
      <c r="F59" s="34"/>
      <c r="G59" s="35" t="s">
        <v>31</v>
      </c>
      <c r="H59" s="36"/>
      <c r="I59" s="23"/>
      <c r="J59" s="33" t="s">
        <v>30</v>
      </c>
      <c r="K59" s="34"/>
      <c r="L59" s="34"/>
      <c r="M59" s="34"/>
      <c r="N59" s="35" t="s">
        <v>31</v>
      </c>
      <c r="O59" s="34"/>
      <c r="P59" s="36"/>
      <c r="Q59" s="23"/>
      <c r="R59" s="24"/>
    </row>
    <row r="60" spans="2:18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6"/>
    </row>
    <row r="61" spans="2:18" s="1" customFormat="1" ht="14.4">
      <c r="B61" s="22"/>
      <c r="C61" s="23"/>
      <c r="D61" s="28" t="s">
        <v>32</v>
      </c>
      <c r="E61" s="29"/>
      <c r="F61" s="29"/>
      <c r="G61" s="29"/>
      <c r="H61" s="30"/>
      <c r="I61" s="23"/>
      <c r="J61" s="28" t="s">
        <v>33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5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6"/>
    </row>
    <row r="63" spans="2:18">
      <c r="B63" s="15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6"/>
    </row>
    <row r="64" spans="2:18">
      <c r="B64" s="15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6"/>
    </row>
    <row r="65" spans="2:18">
      <c r="B65" s="15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6"/>
    </row>
    <row r="66" spans="2:18">
      <c r="B66" s="15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6"/>
    </row>
    <row r="67" spans="2:18">
      <c r="B67" s="15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6"/>
    </row>
    <row r="68" spans="2:18">
      <c r="B68" s="15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6"/>
    </row>
    <row r="69" spans="2:18">
      <c r="B69" s="15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6"/>
    </row>
    <row r="70" spans="2:18" s="1" customFormat="1" ht="14.4">
      <c r="B70" s="22"/>
      <c r="C70" s="23"/>
      <c r="D70" s="33" t="s">
        <v>30</v>
      </c>
      <c r="E70" s="34"/>
      <c r="F70" s="34"/>
      <c r="G70" s="35" t="s">
        <v>31</v>
      </c>
      <c r="H70" s="36"/>
      <c r="I70" s="23"/>
      <c r="J70" s="33" t="s">
        <v>30</v>
      </c>
      <c r="K70" s="34"/>
      <c r="L70" s="34"/>
      <c r="M70" s="34"/>
      <c r="N70" s="35" t="s">
        <v>31</v>
      </c>
      <c r="O70" s="34"/>
      <c r="P70" s="36"/>
      <c r="Q70" s="23"/>
      <c r="R70" s="24"/>
    </row>
    <row r="71" spans="2:18" s="1" customFormat="1" ht="14.4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" customHeight="1">
      <c r="B76" s="22"/>
      <c r="C76" s="126" t="s">
        <v>45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24"/>
    </row>
    <row r="77" spans="2:18" s="1" customFormat="1" ht="6.9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5</v>
      </c>
      <c r="D78" s="23"/>
      <c r="E78" s="23"/>
      <c r="F78" s="153" t="e">
        <f>F6</f>
        <v>#REF!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23"/>
      <c r="R78" s="24"/>
    </row>
    <row r="79" spans="2:18" ht="30" customHeight="1">
      <c r="B79" s="15"/>
      <c r="C79" s="20" t="s">
        <v>43</v>
      </c>
      <c r="D79" s="17"/>
      <c r="E79" s="17"/>
      <c r="F79" s="153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7"/>
      <c r="R79" s="16"/>
    </row>
    <row r="80" spans="2:18" s="1" customFormat="1" ht="36.9" customHeight="1">
      <c r="B80" s="22"/>
      <c r="C80" s="43" t="s">
        <v>81</v>
      </c>
      <c r="D80" s="23"/>
      <c r="E80" s="23"/>
      <c r="F80" s="128" t="str">
        <f>F8</f>
        <v>a1 - stavebná časť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23"/>
      <c r="R80" s="24"/>
    </row>
    <row r="81" spans="2:47" s="1" customFormat="1" ht="6.9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47" s="1" customFormat="1" ht="18" customHeight="1">
      <c r="B82" s="22"/>
      <c r="C82" s="20" t="s">
        <v>8</v>
      </c>
      <c r="D82" s="23"/>
      <c r="E82" s="23"/>
      <c r="F82" s="18">
        <f>E13</f>
        <v>0</v>
      </c>
      <c r="G82" s="23"/>
      <c r="H82" s="23"/>
      <c r="I82" s="23"/>
      <c r="J82" s="23"/>
      <c r="K82" s="20" t="s">
        <v>9</v>
      </c>
      <c r="L82" s="23"/>
      <c r="M82" s="155" t="e">
        <f>IF(O10="","",O10)</f>
        <v>#REF!</v>
      </c>
      <c r="N82" s="155"/>
      <c r="O82" s="155"/>
      <c r="P82" s="155"/>
      <c r="Q82" s="23"/>
      <c r="R82" s="24"/>
    </row>
    <row r="83" spans="2:47" s="1" customFormat="1" ht="6.9" customHeight="1"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2:47" s="1" customFormat="1" ht="13.2">
      <c r="B84" s="22"/>
      <c r="C84" s="20" t="s">
        <v>10</v>
      </c>
      <c r="D84" s="23"/>
      <c r="E84" s="23"/>
      <c r="F84" s="18" t="e">
        <f>#REF!</f>
        <v>#REF!</v>
      </c>
      <c r="G84" s="23"/>
      <c r="H84" s="23"/>
      <c r="I84" s="23"/>
      <c r="J84" s="23"/>
      <c r="K84" s="20" t="s">
        <v>14</v>
      </c>
      <c r="L84" s="23"/>
      <c r="M84" s="131">
        <f>E19</f>
        <v>0</v>
      </c>
      <c r="N84" s="131"/>
      <c r="O84" s="131"/>
      <c r="P84" s="131"/>
      <c r="Q84" s="131"/>
      <c r="R84" s="24"/>
    </row>
    <row r="85" spans="2:47" s="1" customFormat="1" ht="14.4" customHeight="1">
      <c r="B85" s="22"/>
      <c r="C85" s="20" t="s">
        <v>13</v>
      </c>
      <c r="D85" s="23"/>
      <c r="E85" s="23"/>
      <c r="F85" s="18" t="e">
        <f>IF(E16="","",E16)</f>
        <v>#REF!</v>
      </c>
      <c r="G85" s="23"/>
      <c r="H85" s="23"/>
      <c r="I85" s="23"/>
      <c r="J85" s="23"/>
      <c r="K85" s="20" t="s">
        <v>15</v>
      </c>
      <c r="L85" s="23"/>
      <c r="M85" s="131">
        <f>E22</f>
        <v>0</v>
      </c>
      <c r="N85" s="131"/>
      <c r="O85" s="131"/>
      <c r="P85" s="131"/>
      <c r="Q85" s="131"/>
      <c r="R85" s="24"/>
    </row>
    <row r="86" spans="2:47" s="1" customFormat="1" ht="10.3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>
      <c r="B87" s="22"/>
      <c r="C87" s="161" t="s">
        <v>46</v>
      </c>
      <c r="D87" s="162"/>
      <c r="E87" s="162"/>
      <c r="F87" s="162"/>
      <c r="G87" s="162"/>
      <c r="H87" s="55"/>
      <c r="I87" s="55"/>
      <c r="J87" s="55"/>
      <c r="K87" s="55"/>
      <c r="L87" s="55"/>
      <c r="M87" s="55"/>
      <c r="N87" s="161" t="s">
        <v>47</v>
      </c>
      <c r="O87" s="162"/>
      <c r="P87" s="162"/>
      <c r="Q87" s="162"/>
      <c r="R87" s="24"/>
    </row>
    <row r="88" spans="2:47" s="1" customFormat="1" ht="10.35" customHeight="1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2:47" s="1" customFormat="1" ht="29.25" customHeight="1">
      <c r="B89" s="22"/>
      <c r="C89" s="63" t="s">
        <v>48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118" t="e">
        <f>N147</f>
        <v>#REF!</v>
      </c>
      <c r="O89" s="158"/>
      <c r="P89" s="158"/>
      <c r="Q89" s="158"/>
      <c r="R89" s="24"/>
      <c r="AU89" s="11" t="s">
        <v>49</v>
      </c>
    </row>
    <row r="90" spans="2:47" s="2" customFormat="1" ht="24.9" customHeight="1">
      <c r="B90" s="64"/>
      <c r="C90" s="65"/>
      <c r="D90" s="66" t="s">
        <v>83</v>
      </c>
      <c r="E90" s="65"/>
      <c r="F90" s="65"/>
      <c r="G90" s="65"/>
      <c r="H90" s="65"/>
      <c r="I90" s="65"/>
      <c r="J90" s="65"/>
      <c r="K90" s="65"/>
      <c r="L90" s="65"/>
      <c r="M90" s="65"/>
      <c r="N90" s="139" t="e">
        <f>N148</f>
        <v>#REF!</v>
      </c>
      <c r="O90" s="159"/>
      <c r="P90" s="159"/>
      <c r="Q90" s="159"/>
      <c r="R90" s="67"/>
    </row>
    <row r="91" spans="2:47" s="3" customFormat="1" ht="19.95" customHeight="1">
      <c r="B91" s="68"/>
      <c r="C91" s="51"/>
      <c r="D91" s="52" t="s">
        <v>84</v>
      </c>
      <c r="E91" s="51"/>
      <c r="F91" s="51"/>
      <c r="G91" s="51"/>
      <c r="H91" s="51"/>
      <c r="I91" s="51"/>
      <c r="J91" s="51"/>
      <c r="K91" s="51"/>
      <c r="L91" s="51"/>
      <c r="M91" s="51"/>
      <c r="N91" s="123">
        <f>N149</f>
        <v>0</v>
      </c>
      <c r="O91" s="125"/>
      <c r="P91" s="125"/>
      <c r="Q91" s="125"/>
      <c r="R91" s="69"/>
    </row>
    <row r="92" spans="2:47" s="3" customFormat="1" ht="19.95" customHeight="1">
      <c r="B92" s="68"/>
      <c r="C92" s="51"/>
      <c r="D92" s="52" t="s">
        <v>85</v>
      </c>
      <c r="E92" s="51"/>
      <c r="F92" s="51"/>
      <c r="G92" s="51"/>
      <c r="H92" s="51"/>
      <c r="I92" s="51"/>
      <c r="J92" s="51"/>
      <c r="K92" s="51"/>
      <c r="L92" s="51"/>
      <c r="M92" s="51"/>
      <c r="N92" s="123">
        <f>N157</f>
        <v>0</v>
      </c>
      <c r="O92" s="125"/>
      <c r="P92" s="125"/>
      <c r="Q92" s="125"/>
      <c r="R92" s="69"/>
    </row>
    <row r="93" spans="2:47" s="3" customFormat="1" ht="19.95" customHeight="1">
      <c r="B93" s="68"/>
      <c r="C93" s="51"/>
      <c r="D93" s="52" t="s">
        <v>86</v>
      </c>
      <c r="E93" s="51"/>
      <c r="F93" s="51"/>
      <c r="G93" s="51"/>
      <c r="H93" s="51"/>
      <c r="I93" s="51"/>
      <c r="J93" s="51"/>
      <c r="K93" s="51"/>
      <c r="L93" s="51"/>
      <c r="M93" s="51"/>
      <c r="N93" s="123">
        <f>N177</f>
        <v>0</v>
      </c>
      <c r="O93" s="125"/>
      <c r="P93" s="125"/>
      <c r="Q93" s="125"/>
      <c r="R93" s="69"/>
    </row>
    <row r="94" spans="2:47" s="3" customFormat="1" ht="19.95" customHeight="1">
      <c r="B94" s="68"/>
      <c r="C94" s="51"/>
      <c r="D94" s="52" t="s">
        <v>87</v>
      </c>
      <c r="E94" s="51"/>
      <c r="F94" s="51"/>
      <c r="G94" s="51"/>
      <c r="H94" s="51"/>
      <c r="I94" s="51"/>
      <c r="J94" s="51"/>
      <c r="K94" s="51"/>
      <c r="L94" s="51"/>
      <c r="M94" s="51"/>
      <c r="N94" s="123" t="e">
        <f>N194</f>
        <v>#REF!</v>
      </c>
      <c r="O94" s="125"/>
      <c r="P94" s="125"/>
      <c r="Q94" s="125"/>
      <c r="R94" s="69"/>
    </row>
    <row r="95" spans="2:47" s="3" customFormat="1" ht="19.95" customHeight="1">
      <c r="B95" s="68"/>
      <c r="C95" s="51"/>
      <c r="D95" s="52" t="s">
        <v>88</v>
      </c>
      <c r="E95" s="51"/>
      <c r="F95" s="51"/>
      <c r="G95" s="51"/>
      <c r="H95" s="51"/>
      <c r="I95" s="51"/>
      <c r="J95" s="51"/>
      <c r="K95" s="51"/>
      <c r="L95" s="51"/>
      <c r="M95" s="51"/>
      <c r="N95" s="123" t="e">
        <f>#REF!</f>
        <v>#REF!</v>
      </c>
      <c r="O95" s="125"/>
      <c r="P95" s="125"/>
      <c r="Q95" s="125"/>
      <c r="R95" s="69"/>
    </row>
    <row r="96" spans="2:47" s="3" customFormat="1" ht="19.95" customHeight="1">
      <c r="B96" s="68"/>
      <c r="C96" s="51"/>
      <c r="D96" s="52" t="s">
        <v>89</v>
      </c>
      <c r="E96" s="51"/>
      <c r="F96" s="51"/>
      <c r="G96" s="51"/>
      <c r="H96" s="51"/>
      <c r="I96" s="51"/>
      <c r="J96" s="51"/>
      <c r="K96" s="51"/>
      <c r="L96" s="51"/>
      <c r="M96" s="51"/>
      <c r="N96" s="123">
        <f>N195</f>
        <v>0</v>
      </c>
      <c r="O96" s="125"/>
      <c r="P96" s="125"/>
      <c r="Q96" s="125"/>
      <c r="R96" s="69"/>
    </row>
    <row r="97" spans="2:18" s="3" customFormat="1" ht="19.95" customHeight="1">
      <c r="B97" s="68"/>
      <c r="C97" s="51"/>
      <c r="D97" s="52" t="s">
        <v>90</v>
      </c>
      <c r="E97" s="51"/>
      <c r="F97" s="51"/>
      <c r="G97" s="51"/>
      <c r="H97" s="51"/>
      <c r="I97" s="51"/>
      <c r="J97" s="51"/>
      <c r="K97" s="51"/>
      <c r="L97" s="51"/>
      <c r="M97" s="51"/>
      <c r="N97" s="123">
        <f>N225</f>
        <v>0</v>
      </c>
      <c r="O97" s="125"/>
      <c r="P97" s="125"/>
      <c r="Q97" s="125"/>
      <c r="R97" s="69"/>
    </row>
    <row r="98" spans="2:18" s="3" customFormat="1" ht="19.95" customHeight="1">
      <c r="B98" s="68"/>
      <c r="C98" s="51"/>
      <c r="D98" s="52" t="s">
        <v>91</v>
      </c>
      <c r="E98" s="51"/>
      <c r="F98" s="51"/>
      <c r="G98" s="51"/>
      <c r="H98" s="51"/>
      <c r="I98" s="51"/>
      <c r="J98" s="51"/>
      <c r="K98" s="51"/>
      <c r="L98" s="51"/>
      <c r="M98" s="51"/>
      <c r="N98" s="123">
        <f>N233</f>
        <v>0</v>
      </c>
      <c r="O98" s="125"/>
      <c r="P98" s="125"/>
      <c r="Q98" s="125"/>
      <c r="R98" s="69"/>
    </row>
    <row r="99" spans="2:18" s="2" customFormat="1" ht="24.9" customHeight="1">
      <c r="B99" s="64"/>
      <c r="C99" s="65"/>
      <c r="D99" s="66" t="s">
        <v>92</v>
      </c>
      <c r="E99" s="65"/>
      <c r="F99" s="65"/>
      <c r="G99" s="65"/>
      <c r="H99" s="65"/>
      <c r="I99" s="65"/>
      <c r="J99" s="65"/>
      <c r="K99" s="65"/>
      <c r="L99" s="65"/>
      <c r="M99" s="65"/>
      <c r="N99" s="139">
        <f>N235</f>
        <v>0</v>
      </c>
      <c r="O99" s="159"/>
      <c r="P99" s="159"/>
      <c r="Q99" s="159"/>
      <c r="R99" s="67"/>
    </row>
    <row r="100" spans="2:18" s="3" customFormat="1" ht="19.95" customHeight="1">
      <c r="B100" s="68"/>
      <c r="C100" s="51"/>
      <c r="D100" s="52" t="s">
        <v>93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123">
        <f>N236</f>
        <v>0</v>
      </c>
      <c r="O100" s="125"/>
      <c r="P100" s="125"/>
      <c r="Q100" s="125"/>
      <c r="R100" s="69"/>
    </row>
    <row r="101" spans="2:18" s="3" customFormat="1" ht="19.95" customHeight="1">
      <c r="B101" s="68"/>
      <c r="C101" s="51"/>
      <c r="D101" s="52" t="s">
        <v>94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123">
        <f>N251</f>
        <v>0</v>
      </c>
      <c r="O101" s="125"/>
      <c r="P101" s="125"/>
      <c r="Q101" s="125"/>
      <c r="R101" s="69"/>
    </row>
    <row r="102" spans="2:18" s="3" customFormat="1" ht="19.95" customHeight="1">
      <c r="B102" s="68"/>
      <c r="C102" s="51"/>
      <c r="D102" s="52" t="s">
        <v>95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123">
        <f>N267</f>
        <v>0</v>
      </c>
      <c r="O102" s="125"/>
      <c r="P102" s="125"/>
      <c r="Q102" s="125"/>
      <c r="R102" s="69"/>
    </row>
    <row r="103" spans="2:18" s="3" customFormat="1" ht="19.95" customHeight="1">
      <c r="B103" s="68"/>
      <c r="C103" s="51"/>
      <c r="D103" s="52" t="s">
        <v>96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123">
        <f>N276</f>
        <v>0</v>
      </c>
      <c r="O103" s="125"/>
      <c r="P103" s="125"/>
      <c r="Q103" s="125"/>
      <c r="R103" s="69"/>
    </row>
    <row r="104" spans="2:18" s="3" customFormat="1" ht="19.95" customHeight="1">
      <c r="B104" s="68"/>
      <c r="C104" s="51"/>
      <c r="D104" s="52" t="s">
        <v>97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123">
        <f>N280</f>
        <v>0</v>
      </c>
      <c r="O104" s="125"/>
      <c r="P104" s="125"/>
      <c r="Q104" s="125"/>
      <c r="R104" s="69"/>
    </row>
    <row r="105" spans="2:18" s="3" customFormat="1" ht="19.95" customHeight="1">
      <c r="B105" s="68"/>
      <c r="C105" s="51"/>
      <c r="D105" s="52" t="s">
        <v>98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123">
        <f>N286</f>
        <v>0</v>
      </c>
      <c r="O105" s="125"/>
      <c r="P105" s="125"/>
      <c r="Q105" s="125"/>
      <c r="R105" s="69"/>
    </row>
    <row r="106" spans="2:18" s="3" customFormat="1" ht="19.95" customHeight="1">
      <c r="B106" s="68"/>
      <c r="C106" s="51"/>
      <c r="D106" s="52" t="s">
        <v>99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123">
        <f>N313</f>
        <v>0</v>
      </c>
      <c r="O106" s="125"/>
      <c r="P106" s="125"/>
      <c r="Q106" s="125"/>
      <c r="R106" s="69"/>
    </row>
    <row r="107" spans="2:18" s="3" customFormat="1" ht="19.95" customHeight="1">
      <c r="B107" s="68"/>
      <c r="C107" s="51"/>
      <c r="D107" s="52" t="s">
        <v>100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123">
        <f>N366</f>
        <v>0</v>
      </c>
      <c r="O107" s="125"/>
      <c r="P107" s="125"/>
      <c r="Q107" s="125"/>
      <c r="R107" s="69"/>
    </row>
    <row r="108" spans="2:18" s="3" customFormat="1" ht="19.95" customHeight="1">
      <c r="B108" s="68"/>
      <c r="C108" s="51"/>
      <c r="D108" s="52" t="s">
        <v>101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123">
        <f>N373</f>
        <v>0</v>
      </c>
      <c r="O108" s="125"/>
      <c r="P108" s="125"/>
      <c r="Q108" s="125"/>
      <c r="R108" s="69"/>
    </row>
    <row r="109" spans="2:18" s="3" customFormat="1" ht="19.95" customHeight="1">
      <c r="B109" s="68"/>
      <c r="C109" s="51"/>
      <c r="D109" s="52" t="s">
        <v>102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123">
        <f>N381</f>
        <v>0</v>
      </c>
      <c r="O109" s="125"/>
      <c r="P109" s="125"/>
      <c r="Q109" s="125"/>
      <c r="R109" s="69"/>
    </row>
    <row r="110" spans="2:18" s="3" customFormat="1" ht="19.95" customHeight="1">
      <c r="B110" s="68"/>
      <c r="C110" s="51"/>
      <c r="D110" s="52" t="s">
        <v>103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123">
        <f>N385</f>
        <v>0</v>
      </c>
      <c r="O110" s="125"/>
      <c r="P110" s="125"/>
      <c r="Q110" s="125"/>
      <c r="R110" s="69"/>
    </row>
    <row r="111" spans="2:18" s="3" customFormat="1" ht="19.95" customHeight="1">
      <c r="B111" s="68"/>
      <c r="C111" s="51"/>
      <c r="D111" s="52" t="s">
        <v>104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123">
        <f>N391</f>
        <v>0</v>
      </c>
      <c r="O111" s="125"/>
      <c r="P111" s="125"/>
      <c r="Q111" s="125"/>
      <c r="R111" s="69"/>
    </row>
    <row r="112" spans="2:18" s="3" customFormat="1" ht="19.95" customHeight="1">
      <c r="B112" s="68"/>
      <c r="C112" s="51"/>
      <c r="D112" s="52" t="s">
        <v>105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123">
        <f>N395</f>
        <v>0</v>
      </c>
      <c r="O112" s="125"/>
      <c r="P112" s="125"/>
      <c r="Q112" s="125"/>
      <c r="R112" s="69"/>
    </row>
    <row r="113" spans="2:65" s="2" customFormat="1" ht="24.9" customHeight="1">
      <c r="B113" s="64"/>
      <c r="C113" s="65"/>
      <c r="D113" s="66" t="s">
        <v>50</v>
      </c>
      <c r="E113" s="65"/>
      <c r="F113" s="65"/>
      <c r="G113" s="65"/>
      <c r="H113" s="65"/>
      <c r="I113" s="65"/>
      <c r="J113" s="65"/>
      <c r="K113" s="65"/>
      <c r="L113" s="65"/>
      <c r="M113" s="65"/>
      <c r="N113" s="139">
        <f>N399</f>
        <v>0</v>
      </c>
      <c r="O113" s="159"/>
      <c r="P113" s="159"/>
      <c r="Q113" s="159"/>
      <c r="R113" s="67"/>
    </row>
    <row r="114" spans="2:65" s="3" customFormat="1" ht="19.95" customHeight="1">
      <c r="B114" s="68"/>
      <c r="C114" s="51"/>
      <c r="D114" s="52" t="s">
        <v>51</v>
      </c>
      <c r="E114" s="51"/>
      <c r="F114" s="51"/>
      <c r="G114" s="51"/>
      <c r="H114" s="51"/>
      <c r="I114" s="51"/>
      <c r="J114" s="51"/>
      <c r="K114" s="51"/>
      <c r="L114" s="51"/>
      <c r="M114" s="51"/>
      <c r="N114" s="123">
        <f>N400</f>
        <v>0</v>
      </c>
      <c r="O114" s="125"/>
      <c r="P114" s="125"/>
      <c r="Q114" s="125"/>
      <c r="R114" s="69"/>
    </row>
    <row r="115" spans="2:65" s="3" customFormat="1" ht="19.95" customHeight="1">
      <c r="B115" s="68"/>
      <c r="C115" s="51"/>
      <c r="D115" s="52" t="s">
        <v>106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123">
        <f>N404</f>
        <v>0</v>
      </c>
      <c r="O115" s="125"/>
      <c r="P115" s="125"/>
      <c r="Q115" s="125"/>
      <c r="R115" s="69"/>
    </row>
    <row r="116" spans="2:65" s="2" customFormat="1" ht="24.9" customHeight="1">
      <c r="B116" s="64"/>
      <c r="C116" s="65"/>
      <c r="D116" s="66" t="s">
        <v>107</v>
      </c>
      <c r="E116" s="65"/>
      <c r="F116" s="65"/>
      <c r="G116" s="65"/>
      <c r="H116" s="65"/>
      <c r="I116" s="65"/>
      <c r="J116" s="65"/>
      <c r="K116" s="65"/>
      <c r="L116" s="65"/>
      <c r="M116" s="65"/>
      <c r="N116" s="139">
        <f>N416</f>
        <v>0</v>
      </c>
      <c r="O116" s="159"/>
      <c r="P116" s="159"/>
      <c r="Q116" s="159"/>
      <c r="R116" s="67"/>
    </row>
    <row r="117" spans="2:65" s="3" customFormat="1" ht="19.95" customHeight="1">
      <c r="B117" s="68"/>
      <c r="C117" s="51"/>
      <c r="D117" s="52" t="s">
        <v>108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123">
        <f>N417</f>
        <v>0</v>
      </c>
      <c r="O117" s="125"/>
      <c r="P117" s="125"/>
      <c r="Q117" s="125"/>
      <c r="R117" s="69"/>
    </row>
    <row r="118" spans="2:65" s="3" customFormat="1" ht="19.95" customHeight="1">
      <c r="B118" s="68"/>
      <c r="C118" s="51"/>
      <c r="D118" s="52" t="s">
        <v>109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123">
        <f>N422</f>
        <v>0</v>
      </c>
      <c r="O118" s="125"/>
      <c r="P118" s="125"/>
      <c r="Q118" s="125"/>
      <c r="R118" s="69"/>
    </row>
    <row r="119" spans="2:65" s="2" customFormat="1" ht="21.75" customHeight="1">
      <c r="B119" s="64"/>
      <c r="C119" s="65"/>
      <c r="D119" s="66" t="s">
        <v>52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138">
        <f>N427</f>
        <v>0</v>
      </c>
      <c r="O119" s="159"/>
      <c r="P119" s="159"/>
      <c r="Q119" s="159"/>
      <c r="R119" s="67"/>
    </row>
    <row r="120" spans="2:65" s="1" customFormat="1" ht="21.75" customHeight="1"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2:65" s="1" customFormat="1" ht="29.25" customHeight="1">
      <c r="B121" s="22"/>
      <c r="C121" s="63" t="s">
        <v>53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158" t="e">
        <f>ROUND(N122+N123+N124+N125+N126+N127,2)</f>
        <v>#REF!</v>
      </c>
      <c r="O121" s="160"/>
      <c r="P121" s="160"/>
      <c r="Q121" s="160"/>
      <c r="R121" s="24"/>
      <c r="T121" s="70"/>
      <c r="U121" s="71" t="s">
        <v>18</v>
      </c>
    </row>
    <row r="122" spans="2:65" s="1" customFormat="1" ht="18" customHeight="1">
      <c r="B122" s="72"/>
      <c r="C122" s="73"/>
      <c r="D122" s="124" t="s">
        <v>54</v>
      </c>
      <c r="E122" s="156"/>
      <c r="F122" s="156"/>
      <c r="G122" s="156"/>
      <c r="H122" s="156"/>
      <c r="I122" s="73"/>
      <c r="J122" s="73"/>
      <c r="K122" s="73"/>
      <c r="L122" s="73"/>
      <c r="M122" s="73"/>
      <c r="N122" s="122" t="e">
        <f>ROUND(N89*T122,2)</f>
        <v>#REF!</v>
      </c>
      <c r="O122" s="157"/>
      <c r="P122" s="157"/>
      <c r="Q122" s="157"/>
      <c r="R122" s="75"/>
      <c r="S122" s="76"/>
      <c r="T122" s="77"/>
      <c r="U122" s="78" t="s">
        <v>21</v>
      </c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9" t="s">
        <v>55</v>
      </c>
      <c r="AZ122" s="76"/>
      <c r="BA122" s="76"/>
      <c r="BB122" s="76"/>
      <c r="BC122" s="76"/>
      <c r="BD122" s="76"/>
      <c r="BE122" s="80">
        <f t="shared" ref="BE122:BE127" si="0">IF(U122="základná",N122,0)</f>
        <v>0</v>
      </c>
      <c r="BF122" s="80" t="e">
        <f t="shared" ref="BF122:BF127" si="1">IF(U122="znížená",N122,0)</f>
        <v>#REF!</v>
      </c>
      <c r="BG122" s="80">
        <f t="shared" ref="BG122:BG127" si="2">IF(U122="zákl. prenesená",N122,0)</f>
        <v>0</v>
      </c>
      <c r="BH122" s="80">
        <f t="shared" ref="BH122:BH127" si="3">IF(U122="zníž. prenesená",N122,0)</f>
        <v>0</v>
      </c>
      <c r="BI122" s="80">
        <f t="shared" ref="BI122:BI127" si="4">IF(U122="nulová",N122,0)</f>
        <v>0</v>
      </c>
      <c r="BJ122" s="79" t="s">
        <v>38</v>
      </c>
      <c r="BK122" s="76"/>
      <c r="BL122" s="76"/>
      <c r="BM122" s="76"/>
    </row>
    <row r="123" spans="2:65" s="1" customFormat="1" ht="18" customHeight="1">
      <c r="B123" s="72"/>
      <c r="C123" s="73"/>
      <c r="D123" s="124" t="s">
        <v>56</v>
      </c>
      <c r="E123" s="156"/>
      <c r="F123" s="156"/>
      <c r="G123" s="156"/>
      <c r="H123" s="156"/>
      <c r="I123" s="73"/>
      <c r="J123" s="73"/>
      <c r="K123" s="73"/>
      <c r="L123" s="73"/>
      <c r="M123" s="73"/>
      <c r="N123" s="122" t="e">
        <f>ROUND(N89*T123,2)</f>
        <v>#REF!</v>
      </c>
      <c r="O123" s="157"/>
      <c r="P123" s="157"/>
      <c r="Q123" s="157"/>
      <c r="R123" s="75"/>
      <c r="S123" s="76"/>
      <c r="T123" s="77"/>
      <c r="U123" s="78" t="s">
        <v>21</v>
      </c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9" t="s">
        <v>55</v>
      </c>
      <c r="AZ123" s="76"/>
      <c r="BA123" s="76"/>
      <c r="BB123" s="76"/>
      <c r="BC123" s="76"/>
      <c r="BD123" s="76"/>
      <c r="BE123" s="80">
        <f t="shared" si="0"/>
        <v>0</v>
      </c>
      <c r="BF123" s="80" t="e">
        <f t="shared" si="1"/>
        <v>#REF!</v>
      </c>
      <c r="BG123" s="80">
        <f t="shared" si="2"/>
        <v>0</v>
      </c>
      <c r="BH123" s="80">
        <f t="shared" si="3"/>
        <v>0</v>
      </c>
      <c r="BI123" s="80">
        <f t="shared" si="4"/>
        <v>0</v>
      </c>
      <c r="BJ123" s="79" t="s">
        <v>38</v>
      </c>
      <c r="BK123" s="76"/>
      <c r="BL123" s="76"/>
      <c r="BM123" s="76"/>
    </row>
    <row r="124" spans="2:65" s="1" customFormat="1" ht="18" customHeight="1">
      <c r="B124" s="72"/>
      <c r="C124" s="73"/>
      <c r="D124" s="124" t="s">
        <v>57</v>
      </c>
      <c r="E124" s="156"/>
      <c r="F124" s="156"/>
      <c r="G124" s="156"/>
      <c r="H124" s="156"/>
      <c r="I124" s="73"/>
      <c r="J124" s="73"/>
      <c r="K124" s="73"/>
      <c r="L124" s="73"/>
      <c r="M124" s="73"/>
      <c r="N124" s="122" t="e">
        <f>ROUND(N89*T124,2)</f>
        <v>#REF!</v>
      </c>
      <c r="O124" s="157"/>
      <c r="P124" s="157"/>
      <c r="Q124" s="157"/>
      <c r="R124" s="75"/>
      <c r="S124" s="76"/>
      <c r="T124" s="77"/>
      <c r="U124" s="78" t="s">
        <v>21</v>
      </c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9" t="s">
        <v>55</v>
      </c>
      <c r="AZ124" s="76"/>
      <c r="BA124" s="76"/>
      <c r="BB124" s="76"/>
      <c r="BC124" s="76"/>
      <c r="BD124" s="76"/>
      <c r="BE124" s="80">
        <f t="shared" si="0"/>
        <v>0</v>
      </c>
      <c r="BF124" s="80" t="e">
        <f t="shared" si="1"/>
        <v>#REF!</v>
      </c>
      <c r="BG124" s="80">
        <f t="shared" si="2"/>
        <v>0</v>
      </c>
      <c r="BH124" s="80">
        <f t="shared" si="3"/>
        <v>0</v>
      </c>
      <c r="BI124" s="80">
        <f t="shared" si="4"/>
        <v>0</v>
      </c>
      <c r="BJ124" s="79" t="s">
        <v>38</v>
      </c>
      <c r="BK124" s="76"/>
      <c r="BL124" s="76"/>
      <c r="BM124" s="76"/>
    </row>
    <row r="125" spans="2:65" s="1" customFormat="1" ht="18" customHeight="1">
      <c r="B125" s="72"/>
      <c r="C125" s="73"/>
      <c r="D125" s="124" t="s">
        <v>58</v>
      </c>
      <c r="E125" s="156"/>
      <c r="F125" s="156"/>
      <c r="G125" s="156"/>
      <c r="H125" s="156"/>
      <c r="I125" s="73"/>
      <c r="J125" s="73"/>
      <c r="K125" s="73"/>
      <c r="L125" s="73"/>
      <c r="M125" s="73"/>
      <c r="N125" s="122" t="e">
        <f>ROUND(N89*T125,2)</f>
        <v>#REF!</v>
      </c>
      <c r="O125" s="157"/>
      <c r="P125" s="157"/>
      <c r="Q125" s="157"/>
      <c r="R125" s="75"/>
      <c r="S125" s="76"/>
      <c r="T125" s="77"/>
      <c r="U125" s="78" t="s">
        <v>21</v>
      </c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9" t="s">
        <v>55</v>
      </c>
      <c r="AZ125" s="76"/>
      <c r="BA125" s="76"/>
      <c r="BB125" s="76"/>
      <c r="BC125" s="76"/>
      <c r="BD125" s="76"/>
      <c r="BE125" s="80">
        <f t="shared" si="0"/>
        <v>0</v>
      </c>
      <c r="BF125" s="80" t="e">
        <f t="shared" si="1"/>
        <v>#REF!</v>
      </c>
      <c r="BG125" s="80">
        <f t="shared" si="2"/>
        <v>0</v>
      </c>
      <c r="BH125" s="80">
        <f t="shared" si="3"/>
        <v>0</v>
      </c>
      <c r="BI125" s="80">
        <f t="shared" si="4"/>
        <v>0</v>
      </c>
      <c r="BJ125" s="79" t="s">
        <v>38</v>
      </c>
      <c r="BK125" s="76"/>
      <c r="BL125" s="76"/>
      <c r="BM125" s="76"/>
    </row>
    <row r="126" spans="2:65" s="1" customFormat="1" ht="18" customHeight="1">
      <c r="B126" s="72"/>
      <c r="C126" s="73"/>
      <c r="D126" s="124" t="s">
        <v>59</v>
      </c>
      <c r="E126" s="156"/>
      <c r="F126" s="156"/>
      <c r="G126" s="156"/>
      <c r="H126" s="156"/>
      <c r="I126" s="73"/>
      <c r="J126" s="73"/>
      <c r="K126" s="73"/>
      <c r="L126" s="73"/>
      <c r="M126" s="73"/>
      <c r="N126" s="122" t="e">
        <f>ROUND(N89*T126,2)</f>
        <v>#REF!</v>
      </c>
      <c r="O126" s="157"/>
      <c r="P126" s="157"/>
      <c r="Q126" s="157"/>
      <c r="R126" s="75"/>
      <c r="S126" s="76"/>
      <c r="T126" s="77"/>
      <c r="U126" s="78" t="s">
        <v>21</v>
      </c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9" t="s">
        <v>55</v>
      </c>
      <c r="AZ126" s="76"/>
      <c r="BA126" s="76"/>
      <c r="BB126" s="76"/>
      <c r="BC126" s="76"/>
      <c r="BD126" s="76"/>
      <c r="BE126" s="80">
        <f t="shared" si="0"/>
        <v>0</v>
      </c>
      <c r="BF126" s="80" t="e">
        <f t="shared" si="1"/>
        <v>#REF!</v>
      </c>
      <c r="BG126" s="80">
        <f t="shared" si="2"/>
        <v>0</v>
      </c>
      <c r="BH126" s="80">
        <f t="shared" si="3"/>
        <v>0</v>
      </c>
      <c r="BI126" s="80">
        <f t="shared" si="4"/>
        <v>0</v>
      </c>
      <c r="BJ126" s="79" t="s">
        <v>38</v>
      </c>
      <c r="BK126" s="76"/>
      <c r="BL126" s="76"/>
      <c r="BM126" s="76"/>
    </row>
    <row r="127" spans="2:65" s="1" customFormat="1" ht="18" customHeight="1">
      <c r="B127" s="72"/>
      <c r="C127" s="73"/>
      <c r="D127" s="74" t="s">
        <v>60</v>
      </c>
      <c r="E127" s="73"/>
      <c r="F127" s="73"/>
      <c r="G127" s="73"/>
      <c r="H127" s="73"/>
      <c r="I127" s="73"/>
      <c r="J127" s="73"/>
      <c r="K127" s="73"/>
      <c r="L127" s="73"/>
      <c r="M127" s="73"/>
      <c r="N127" s="122" t="e">
        <f>ROUND(N89*T127,2)</f>
        <v>#REF!</v>
      </c>
      <c r="O127" s="157"/>
      <c r="P127" s="157"/>
      <c r="Q127" s="157"/>
      <c r="R127" s="75"/>
      <c r="S127" s="76"/>
      <c r="T127" s="81"/>
      <c r="U127" s="82" t="s">
        <v>21</v>
      </c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9" t="s">
        <v>61</v>
      </c>
      <c r="AZ127" s="76"/>
      <c r="BA127" s="76"/>
      <c r="BB127" s="76"/>
      <c r="BC127" s="76"/>
      <c r="BD127" s="76"/>
      <c r="BE127" s="80">
        <f t="shared" si="0"/>
        <v>0</v>
      </c>
      <c r="BF127" s="80" t="e">
        <f t="shared" si="1"/>
        <v>#REF!</v>
      </c>
      <c r="BG127" s="80">
        <f t="shared" si="2"/>
        <v>0</v>
      </c>
      <c r="BH127" s="80">
        <f t="shared" si="3"/>
        <v>0</v>
      </c>
      <c r="BI127" s="80">
        <f t="shared" si="4"/>
        <v>0</v>
      </c>
      <c r="BJ127" s="79" t="s">
        <v>38</v>
      </c>
      <c r="BK127" s="76"/>
      <c r="BL127" s="76"/>
      <c r="BM127" s="76"/>
    </row>
    <row r="128" spans="2:65" s="1" customFormat="1"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</row>
    <row r="129" spans="2:18" s="1" customFormat="1" ht="29.25" customHeight="1">
      <c r="B129" s="22"/>
      <c r="C129" s="54" t="s">
        <v>41</v>
      </c>
      <c r="D129" s="55"/>
      <c r="E129" s="55"/>
      <c r="F129" s="55"/>
      <c r="G129" s="55"/>
      <c r="H129" s="55"/>
      <c r="I129" s="55"/>
      <c r="J129" s="55"/>
      <c r="K129" s="55"/>
      <c r="L129" s="119" t="e">
        <f>ROUND(SUM(N89+N121),2)</f>
        <v>#REF!</v>
      </c>
      <c r="M129" s="119"/>
      <c r="N129" s="119"/>
      <c r="O129" s="119"/>
      <c r="P129" s="119"/>
      <c r="Q129" s="119"/>
      <c r="R129" s="24"/>
    </row>
    <row r="130" spans="2:18" s="1" customFormat="1" ht="6.9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4" spans="2:18" s="1" customFormat="1" ht="6.9" customHeight="1"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spans="2:18" s="1" customFormat="1" ht="36.9" customHeight="1">
      <c r="B135" s="22"/>
      <c r="C135" s="126" t="s">
        <v>62</v>
      </c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24"/>
    </row>
    <row r="136" spans="2:18" s="1" customFormat="1" ht="6.9" customHeight="1"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spans="2:18" s="1" customFormat="1" ht="30" customHeight="1">
      <c r="B137" s="22"/>
      <c r="C137" s="20" t="s">
        <v>5</v>
      </c>
      <c r="D137" s="23"/>
      <c r="E137" s="23"/>
      <c r="F137" s="153" t="e">
        <f>F6</f>
        <v>#REF!</v>
      </c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23"/>
      <c r="R137" s="24"/>
    </row>
    <row r="138" spans="2:18" ht="30" customHeight="1">
      <c r="B138" s="15"/>
      <c r="C138" s="20" t="s">
        <v>43</v>
      </c>
      <c r="D138" s="17"/>
      <c r="E138" s="17"/>
      <c r="F138" s="153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7"/>
      <c r="R138" s="16"/>
    </row>
    <row r="139" spans="2:18" s="1" customFormat="1" ht="36.9" customHeight="1">
      <c r="B139" s="22"/>
      <c r="C139" s="43" t="s">
        <v>81</v>
      </c>
      <c r="D139" s="23"/>
      <c r="E139" s="23"/>
      <c r="F139" s="128" t="str">
        <f>F8</f>
        <v>a1 - stavebná časť</v>
      </c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23"/>
      <c r="R139" s="24"/>
    </row>
    <row r="140" spans="2:18" s="1" customFormat="1" ht="6.9" customHeight="1"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</row>
    <row r="141" spans="2:18" s="1" customFormat="1" ht="18" customHeight="1">
      <c r="B141" s="22"/>
      <c r="C141" s="20" t="s">
        <v>8</v>
      </c>
      <c r="D141" s="23"/>
      <c r="E141" s="23"/>
      <c r="F141" s="18">
        <f>E13</f>
        <v>0</v>
      </c>
      <c r="G141" s="23"/>
      <c r="H141" s="23"/>
      <c r="I141" s="23"/>
      <c r="J141" s="23"/>
      <c r="K141" s="20" t="s">
        <v>9</v>
      </c>
      <c r="L141" s="23"/>
      <c r="M141" s="155" t="e">
        <f>IF(O10="","",O10)</f>
        <v>#REF!</v>
      </c>
      <c r="N141" s="155"/>
      <c r="O141" s="155"/>
      <c r="P141" s="155"/>
      <c r="Q141" s="23"/>
      <c r="R141" s="24"/>
    </row>
    <row r="142" spans="2:18" s="1" customFormat="1" ht="6.9" customHeight="1"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</row>
    <row r="143" spans="2:18" s="1" customFormat="1" ht="13.2">
      <c r="B143" s="22"/>
      <c r="C143" s="20" t="s">
        <v>10</v>
      </c>
      <c r="D143" s="23"/>
      <c r="E143" s="23"/>
      <c r="F143" s="18" t="e">
        <f>#REF!</f>
        <v>#REF!</v>
      </c>
      <c r="G143" s="23"/>
      <c r="H143" s="23"/>
      <c r="I143" s="23"/>
      <c r="J143" s="23"/>
      <c r="K143" s="20" t="s">
        <v>14</v>
      </c>
      <c r="L143" s="23"/>
      <c r="M143" s="131">
        <f>E19</f>
        <v>0</v>
      </c>
      <c r="N143" s="131"/>
      <c r="O143" s="131"/>
      <c r="P143" s="131"/>
      <c r="Q143" s="131"/>
      <c r="R143" s="24"/>
    </row>
    <row r="144" spans="2:18" s="1" customFormat="1" ht="14.4" customHeight="1">
      <c r="B144" s="22"/>
      <c r="C144" s="20" t="s">
        <v>13</v>
      </c>
      <c r="D144" s="23"/>
      <c r="E144" s="23"/>
      <c r="F144" s="18" t="e">
        <f>IF(E16="","",E16)</f>
        <v>#REF!</v>
      </c>
      <c r="G144" s="23"/>
      <c r="H144" s="23"/>
      <c r="I144" s="23"/>
      <c r="J144" s="23"/>
      <c r="K144" s="20" t="s">
        <v>15</v>
      </c>
      <c r="L144" s="23"/>
      <c r="M144" s="131">
        <f>E22</f>
        <v>0</v>
      </c>
      <c r="N144" s="131"/>
      <c r="O144" s="131"/>
      <c r="P144" s="131"/>
      <c r="Q144" s="131"/>
      <c r="R144" s="24"/>
    </row>
    <row r="145" spans="2:65" s="1" customFormat="1" ht="10.35" customHeight="1"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</row>
    <row r="146" spans="2:65" s="4" customFormat="1" ht="29.25" customHeight="1">
      <c r="B146" s="83"/>
      <c r="C146" s="84" t="s">
        <v>63</v>
      </c>
      <c r="D146" s="85" t="s">
        <v>64</v>
      </c>
      <c r="E146" s="85" t="s">
        <v>34</v>
      </c>
      <c r="F146" s="150" t="s">
        <v>65</v>
      </c>
      <c r="G146" s="150"/>
      <c r="H146" s="150"/>
      <c r="I146" s="150"/>
      <c r="J146" s="85" t="s">
        <v>66</v>
      </c>
      <c r="K146" s="85" t="s">
        <v>67</v>
      </c>
      <c r="L146" s="150" t="s">
        <v>68</v>
      </c>
      <c r="M146" s="150"/>
      <c r="N146" s="150" t="s">
        <v>47</v>
      </c>
      <c r="O146" s="150"/>
      <c r="P146" s="150"/>
      <c r="Q146" s="151"/>
      <c r="R146" s="86"/>
      <c r="T146" s="46" t="s">
        <v>69</v>
      </c>
      <c r="U146" s="47" t="s">
        <v>18</v>
      </c>
      <c r="V146" s="47" t="s">
        <v>70</v>
      </c>
      <c r="W146" s="47" t="s">
        <v>71</v>
      </c>
      <c r="X146" s="47" t="s">
        <v>72</v>
      </c>
      <c r="Y146" s="47" t="s">
        <v>73</v>
      </c>
      <c r="Z146" s="47" t="s">
        <v>74</v>
      </c>
      <c r="AA146" s="48" t="s">
        <v>75</v>
      </c>
    </row>
    <row r="147" spans="2:65" s="1" customFormat="1" ht="29.25" customHeight="1">
      <c r="B147" s="22"/>
      <c r="C147" s="50" t="s">
        <v>44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136" t="e">
        <f>BK147</f>
        <v>#REF!</v>
      </c>
      <c r="O147" s="137"/>
      <c r="P147" s="137"/>
      <c r="Q147" s="137"/>
      <c r="R147" s="24"/>
      <c r="T147" s="49"/>
      <c r="U147" s="29"/>
      <c r="V147" s="29"/>
      <c r="W147" s="87"/>
      <c r="X147" s="29"/>
      <c r="Y147" s="87"/>
      <c r="Z147" s="29"/>
      <c r="AA147" s="88"/>
      <c r="AT147" s="11" t="s">
        <v>35</v>
      </c>
      <c r="AU147" s="11" t="s">
        <v>49</v>
      </c>
      <c r="BK147" s="89" t="e">
        <f>BK148+BK235+BK399+BK416+BK427</f>
        <v>#REF!</v>
      </c>
    </row>
    <row r="148" spans="2:65" s="5" customFormat="1" ht="37.35" customHeight="1">
      <c r="B148" s="90"/>
      <c r="C148" s="91"/>
      <c r="D148" s="92" t="s">
        <v>83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138" t="e">
        <f>BK148</f>
        <v>#REF!</v>
      </c>
      <c r="O148" s="139"/>
      <c r="P148" s="139"/>
      <c r="Q148" s="139"/>
      <c r="R148" s="93"/>
      <c r="T148" s="94"/>
      <c r="U148" s="91"/>
      <c r="V148" s="91"/>
      <c r="W148" s="95"/>
      <c r="X148" s="91"/>
      <c r="Y148" s="95"/>
      <c r="Z148" s="91"/>
      <c r="AA148" s="96"/>
      <c r="AR148" s="97" t="s">
        <v>37</v>
      </c>
      <c r="AT148" s="98" t="s">
        <v>35</v>
      </c>
      <c r="AU148" s="98" t="s">
        <v>36</v>
      </c>
      <c r="AY148" s="97" t="s">
        <v>76</v>
      </c>
      <c r="BK148" s="99" t="e">
        <f>BK149+BK157+BK177+BK194+#REF!+BK195+BK225+BK233</f>
        <v>#REF!</v>
      </c>
    </row>
    <row r="149" spans="2:65" s="5" customFormat="1" ht="19.95" hidden="1" customHeight="1">
      <c r="B149" s="90"/>
      <c r="C149" s="91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40"/>
      <c r="O149" s="141"/>
      <c r="P149" s="141"/>
      <c r="Q149" s="141"/>
      <c r="R149" s="93"/>
      <c r="T149" s="94"/>
      <c r="U149" s="91"/>
      <c r="V149" s="91"/>
      <c r="W149" s="95"/>
      <c r="X149" s="91"/>
      <c r="Y149" s="95"/>
      <c r="Z149" s="91"/>
      <c r="AA149" s="96"/>
      <c r="AR149" s="97"/>
      <c r="AT149" s="98"/>
      <c r="AU149" s="98"/>
      <c r="AY149" s="97"/>
      <c r="BK149" s="99"/>
    </row>
    <row r="150" spans="2:65" s="1" customFormat="1" ht="25.5" hidden="1" customHeight="1">
      <c r="B150" s="72"/>
      <c r="C150" s="101"/>
      <c r="D150" s="101"/>
      <c r="E150" s="102"/>
      <c r="F150" s="148"/>
      <c r="G150" s="148"/>
      <c r="H150" s="148"/>
      <c r="I150" s="148"/>
      <c r="J150" s="103"/>
      <c r="K150" s="104"/>
      <c r="L150" s="146"/>
      <c r="M150" s="146"/>
      <c r="N150" s="149"/>
      <c r="O150" s="149"/>
      <c r="P150" s="149"/>
      <c r="Q150" s="149"/>
      <c r="R150" s="75"/>
      <c r="T150" s="105"/>
      <c r="U150" s="27"/>
      <c r="V150" s="23"/>
      <c r="W150" s="106"/>
      <c r="X150" s="106"/>
      <c r="Y150" s="106"/>
      <c r="Z150" s="106"/>
      <c r="AA150" s="107"/>
      <c r="AR150" s="11"/>
      <c r="AT150" s="11"/>
      <c r="AU150" s="11"/>
      <c r="AY150" s="11"/>
      <c r="BE150" s="53"/>
      <c r="BF150" s="53"/>
      <c r="BG150" s="53"/>
      <c r="BH150" s="53"/>
      <c r="BI150" s="53"/>
      <c r="BJ150" s="11"/>
      <c r="BK150" s="53"/>
      <c r="BL150" s="11"/>
      <c r="BM150" s="11"/>
    </row>
    <row r="151" spans="2:65" s="1" customFormat="1" ht="38.25" hidden="1" customHeight="1">
      <c r="B151" s="72"/>
      <c r="C151" s="101"/>
      <c r="D151" s="101"/>
      <c r="E151" s="102"/>
      <c r="F151" s="148"/>
      <c r="G151" s="148"/>
      <c r="H151" s="148"/>
      <c r="I151" s="148"/>
      <c r="J151" s="103"/>
      <c r="K151" s="104"/>
      <c r="L151" s="146"/>
      <c r="M151" s="146"/>
      <c r="N151" s="149"/>
      <c r="O151" s="149"/>
      <c r="P151" s="149"/>
      <c r="Q151" s="149"/>
      <c r="R151" s="75"/>
      <c r="T151" s="105"/>
      <c r="U151" s="27"/>
      <c r="V151" s="23"/>
      <c r="W151" s="106"/>
      <c r="X151" s="106"/>
      <c r="Y151" s="106"/>
      <c r="Z151" s="106"/>
      <c r="AA151" s="107"/>
      <c r="AR151" s="11"/>
      <c r="AT151" s="11"/>
      <c r="AU151" s="11"/>
      <c r="AY151" s="11"/>
      <c r="BE151" s="53"/>
      <c r="BF151" s="53"/>
      <c r="BG151" s="53"/>
      <c r="BH151" s="53"/>
      <c r="BI151" s="53"/>
      <c r="BJ151" s="11"/>
      <c r="BK151" s="53"/>
      <c r="BL151" s="11"/>
      <c r="BM151" s="11"/>
    </row>
    <row r="152" spans="2:65" s="1" customFormat="1" ht="51" hidden="1" customHeight="1">
      <c r="B152" s="72"/>
      <c r="C152" s="101"/>
      <c r="D152" s="101"/>
      <c r="E152" s="102"/>
      <c r="F152" s="148"/>
      <c r="G152" s="148"/>
      <c r="H152" s="148"/>
      <c r="I152" s="148"/>
      <c r="J152" s="103"/>
      <c r="K152" s="104"/>
      <c r="L152" s="146"/>
      <c r="M152" s="146"/>
      <c r="N152" s="149"/>
      <c r="O152" s="149"/>
      <c r="P152" s="149"/>
      <c r="Q152" s="149"/>
      <c r="R152" s="75"/>
      <c r="T152" s="105"/>
      <c r="U152" s="27"/>
      <c r="V152" s="23"/>
      <c r="W152" s="106"/>
      <c r="X152" s="106"/>
      <c r="Y152" s="106"/>
      <c r="Z152" s="106"/>
      <c r="AA152" s="107"/>
      <c r="AR152" s="11"/>
      <c r="AT152" s="11"/>
      <c r="AU152" s="11"/>
      <c r="AY152" s="11"/>
      <c r="BE152" s="53"/>
      <c r="BF152" s="53"/>
      <c r="BG152" s="53"/>
      <c r="BH152" s="53"/>
      <c r="BI152" s="53"/>
      <c r="BJ152" s="11"/>
      <c r="BK152" s="53"/>
      <c r="BL152" s="11"/>
      <c r="BM152" s="11"/>
    </row>
    <row r="153" spans="2:65" s="1" customFormat="1" ht="25.5" hidden="1" customHeight="1">
      <c r="B153" s="72"/>
      <c r="C153" s="101"/>
      <c r="D153" s="101"/>
      <c r="E153" s="102"/>
      <c r="F153" s="148"/>
      <c r="G153" s="148"/>
      <c r="H153" s="148"/>
      <c r="I153" s="148"/>
      <c r="J153" s="103"/>
      <c r="K153" s="104"/>
      <c r="L153" s="146"/>
      <c r="M153" s="146"/>
      <c r="N153" s="149"/>
      <c r="O153" s="149"/>
      <c r="P153" s="149"/>
      <c r="Q153" s="149"/>
      <c r="R153" s="75"/>
      <c r="T153" s="105"/>
      <c r="U153" s="27"/>
      <c r="V153" s="23"/>
      <c r="W153" s="106"/>
      <c r="X153" s="106"/>
      <c r="Y153" s="106"/>
      <c r="Z153" s="106"/>
      <c r="AA153" s="107"/>
      <c r="AR153" s="11"/>
      <c r="AT153" s="11"/>
      <c r="AU153" s="11"/>
      <c r="AY153" s="11"/>
      <c r="BE153" s="53"/>
      <c r="BF153" s="53"/>
      <c r="BG153" s="53"/>
      <c r="BH153" s="53"/>
      <c r="BI153" s="53"/>
      <c r="BJ153" s="11"/>
      <c r="BK153" s="53"/>
      <c r="BL153" s="11"/>
      <c r="BM153" s="11"/>
    </row>
    <row r="154" spans="2:65" s="1" customFormat="1" ht="38.25" hidden="1" customHeight="1">
      <c r="B154" s="72"/>
      <c r="C154" s="101"/>
      <c r="D154" s="101"/>
      <c r="E154" s="102"/>
      <c r="F154" s="148"/>
      <c r="G154" s="148"/>
      <c r="H154" s="148"/>
      <c r="I154" s="148"/>
      <c r="J154" s="103"/>
      <c r="K154" s="104"/>
      <c r="L154" s="146"/>
      <c r="M154" s="146"/>
      <c r="N154" s="149"/>
      <c r="O154" s="149"/>
      <c r="P154" s="149"/>
      <c r="Q154" s="149"/>
      <c r="R154" s="75"/>
      <c r="T154" s="105"/>
      <c r="U154" s="27"/>
      <c r="V154" s="23"/>
      <c r="W154" s="106"/>
      <c r="X154" s="106"/>
      <c r="Y154" s="106"/>
      <c r="Z154" s="106"/>
      <c r="AA154" s="107"/>
      <c r="AR154" s="11"/>
      <c r="AT154" s="11"/>
      <c r="AU154" s="11"/>
      <c r="AY154" s="11"/>
      <c r="BE154" s="53"/>
      <c r="BF154" s="53"/>
      <c r="BG154" s="53"/>
      <c r="BH154" s="53"/>
      <c r="BI154" s="53"/>
      <c r="BJ154" s="11"/>
      <c r="BK154" s="53"/>
      <c r="BL154" s="11"/>
      <c r="BM154" s="11"/>
    </row>
    <row r="155" spans="2:65" s="1" customFormat="1" ht="25.5" hidden="1" customHeight="1">
      <c r="B155" s="72"/>
      <c r="C155" s="101"/>
      <c r="D155" s="101"/>
      <c r="E155" s="102"/>
      <c r="F155" s="148"/>
      <c r="G155" s="148"/>
      <c r="H155" s="148"/>
      <c r="I155" s="148"/>
      <c r="J155" s="103"/>
      <c r="K155" s="104"/>
      <c r="L155" s="146"/>
      <c r="M155" s="146"/>
      <c r="N155" s="149"/>
      <c r="O155" s="149"/>
      <c r="P155" s="149"/>
      <c r="Q155" s="149"/>
      <c r="R155" s="75"/>
      <c r="T155" s="105"/>
      <c r="U155" s="27"/>
      <c r="V155" s="23"/>
      <c r="W155" s="106"/>
      <c r="X155" s="106"/>
      <c r="Y155" s="106"/>
      <c r="Z155" s="106"/>
      <c r="AA155" s="107"/>
      <c r="AR155" s="11"/>
      <c r="AT155" s="11"/>
      <c r="AU155" s="11"/>
      <c r="AY155" s="11"/>
      <c r="BE155" s="53"/>
      <c r="BF155" s="53"/>
      <c r="BG155" s="53"/>
      <c r="BH155" s="53"/>
      <c r="BI155" s="53"/>
      <c r="BJ155" s="11"/>
      <c r="BK155" s="53"/>
      <c r="BL155" s="11"/>
      <c r="BM155" s="11"/>
    </row>
    <row r="156" spans="2:65" s="1" customFormat="1" ht="25.5" hidden="1" customHeight="1">
      <c r="B156" s="72"/>
      <c r="C156" s="101"/>
      <c r="D156" s="101"/>
      <c r="E156" s="102"/>
      <c r="F156" s="148"/>
      <c r="G156" s="148"/>
      <c r="H156" s="148"/>
      <c r="I156" s="148"/>
      <c r="J156" s="103"/>
      <c r="K156" s="104"/>
      <c r="L156" s="146"/>
      <c r="M156" s="146"/>
      <c r="N156" s="149"/>
      <c r="O156" s="149"/>
      <c r="P156" s="149"/>
      <c r="Q156" s="149"/>
      <c r="R156" s="75"/>
      <c r="T156" s="105"/>
      <c r="U156" s="27"/>
      <c r="V156" s="23"/>
      <c r="W156" s="106"/>
      <c r="X156" s="106"/>
      <c r="Y156" s="106"/>
      <c r="Z156" s="106"/>
      <c r="AA156" s="107"/>
      <c r="AR156" s="11"/>
      <c r="AT156" s="11"/>
      <c r="AU156" s="11"/>
      <c r="AY156" s="11"/>
      <c r="BE156" s="53"/>
      <c r="BF156" s="53"/>
      <c r="BG156" s="53"/>
      <c r="BH156" s="53"/>
      <c r="BI156" s="53"/>
      <c r="BJ156" s="11"/>
      <c r="BK156" s="53"/>
      <c r="BL156" s="11"/>
      <c r="BM156" s="11"/>
    </row>
    <row r="157" spans="2:65" s="5" customFormat="1" ht="29.85" customHeight="1">
      <c r="B157" s="90"/>
      <c r="C157" s="91"/>
      <c r="D157" s="100" t="s">
        <v>85</v>
      </c>
      <c r="E157" s="100"/>
      <c r="F157" s="100"/>
      <c r="G157" s="100"/>
      <c r="H157" s="100"/>
      <c r="I157" s="100"/>
      <c r="J157" s="100"/>
      <c r="K157" s="100"/>
      <c r="L157" s="100"/>
      <c r="M157" s="100"/>
      <c r="N157" s="170">
        <f>BK157</f>
        <v>0</v>
      </c>
      <c r="O157" s="171"/>
      <c r="P157" s="171"/>
      <c r="Q157" s="171"/>
      <c r="R157" s="93"/>
      <c r="T157" s="94"/>
      <c r="U157" s="91"/>
      <c r="V157" s="91"/>
      <c r="W157" s="95">
        <f>SUM(W158:W176)</f>
        <v>0</v>
      </c>
      <c r="X157" s="91"/>
      <c r="Y157" s="95">
        <f>SUM(Y158:Y176)</f>
        <v>0</v>
      </c>
      <c r="Z157" s="91"/>
      <c r="AA157" s="96">
        <f>SUM(AA158:AA176)</f>
        <v>0</v>
      </c>
      <c r="AR157" s="97" t="s">
        <v>37</v>
      </c>
      <c r="AT157" s="98" t="s">
        <v>35</v>
      </c>
      <c r="AU157" s="98" t="s">
        <v>37</v>
      </c>
      <c r="AY157" s="97" t="s">
        <v>76</v>
      </c>
      <c r="BK157" s="99">
        <f>SUM(BK158:BK176)</f>
        <v>0</v>
      </c>
    </row>
    <row r="158" spans="2:65" s="1" customFormat="1" ht="38.25" hidden="1" customHeight="1">
      <c r="B158" s="72"/>
      <c r="C158" s="101"/>
      <c r="D158" s="101"/>
      <c r="E158" s="102"/>
      <c r="F158" s="148"/>
      <c r="G158" s="148"/>
      <c r="H158" s="148"/>
      <c r="I158" s="148"/>
      <c r="J158" s="103"/>
      <c r="K158" s="104"/>
      <c r="L158" s="146"/>
      <c r="M158" s="146"/>
      <c r="N158" s="149"/>
      <c r="O158" s="149"/>
      <c r="P158" s="149"/>
      <c r="Q158" s="149"/>
      <c r="R158" s="75"/>
      <c r="T158" s="105"/>
      <c r="U158" s="27"/>
      <c r="V158" s="23"/>
      <c r="W158" s="106"/>
      <c r="X158" s="106"/>
      <c r="Y158" s="106"/>
      <c r="Z158" s="106"/>
      <c r="AA158" s="107"/>
      <c r="AR158" s="11"/>
      <c r="AT158" s="11"/>
      <c r="AU158" s="11"/>
      <c r="AY158" s="11"/>
      <c r="BE158" s="53"/>
      <c r="BF158" s="53"/>
      <c r="BG158" s="53"/>
      <c r="BH158" s="53"/>
      <c r="BI158" s="53"/>
      <c r="BJ158" s="11"/>
      <c r="BK158" s="53"/>
      <c r="BL158" s="11"/>
      <c r="BM158" s="11"/>
    </row>
    <row r="159" spans="2:65" s="1" customFormat="1" ht="38.25" hidden="1" customHeight="1">
      <c r="B159" s="72"/>
      <c r="C159" s="101"/>
      <c r="D159" s="101"/>
      <c r="E159" s="102"/>
      <c r="F159" s="148"/>
      <c r="G159" s="148"/>
      <c r="H159" s="148"/>
      <c r="I159" s="148"/>
      <c r="J159" s="103"/>
      <c r="K159" s="104"/>
      <c r="L159" s="146"/>
      <c r="M159" s="146"/>
      <c r="N159" s="149"/>
      <c r="O159" s="149"/>
      <c r="P159" s="149"/>
      <c r="Q159" s="149"/>
      <c r="R159" s="75"/>
      <c r="T159" s="105"/>
      <c r="U159" s="27"/>
      <c r="V159" s="23"/>
      <c r="W159" s="106"/>
      <c r="X159" s="106"/>
      <c r="Y159" s="106"/>
      <c r="Z159" s="106"/>
      <c r="AA159" s="107"/>
      <c r="AR159" s="11"/>
      <c r="AT159" s="11"/>
      <c r="AU159" s="11"/>
      <c r="AY159" s="11"/>
      <c r="BE159" s="53"/>
      <c r="BF159" s="53"/>
      <c r="BG159" s="53"/>
      <c r="BH159" s="53"/>
      <c r="BI159" s="53"/>
      <c r="BJ159" s="11"/>
      <c r="BK159" s="53"/>
      <c r="BL159" s="11"/>
      <c r="BM159" s="11"/>
    </row>
    <row r="160" spans="2:65" s="1" customFormat="1" ht="38.25" hidden="1" customHeight="1">
      <c r="B160" s="72"/>
      <c r="C160" s="101"/>
      <c r="D160" s="101"/>
      <c r="E160" s="102"/>
      <c r="F160" s="148"/>
      <c r="G160" s="148"/>
      <c r="H160" s="148"/>
      <c r="I160" s="148"/>
      <c r="J160" s="103"/>
      <c r="K160" s="104"/>
      <c r="L160" s="146"/>
      <c r="M160" s="146"/>
      <c r="N160" s="149"/>
      <c r="O160" s="149"/>
      <c r="P160" s="149"/>
      <c r="Q160" s="149"/>
      <c r="R160" s="75"/>
      <c r="T160" s="105"/>
      <c r="U160" s="27"/>
      <c r="V160" s="23"/>
      <c r="W160" s="106"/>
      <c r="X160" s="106"/>
      <c r="Y160" s="106"/>
      <c r="Z160" s="106"/>
      <c r="AA160" s="107"/>
      <c r="AR160" s="11"/>
      <c r="AT160" s="11"/>
      <c r="AU160" s="11"/>
      <c r="AY160" s="11"/>
      <c r="BE160" s="53"/>
      <c r="BF160" s="53"/>
      <c r="BG160" s="53"/>
      <c r="BH160" s="53"/>
      <c r="BI160" s="53"/>
      <c r="BJ160" s="11"/>
      <c r="BK160" s="53"/>
      <c r="BL160" s="11"/>
      <c r="BM160" s="11"/>
    </row>
    <row r="161" spans="2:65" s="1" customFormat="1" ht="38.25" hidden="1" customHeight="1">
      <c r="B161" s="72"/>
      <c r="C161" s="101"/>
      <c r="D161" s="101"/>
      <c r="E161" s="102"/>
      <c r="F161" s="148"/>
      <c r="G161" s="148"/>
      <c r="H161" s="148"/>
      <c r="I161" s="148"/>
      <c r="J161" s="103"/>
      <c r="K161" s="104"/>
      <c r="L161" s="146"/>
      <c r="M161" s="146"/>
      <c r="N161" s="149"/>
      <c r="O161" s="149"/>
      <c r="P161" s="149"/>
      <c r="Q161" s="149"/>
      <c r="R161" s="75"/>
      <c r="T161" s="105"/>
      <c r="U161" s="27"/>
      <c r="V161" s="23"/>
      <c r="W161" s="106"/>
      <c r="X161" s="106"/>
      <c r="Y161" s="106"/>
      <c r="Z161" s="106"/>
      <c r="AA161" s="107"/>
      <c r="AR161" s="11"/>
      <c r="AT161" s="11"/>
      <c r="AU161" s="11"/>
      <c r="AY161" s="11"/>
      <c r="BE161" s="53"/>
      <c r="BF161" s="53"/>
      <c r="BG161" s="53"/>
      <c r="BH161" s="53"/>
      <c r="BI161" s="53"/>
      <c r="BJ161" s="11"/>
      <c r="BK161" s="53"/>
      <c r="BL161" s="11"/>
      <c r="BM161" s="11"/>
    </row>
    <row r="162" spans="2:65" s="1" customFormat="1" ht="38.25" hidden="1" customHeight="1">
      <c r="B162" s="72"/>
      <c r="C162" s="101"/>
      <c r="D162" s="101"/>
      <c r="E162" s="102"/>
      <c r="F162" s="148"/>
      <c r="G162" s="148"/>
      <c r="H162" s="148"/>
      <c r="I162" s="148"/>
      <c r="J162" s="103"/>
      <c r="K162" s="104"/>
      <c r="L162" s="146"/>
      <c r="M162" s="146"/>
      <c r="N162" s="149"/>
      <c r="O162" s="149"/>
      <c r="P162" s="149"/>
      <c r="Q162" s="149"/>
      <c r="R162" s="75"/>
      <c r="T162" s="105"/>
      <c r="U162" s="27"/>
      <c r="V162" s="23"/>
      <c r="W162" s="106"/>
      <c r="X162" s="106"/>
      <c r="Y162" s="106"/>
      <c r="Z162" s="106"/>
      <c r="AA162" s="107"/>
      <c r="AR162" s="11"/>
      <c r="AT162" s="11"/>
      <c r="AU162" s="11"/>
      <c r="AY162" s="11"/>
      <c r="BE162" s="53"/>
      <c r="BF162" s="53"/>
      <c r="BG162" s="53"/>
      <c r="BH162" s="53"/>
      <c r="BI162" s="53"/>
      <c r="BJ162" s="11"/>
      <c r="BK162" s="53"/>
      <c r="BL162" s="11"/>
      <c r="BM162" s="11"/>
    </row>
    <row r="163" spans="2:65" s="1" customFormat="1" ht="38.25" hidden="1" customHeight="1">
      <c r="B163" s="72"/>
      <c r="C163" s="101"/>
      <c r="D163" s="101"/>
      <c r="E163" s="102"/>
      <c r="F163" s="148"/>
      <c r="G163" s="148"/>
      <c r="H163" s="148"/>
      <c r="I163" s="148"/>
      <c r="J163" s="103"/>
      <c r="K163" s="104"/>
      <c r="L163" s="146"/>
      <c r="M163" s="146"/>
      <c r="N163" s="149"/>
      <c r="O163" s="149"/>
      <c r="P163" s="149"/>
      <c r="Q163" s="149"/>
      <c r="R163" s="75"/>
      <c r="T163" s="105"/>
      <c r="U163" s="27"/>
      <c r="V163" s="23"/>
      <c r="W163" s="106"/>
      <c r="X163" s="106"/>
      <c r="Y163" s="106"/>
      <c r="Z163" s="106"/>
      <c r="AA163" s="107"/>
      <c r="AR163" s="11"/>
      <c r="AT163" s="11"/>
      <c r="AU163" s="11"/>
      <c r="AY163" s="11"/>
      <c r="BE163" s="53"/>
      <c r="BF163" s="53"/>
      <c r="BG163" s="53"/>
      <c r="BH163" s="53"/>
      <c r="BI163" s="53"/>
      <c r="BJ163" s="11"/>
      <c r="BK163" s="53"/>
      <c r="BL163" s="11"/>
      <c r="BM163" s="11"/>
    </row>
    <row r="164" spans="2:65" s="1" customFormat="1" ht="25.5" hidden="1" customHeight="1">
      <c r="B164" s="72"/>
      <c r="C164" s="101"/>
      <c r="D164" s="101"/>
      <c r="E164" s="102"/>
      <c r="F164" s="148"/>
      <c r="G164" s="148"/>
      <c r="H164" s="148"/>
      <c r="I164" s="148"/>
      <c r="J164" s="103"/>
      <c r="K164" s="104"/>
      <c r="L164" s="146"/>
      <c r="M164" s="146"/>
      <c r="N164" s="149"/>
      <c r="O164" s="149"/>
      <c r="P164" s="149"/>
      <c r="Q164" s="149"/>
      <c r="R164" s="75"/>
      <c r="T164" s="105"/>
      <c r="U164" s="27"/>
      <c r="V164" s="23"/>
      <c r="W164" s="106"/>
      <c r="X164" s="106"/>
      <c r="Y164" s="106"/>
      <c r="Z164" s="106"/>
      <c r="AA164" s="107"/>
      <c r="AR164" s="11"/>
      <c r="AT164" s="11"/>
      <c r="AU164" s="11"/>
      <c r="AY164" s="11"/>
      <c r="BE164" s="53"/>
      <c r="BF164" s="53"/>
      <c r="BG164" s="53"/>
      <c r="BH164" s="53"/>
      <c r="BI164" s="53"/>
      <c r="BJ164" s="11"/>
      <c r="BK164" s="53"/>
      <c r="BL164" s="11"/>
      <c r="BM164" s="11"/>
    </row>
    <row r="165" spans="2:65" s="1" customFormat="1" ht="38.25" hidden="1" customHeight="1">
      <c r="B165" s="72"/>
      <c r="C165" s="114"/>
      <c r="D165" s="114"/>
      <c r="E165" s="115"/>
      <c r="F165" s="174"/>
      <c r="G165" s="174"/>
      <c r="H165" s="174"/>
      <c r="I165" s="174"/>
      <c r="J165" s="116"/>
      <c r="K165" s="117"/>
      <c r="L165" s="175"/>
      <c r="M165" s="175"/>
      <c r="N165" s="176"/>
      <c r="O165" s="149"/>
      <c r="P165" s="149"/>
      <c r="Q165" s="149"/>
      <c r="R165" s="75"/>
      <c r="T165" s="105"/>
      <c r="U165" s="27"/>
      <c r="V165" s="23"/>
      <c r="W165" s="106"/>
      <c r="X165" s="106"/>
      <c r="Y165" s="106"/>
      <c r="Z165" s="106"/>
      <c r="AA165" s="107"/>
      <c r="AR165" s="11"/>
      <c r="AT165" s="11"/>
      <c r="AU165" s="11"/>
      <c r="AY165" s="11"/>
      <c r="BE165" s="53"/>
      <c r="BF165" s="53"/>
      <c r="BG165" s="53"/>
      <c r="BH165" s="53"/>
      <c r="BI165" s="53"/>
      <c r="BJ165" s="11"/>
      <c r="BK165" s="53"/>
      <c r="BL165" s="11"/>
      <c r="BM165" s="11"/>
    </row>
    <row r="166" spans="2:65" s="1" customFormat="1" ht="51" hidden="1" customHeight="1">
      <c r="B166" s="72"/>
      <c r="C166" s="101"/>
      <c r="D166" s="101"/>
      <c r="E166" s="102"/>
      <c r="F166" s="148"/>
      <c r="G166" s="148"/>
      <c r="H166" s="148"/>
      <c r="I166" s="148"/>
      <c r="J166" s="103"/>
      <c r="K166" s="104"/>
      <c r="L166" s="146"/>
      <c r="M166" s="146"/>
      <c r="N166" s="149"/>
      <c r="O166" s="149"/>
      <c r="P166" s="149"/>
      <c r="Q166" s="149"/>
      <c r="R166" s="75"/>
      <c r="T166" s="105"/>
      <c r="U166" s="27"/>
      <c r="V166" s="23"/>
      <c r="W166" s="106"/>
      <c r="X166" s="106"/>
      <c r="Y166" s="106"/>
      <c r="Z166" s="106"/>
      <c r="AA166" s="107"/>
      <c r="AR166" s="11"/>
      <c r="AT166" s="11"/>
      <c r="AU166" s="11"/>
      <c r="AY166" s="11"/>
      <c r="BE166" s="53"/>
      <c r="BF166" s="53"/>
      <c r="BG166" s="53"/>
      <c r="BH166" s="53"/>
      <c r="BI166" s="53"/>
      <c r="BJ166" s="11"/>
      <c r="BK166" s="53"/>
      <c r="BL166" s="11"/>
      <c r="BM166" s="11"/>
    </row>
    <row r="167" spans="2:65" s="1" customFormat="1" ht="25.5" hidden="1" customHeight="1">
      <c r="B167" s="72"/>
      <c r="C167" s="101"/>
      <c r="D167" s="101"/>
      <c r="E167" s="102"/>
      <c r="F167" s="148"/>
      <c r="G167" s="148"/>
      <c r="H167" s="148"/>
      <c r="I167" s="148"/>
      <c r="J167" s="103"/>
      <c r="K167" s="104"/>
      <c r="L167" s="146"/>
      <c r="M167" s="146"/>
      <c r="N167" s="149"/>
      <c r="O167" s="149"/>
      <c r="P167" s="149"/>
      <c r="Q167" s="149"/>
      <c r="R167" s="75"/>
      <c r="T167" s="105"/>
      <c r="U167" s="27"/>
      <c r="V167" s="23"/>
      <c r="W167" s="106"/>
      <c r="X167" s="106"/>
      <c r="Y167" s="106"/>
      <c r="Z167" s="106"/>
      <c r="AA167" s="107"/>
      <c r="AR167" s="11"/>
      <c r="AT167" s="11"/>
      <c r="AU167" s="11"/>
      <c r="AY167" s="11"/>
      <c r="BE167" s="53"/>
      <c r="BF167" s="53"/>
      <c r="BG167" s="53"/>
      <c r="BH167" s="53"/>
      <c r="BI167" s="53"/>
      <c r="BJ167" s="11"/>
      <c r="BK167" s="53"/>
      <c r="BL167" s="11"/>
      <c r="BM167" s="11"/>
    </row>
    <row r="168" spans="2:65" s="1" customFormat="1" ht="25.5" hidden="1" customHeight="1">
      <c r="B168" s="72"/>
      <c r="C168" s="101"/>
      <c r="D168" s="101"/>
      <c r="E168" s="102"/>
      <c r="F168" s="148"/>
      <c r="G168" s="148"/>
      <c r="H168" s="148"/>
      <c r="I168" s="148"/>
      <c r="J168" s="103"/>
      <c r="K168" s="104"/>
      <c r="L168" s="146"/>
      <c r="M168" s="146"/>
      <c r="N168" s="149"/>
      <c r="O168" s="149"/>
      <c r="P168" s="149"/>
      <c r="Q168" s="149"/>
      <c r="R168" s="75"/>
      <c r="T168" s="105"/>
      <c r="U168" s="27"/>
      <c r="V168" s="23"/>
      <c r="W168" s="106"/>
      <c r="X168" s="106"/>
      <c r="Y168" s="106"/>
      <c r="Z168" s="106"/>
      <c r="AA168" s="107"/>
      <c r="AR168" s="11"/>
      <c r="AT168" s="11"/>
      <c r="AU168" s="11"/>
      <c r="AY168" s="11"/>
      <c r="BE168" s="53"/>
      <c r="BF168" s="53"/>
      <c r="BG168" s="53"/>
      <c r="BH168" s="53"/>
      <c r="BI168" s="53"/>
      <c r="BJ168" s="11"/>
      <c r="BK168" s="53"/>
      <c r="BL168" s="11"/>
      <c r="BM168" s="11"/>
    </row>
    <row r="169" spans="2:65" s="1" customFormat="1" ht="25.5" hidden="1" customHeight="1">
      <c r="B169" s="72"/>
      <c r="C169" s="101"/>
      <c r="D169" s="101"/>
      <c r="E169" s="102"/>
      <c r="F169" s="148"/>
      <c r="G169" s="148"/>
      <c r="H169" s="148"/>
      <c r="I169" s="148"/>
      <c r="J169" s="103"/>
      <c r="K169" s="104"/>
      <c r="L169" s="146"/>
      <c r="M169" s="146"/>
      <c r="N169" s="149"/>
      <c r="O169" s="149"/>
      <c r="P169" s="149"/>
      <c r="Q169" s="149"/>
      <c r="R169" s="75"/>
      <c r="T169" s="105"/>
      <c r="U169" s="27"/>
      <c r="V169" s="23"/>
      <c r="W169" s="106"/>
      <c r="X169" s="106"/>
      <c r="Y169" s="106"/>
      <c r="Z169" s="106"/>
      <c r="AA169" s="107"/>
      <c r="AR169" s="11"/>
      <c r="AT169" s="11"/>
      <c r="AU169" s="11"/>
      <c r="AY169" s="11"/>
      <c r="BE169" s="53"/>
      <c r="BF169" s="53"/>
      <c r="BG169" s="53"/>
      <c r="BH169" s="53"/>
      <c r="BI169" s="53"/>
      <c r="BJ169" s="11"/>
      <c r="BK169" s="53"/>
      <c r="BL169" s="11"/>
      <c r="BM169" s="11"/>
    </row>
    <row r="170" spans="2:65" s="1" customFormat="1" ht="38.25" hidden="1" customHeight="1">
      <c r="B170" s="72"/>
      <c r="C170" s="101"/>
      <c r="D170" s="101"/>
      <c r="E170" s="102"/>
      <c r="F170" s="148"/>
      <c r="G170" s="148"/>
      <c r="H170" s="148"/>
      <c r="I170" s="148"/>
      <c r="J170" s="103"/>
      <c r="K170" s="104"/>
      <c r="L170" s="146"/>
      <c r="M170" s="146"/>
      <c r="N170" s="149"/>
      <c r="O170" s="149"/>
      <c r="P170" s="149"/>
      <c r="Q170" s="149"/>
      <c r="R170" s="75"/>
      <c r="T170" s="105"/>
      <c r="U170" s="27"/>
      <c r="V170" s="23"/>
      <c r="W170" s="106"/>
      <c r="X170" s="106"/>
      <c r="Y170" s="106"/>
      <c r="Z170" s="106"/>
      <c r="AA170" s="107"/>
      <c r="AR170" s="11"/>
      <c r="AT170" s="11"/>
      <c r="AU170" s="11"/>
      <c r="AY170" s="11"/>
      <c r="BE170" s="53"/>
      <c r="BF170" s="53"/>
      <c r="BG170" s="53"/>
      <c r="BH170" s="53"/>
      <c r="BI170" s="53"/>
      <c r="BJ170" s="11"/>
      <c r="BK170" s="53"/>
      <c r="BL170" s="11"/>
      <c r="BM170" s="11"/>
    </row>
    <row r="171" spans="2:65" s="1" customFormat="1" ht="25.5" hidden="1" customHeight="1">
      <c r="B171" s="72"/>
      <c r="C171" s="101"/>
      <c r="D171" s="101"/>
      <c r="E171" s="102"/>
      <c r="F171" s="148"/>
      <c r="G171" s="148"/>
      <c r="H171" s="148"/>
      <c r="I171" s="148"/>
      <c r="J171" s="103"/>
      <c r="K171" s="104"/>
      <c r="L171" s="146"/>
      <c r="M171" s="146"/>
      <c r="N171" s="149"/>
      <c r="O171" s="149"/>
      <c r="P171" s="149"/>
      <c r="Q171" s="149"/>
      <c r="R171" s="75"/>
      <c r="T171" s="105"/>
      <c r="U171" s="27"/>
      <c r="V171" s="23"/>
      <c r="W171" s="106"/>
      <c r="X171" s="106"/>
      <c r="Y171" s="106"/>
      <c r="Z171" s="106"/>
      <c r="AA171" s="107"/>
      <c r="AR171" s="11"/>
      <c r="AT171" s="11"/>
      <c r="AU171" s="11"/>
      <c r="AY171" s="11"/>
      <c r="BE171" s="53"/>
      <c r="BF171" s="53"/>
      <c r="BG171" s="53"/>
      <c r="BH171" s="53"/>
      <c r="BI171" s="53"/>
      <c r="BJ171" s="11"/>
      <c r="BK171" s="53"/>
      <c r="BL171" s="11"/>
      <c r="BM171" s="11"/>
    </row>
    <row r="172" spans="2:65" s="1" customFormat="1" ht="38.25" hidden="1" customHeight="1">
      <c r="B172" s="72"/>
      <c r="C172" s="114"/>
      <c r="D172" s="114"/>
      <c r="E172" s="115"/>
      <c r="F172" s="174"/>
      <c r="G172" s="174"/>
      <c r="H172" s="174"/>
      <c r="I172" s="174"/>
      <c r="J172" s="116"/>
      <c r="K172" s="117"/>
      <c r="L172" s="175"/>
      <c r="M172" s="175"/>
      <c r="N172" s="176"/>
      <c r="O172" s="149"/>
      <c r="P172" s="149"/>
      <c r="Q172" s="149"/>
      <c r="R172" s="75"/>
      <c r="T172" s="105"/>
      <c r="U172" s="27"/>
      <c r="V172" s="23"/>
      <c r="W172" s="106"/>
      <c r="X172" s="106"/>
      <c r="Y172" s="106"/>
      <c r="Z172" s="106"/>
      <c r="AA172" s="107"/>
      <c r="AR172" s="11"/>
      <c r="AT172" s="11"/>
      <c r="AU172" s="11"/>
      <c r="AY172" s="11"/>
      <c r="BE172" s="53"/>
      <c r="BF172" s="53"/>
      <c r="BG172" s="53"/>
      <c r="BH172" s="53"/>
      <c r="BI172" s="53"/>
      <c r="BJ172" s="11"/>
      <c r="BK172" s="53"/>
      <c r="BL172" s="11"/>
      <c r="BM172" s="11"/>
    </row>
    <row r="173" spans="2:65" s="1" customFormat="1" ht="25.5" hidden="1" customHeight="1">
      <c r="B173" s="72"/>
      <c r="C173" s="101"/>
      <c r="D173" s="101"/>
      <c r="E173" s="102"/>
      <c r="F173" s="148"/>
      <c r="G173" s="148"/>
      <c r="H173" s="148"/>
      <c r="I173" s="148"/>
      <c r="J173" s="103"/>
      <c r="K173" s="104"/>
      <c r="L173" s="146"/>
      <c r="M173" s="146"/>
      <c r="N173" s="149"/>
      <c r="O173" s="149"/>
      <c r="P173" s="149"/>
      <c r="Q173" s="149"/>
      <c r="R173" s="75"/>
      <c r="T173" s="105"/>
      <c r="U173" s="27"/>
      <c r="V173" s="23"/>
      <c r="W173" s="106"/>
      <c r="X173" s="106"/>
      <c r="Y173" s="106"/>
      <c r="Z173" s="106"/>
      <c r="AA173" s="107"/>
      <c r="AR173" s="11"/>
      <c r="AT173" s="11"/>
      <c r="AU173" s="11"/>
      <c r="AY173" s="11"/>
      <c r="BE173" s="53"/>
      <c r="BF173" s="53"/>
      <c r="BG173" s="53"/>
      <c r="BH173" s="53"/>
      <c r="BI173" s="53"/>
      <c r="BJ173" s="11"/>
      <c r="BK173" s="53"/>
      <c r="BL173" s="11"/>
      <c r="BM173" s="11"/>
    </row>
    <row r="174" spans="2:65" s="1" customFormat="1" ht="25.5" hidden="1" customHeight="1">
      <c r="B174" s="72"/>
      <c r="C174" s="101"/>
      <c r="D174" s="101"/>
      <c r="E174" s="102"/>
      <c r="F174" s="148"/>
      <c r="G174" s="148"/>
      <c r="H174" s="148"/>
      <c r="I174" s="148"/>
      <c r="J174" s="103"/>
      <c r="K174" s="104"/>
      <c r="L174" s="146"/>
      <c r="M174" s="146"/>
      <c r="N174" s="149"/>
      <c r="O174" s="149"/>
      <c r="P174" s="149"/>
      <c r="Q174" s="149"/>
      <c r="R174" s="75"/>
      <c r="T174" s="105"/>
      <c r="U174" s="27"/>
      <c r="V174" s="23"/>
      <c r="W174" s="106"/>
      <c r="X174" s="106"/>
      <c r="Y174" s="106"/>
      <c r="Z174" s="106"/>
      <c r="AA174" s="107"/>
      <c r="AR174" s="11"/>
      <c r="AT174" s="11"/>
      <c r="AU174" s="11"/>
      <c r="AY174" s="11"/>
      <c r="BE174" s="53"/>
      <c r="BF174" s="53"/>
      <c r="BG174" s="53"/>
      <c r="BH174" s="53"/>
      <c r="BI174" s="53"/>
      <c r="BJ174" s="11"/>
      <c r="BK174" s="53"/>
      <c r="BL174" s="11"/>
      <c r="BM174" s="11"/>
    </row>
    <row r="175" spans="2:65" s="1" customFormat="1" ht="25.5" hidden="1" customHeight="1">
      <c r="B175" s="72"/>
      <c r="C175" s="101"/>
      <c r="D175" s="101"/>
      <c r="E175" s="102"/>
      <c r="F175" s="148"/>
      <c r="G175" s="148"/>
      <c r="H175" s="148"/>
      <c r="I175" s="148"/>
      <c r="J175" s="103"/>
      <c r="K175" s="104"/>
      <c r="L175" s="146"/>
      <c r="M175" s="146"/>
      <c r="N175" s="149"/>
      <c r="O175" s="149"/>
      <c r="P175" s="149"/>
      <c r="Q175" s="149"/>
      <c r="R175" s="75"/>
      <c r="T175" s="105"/>
      <c r="U175" s="27"/>
      <c r="V175" s="23"/>
      <c r="W175" s="106"/>
      <c r="X175" s="106"/>
      <c r="Y175" s="106"/>
      <c r="Z175" s="106"/>
      <c r="AA175" s="107"/>
      <c r="AR175" s="11"/>
      <c r="AT175" s="11"/>
      <c r="AU175" s="11"/>
      <c r="AY175" s="11"/>
      <c r="BE175" s="53"/>
      <c r="BF175" s="53"/>
      <c r="BG175" s="53"/>
      <c r="BH175" s="53"/>
      <c r="BI175" s="53"/>
      <c r="BJ175" s="11"/>
      <c r="BK175" s="53"/>
      <c r="BL175" s="11"/>
      <c r="BM175" s="11"/>
    </row>
    <row r="176" spans="2:65" s="1" customFormat="1" ht="25.5" hidden="1" customHeight="1">
      <c r="B176" s="72"/>
      <c r="C176" s="101"/>
      <c r="D176" s="101"/>
      <c r="E176" s="102"/>
      <c r="F176" s="148"/>
      <c r="G176" s="148"/>
      <c r="H176" s="148"/>
      <c r="I176" s="148"/>
      <c r="J176" s="103"/>
      <c r="K176" s="104"/>
      <c r="L176" s="146"/>
      <c r="M176" s="146"/>
      <c r="N176" s="149"/>
      <c r="O176" s="149"/>
      <c r="P176" s="149"/>
      <c r="Q176" s="149"/>
      <c r="R176" s="75"/>
      <c r="T176" s="105"/>
      <c r="U176" s="27"/>
      <c r="V176" s="23"/>
      <c r="W176" s="106"/>
      <c r="X176" s="106"/>
      <c r="Y176" s="106"/>
      <c r="Z176" s="106"/>
      <c r="AA176" s="107"/>
      <c r="AR176" s="11"/>
      <c r="AT176" s="11"/>
      <c r="AU176" s="11"/>
      <c r="AY176" s="11"/>
      <c r="BE176" s="53"/>
      <c r="BF176" s="53"/>
      <c r="BG176" s="53"/>
      <c r="BH176" s="53"/>
      <c r="BI176" s="53"/>
      <c r="BJ176" s="11"/>
      <c r="BK176" s="53"/>
      <c r="BL176" s="11"/>
      <c r="BM176" s="11"/>
    </row>
    <row r="177" spans="2:65" s="5" customFormat="1" ht="29.85" customHeight="1">
      <c r="B177" s="90"/>
      <c r="C177" s="91"/>
      <c r="D177" s="100" t="s">
        <v>86</v>
      </c>
      <c r="E177" s="100"/>
      <c r="F177" s="100"/>
      <c r="G177" s="100"/>
      <c r="H177" s="100"/>
      <c r="I177" s="100"/>
      <c r="J177" s="100"/>
      <c r="K177" s="100"/>
      <c r="L177" s="100"/>
      <c r="M177" s="100"/>
      <c r="N177" s="170">
        <f>BK177</f>
        <v>0</v>
      </c>
      <c r="O177" s="171"/>
      <c r="P177" s="171"/>
      <c r="Q177" s="171"/>
      <c r="R177" s="93"/>
      <c r="T177" s="94"/>
      <c r="U177" s="91"/>
      <c r="V177" s="91"/>
      <c r="W177" s="95">
        <f>SUM(W178:W193)</f>
        <v>0</v>
      </c>
      <c r="X177" s="91"/>
      <c r="Y177" s="95">
        <f>SUM(Y178:Y193)</f>
        <v>505.54946984000009</v>
      </c>
      <c r="Z177" s="91"/>
      <c r="AA177" s="96">
        <f>SUM(AA178:AA193)</f>
        <v>0</v>
      </c>
      <c r="AR177" s="97" t="s">
        <v>37</v>
      </c>
      <c r="AT177" s="98" t="s">
        <v>35</v>
      </c>
      <c r="AU177" s="98" t="s">
        <v>37</v>
      </c>
      <c r="AY177" s="97" t="s">
        <v>76</v>
      </c>
      <c r="BK177" s="99">
        <f>SUM(BK178:BK193)</f>
        <v>0</v>
      </c>
    </row>
    <row r="178" spans="2:65" s="1" customFormat="1" ht="51" customHeight="1">
      <c r="B178" s="72"/>
      <c r="C178" s="101" t="s">
        <v>117</v>
      </c>
      <c r="D178" s="101" t="s">
        <v>77</v>
      </c>
      <c r="E178" s="102" t="s">
        <v>118</v>
      </c>
      <c r="F178" s="148" t="s">
        <v>119</v>
      </c>
      <c r="G178" s="148"/>
      <c r="H178" s="148"/>
      <c r="I178" s="148"/>
      <c r="J178" s="103" t="s">
        <v>112</v>
      </c>
      <c r="K178" s="104">
        <v>722.65200000000004</v>
      </c>
      <c r="L178" s="146">
        <v>0</v>
      </c>
      <c r="M178" s="146"/>
      <c r="N178" s="149">
        <f t="shared" ref="N178:N191" si="5">ROUND(L178*K178,2)</f>
        <v>0</v>
      </c>
      <c r="O178" s="149"/>
      <c r="P178" s="149"/>
      <c r="Q178" s="149"/>
      <c r="R178" s="75"/>
      <c r="T178" s="105" t="s">
        <v>0</v>
      </c>
      <c r="U178" s="27" t="s">
        <v>21</v>
      </c>
      <c r="V178" s="23"/>
      <c r="W178" s="106">
        <f t="shared" ref="W178:W191" si="6">V178*K178</f>
        <v>0</v>
      </c>
      <c r="X178" s="106">
        <v>0.30407000000000001</v>
      </c>
      <c r="Y178" s="106">
        <f t="shared" ref="Y178:Y191" si="7">X178*K178</f>
        <v>219.73679364000003</v>
      </c>
      <c r="Z178" s="106">
        <v>0</v>
      </c>
      <c r="AA178" s="107">
        <f t="shared" ref="AA178:AA191" si="8">Z178*K178</f>
        <v>0</v>
      </c>
      <c r="AR178" s="11" t="s">
        <v>111</v>
      </c>
      <c r="AT178" s="11" t="s">
        <v>77</v>
      </c>
      <c r="AU178" s="11" t="s">
        <v>38</v>
      </c>
      <c r="AY178" s="11" t="s">
        <v>76</v>
      </c>
      <c r="BE178" s="53">
        <f t="shared" ref="BE178:BE191" si="9">IF(U178="základná",N178,0)</f>
        <v>0</v>
      </c>
      <c r="BF178" s="53">
        <f t="shared" ref="BF178:BF191" si="10">IF(U178="znížená",N178,0)</f>
        <v>0</v>
      </c>
      <c r="BG178" s="53">
        <f t="shared" ref="BG178:BG191" si="11">IF(U178="zákl. prenesená",N178,0)</f>
        <v>0</v>
      </c>
      <c r="BH178" s="53">
        <f t="shared" ref="BH178:BH191" si="12">IF(U178="zníž. prenesená",N178,0)</f>
        <v>0</v>
      </c>
      <c r="BI178" s="53">
        <f t="shared" ref="BI178:BI191" si="13">IF(U178="nulová",N178,0)</f>
        <v>0</v>
      </c>
      <c r="BJ178" s="11" t="s">
        <v>38</v>
      </c>
      <c r="BK178" s="53">
        <f t="shared" ref="BK178:BK191" si="14">ROUND(L178*K178,2)</f>
        <v>0</v>
      </c>
      <c r="BL178" s="11" t="s">
        <v>111</v>
      </c>
      <c r="BM178" s="11" t="s">
        <v>120</v>
      </c>
    </row>
    <row r="179" spans="2:65" s="1" customFormat="1" ht="25.5" customHeight="1">
      <c r="B179" s="72"/>
      <c r="C179" s="101" t="s">
        <v>121</v>
      </c>
      <c r="D179" s="101" t="s">
        <v>77</v>
      </c>
      <c r="E179" s="102" t="s">
        <v>122</v>
      </c>
      <c r="F179" s="148" t="s">
        <v>123</v>
      </c>
      <c r="G179" s="148"/>
      <c r="H179" s="148"/>
      <c r="I179" s="148"/>
      <c r="J179" s="103" t="s">
        <v>124</v>
      </c>
      <c r="K179" s="104">
        <v>4</v>
      </c>
      <c r="L179" s="146">
        <v>0</v>
      </c>
      <c r="M179" s="146"/>
      <c r="N179" s="149">
        <f t="shared" si="5"/>
        <v>0</v>
      </c>
      <c r="O179" s="149"/>
      <c r="P179" s="149"/>
      <c r="Q179" s="149"/>
      <c r="R179" s="75"/>
      <c r="T179" s="105" t="s">
        <v>0</v>
      </c>
      <c r="U179" s="27" t="s">
        <v>21</v>
      </c>
      <c r="V179" s="23"/>
      <c r="W179" s="106">
        <f t="shared" si="6"/>
        <v>0</v>
      </c>
      <c r="X179" s="106">
        <v>2.2749999999999999E-2</v>
      </c>
      <c r="Y179" s="106">
        <f t="shared" si="7"/>
        <v>9.0999999999999998E-2</v>
      </c>
      <c r="Z179" s="106">
        <v>0</v>
      </c>
      <c r="AA179" s="107">
        <f t="shared" si="8"/>
        <v>0</v>
      </c>
      <c r="AR179" s="11" t="s">
        <v>111</v>
      </c>
      <c r="AT179" s="11" t="s">
        <v>77</v>
      </c>
      <c r="AU179" s="11" t="s">
        <v>38</v>
      </c>
      <c r="AY179" s="11" t="s">
        <v>76</v>
      </c>
      <c r="BE179" s="53">
        <f t="shared" si="9"/>
        <v>0</v>
      </c>
      <c r="BF179" s="53">
        <f t="shared" si="10"/>
        <v>0</v>
      </c>
      <c r="BG179" s="53">
        <f t="shared" si="11"/>
        <v>0</v>
      </c>
      <c r="BH179" s="53">
        <f t="shared" si="12"/>
        <v>0</v>
      </c>
      <c r="BI179" s="53">
        <f t="shared" si="13"/>
        <v>0</v>
      </c>
      <c r="BJ179" s="11" t="s">
        <v>38</v>
      </c>
      <c r="BK179" s="53">
        <f t="shared" si="14"/>
        <v>0</v>
      </c>
      <c r="BL179" s="11" t="s">
        <v>111</v>
      </c>
      <c r="BM179" s="11" t="s">
        <v>125</v>
      </c>
    </row>
    <row r="180" spans="2:65" s="1" customFormat="1" ht="25.5" customHeight="1">
      <c r="B180" s="72"/>
      <c r="C180" s="101" t="s">
        <v>126</v>
      </c>
      <c r="D180" s="101" t="s">
        <v>77</v>
      </c>
      <c r="E180" s="102" t="s">
        <v>127</v>
      </c>
      <c r="F180" s="148" t="s">
        <v>128</v>
      </c>
      <c r="G180" s="148"/>
      <c r="H180" s="148"/>
      <c r="I180" s="148"/>
      <c r="J180" s="103" t="s">
        <v>124</v>
      </c>
      <c r="K180" s="104">
        <v>8</v>
      </c>
      <c r="L180" s="146">
        <v>0</v>
      </c>
      <c r="M180" s="146"/>
      <c r="N180" s="149">
        <f t="shared" si="5"/>
        <v>0</v>
      </c>
      <c r="O180" s="149"/>
      <c r="P180" s="149"/>
      <c r="Q180" s="149"/>
      <c r="R180" s="75"/>
      <c r="T180" s="105" t="s">
        <v>0</v>
      </c>
      <c r="U180" s="27" t="s">
        <v>21</v>
      </c>
      <c r="V180" s="23"/>
      <c r="W180" s="106">
        <f t="shared" si="6"/>
        <v>0</v>
      </c>
      <c r="X180" s="106">
        <v>3.601E-2</v>
      </c>
      <c r="Y180" s="106">
        <f t="shared" si="7"/>
        <v>0.28808</v>
      </c>
      <c r="Z180" s="106">
        <v>0</v>
      </c>
      <c r="AA180" s="107">
        <f t="shared" si="8"/>
        <v>0</v>
      </c>
      <c r="AR180" s="11" t="s">
        <v>111</v>
      </c>
      <c r="AT180" s="11" t="s">
        <v>77</v>
      </c>
      <c r="AU180" s="11" t="s">
        <v>38</v>
      </c>
      <c r="AY180" s="11" t="s">
        <v>76</v>
      </c>
      <c r="BE180" s="53">
        <f t="shared" si="9"/>
        <v>0</v>
      </c>
      <c r="BF180" s="53">
        <f t="shared" si="10"/>
        <v>0</v>
      </c>
      <c r="BG180" s="53">
        <f t="shared" si="11"/>
        <v>0</v>
      </c>
      <c r="BH180" s="53">
        <f t="shared" si="12"/>
        <v>0</v>
      </c>
      <c r="BI180" s="53">
        <f t="shared" si="13"/>
        <v>0</v>
      </c>
      <c r="BJ180" s="11" t="s">
        <v>38</v>
      </c>
      <c r="BK180" s="53">
        <f t="shared" si="14"/>
        <v>0</v>
      </c>
      <c r="BL180" s="11" t="s">
        <v>111</v>
      </c>
      <c r="BM180" s="11" t="s">
        <v>129</v>
      </c>
    </row>
    <row r="181" spans="2:65" s="1" customFormat="1" ht="25.5" customHeight="1">
      <c r="B181" s="72"/>
      <c r="C181" s="101" t="s">
        <v>130</v>
      </c>
      <c r="D181" s="101" t="s">
        <v>77</v>
      </c>
      <c r="E181" s="102" t="s">
        <v>131</v>
      </c>
      <c r="F181" s="148" t="s">
        <v>132</v>
      </c>
      <c r="G181" s="148"/>
      <c r="H181" s="148"/>
      <c r="I181" s="148"/>
      <c r="J181" s="103" t="s">
        <v>124</v>
      </c>
      <c r="K181" s="104">
        <v>2</v>
      </c>
      <c r="L181" s="146">
        <v>0</v>
      </c>
      <c r="M181" s="146"/>
      <c r="N181" s="149">
        <f t="shared" si="5"/>
        <v>0</v>
      </c>
      <c r="O181" s="149"/>
      <c r="P181" s="149"/>
      <c r="Q181" s="149"/>
      <c r="R181" s="75"/>
      <c r="T181" s="105" t="s">
        <v>0</v>
      </c>
      <c r="U181" s="27" t="s">
        <v>21</v>
      </c>
      <c r="V181" s="23"/>
      <c r="W181" s="106">
        <f t="shared" si="6"/>
        <v>0</v>
      </c>
      <c r="X181" s="106">
        <v>4.3470000000000002E-2</v>
      </c>
      <c r="Y181" s="106">
        <f t="shared" si="7"/>
        <v>8.6940000000000003E-2</v>
      </c>
      <c r="Z181" s="106">
        <v>0</v>
      </c>
      <c r="AA181" s="107">
        <f t="shared" si="8"/>
        <v>0</v>
      </c>
      <c r="AR181" s="11" t="s">
        <v>111</v>
      </c>
      <c r="AT181" s="11" t="s">
        <v>77</v>
      </c>
      <c r="AU181" s="11" t="s">
        <v>38</v>
      </c>
      <c r="AY181" s="11" t="s">
        <v>76</v>
      </c>
      <c r="BE181" s="53">
        <f t="shared" si="9"/>
        <v>0</v>
      </c>
      <c r="BF181" s="53">
        <f t="shared" si="10"/>
        <v>0</v>
      </c>
      <c r="BG181" s="53">
        <f t="shared" si="11"/>
        <v>0</v>
      </c>
      <c r="BH181" s="53">
        <f t="shared" si="12"/>
        <v>0</v>
      </c>
      <c r="BI181" s="53">
        <f t="shared" si="13"/>
        <v>0</v>
      </c>
      <c r="BJ181" s="11" t="s">
        <v>38</v>
      </c>
      <c r="BK181" s="53">
        <f t="shared" si="14"/>
        <v>0</v>
      </c>
      <c r="BL181" s="11" t="s">
        <v>111</v>
      </c>
      <c r="BM181" s="11" t="s">
        <v>133</v>
      </c>
    </row>
    <row r="182" spans="2:65" s="1" customFormat="1" ht="25.5" customHeight="1">
      <c r="B182" s="72"/>
      <c r="C182" s="101" t="s">
        <v>134</v>
      </c>
      <c r="D182" s="101" t="s">
        <v>77</v>
      </c>
      <c r="E182" s="102" t="s">
        <v>135</v>
      </c>
      <c r="F182" s="148" t="s">
        <v>136</v>
      </c>
      <c r="G182" s="148"/>
      <c r="H182" s="148"/>
      <c r="I182" s="148"/>
      <c r="J182" s="103" t="s">
        <v>124</v>
      </c>
      <c r="K182" s="104">
        <v>4</v>
      </c>
      <c r="L182" s="146">
        <v>0</v>
      </c>
      <c r="M182" s="146"/>
      <c r="N182" s="149">
        <f t="shared" si="5"/>
        <v>0</v>
      </c>
      <c r="O182" s="149"/>
      <c r="P182" s="149"/>
      <c r="Q182" s="149"/>
      <c r="R182" s="75"/>
      <c r="T182" s="105" t="s">
        <v>0</v>
      </c>
      <c r="U182" s="27" t="s">
        <v>21</v>
      </c>
      <c r="V182" s="23"/>
      <c r="W182" s="106">
        <f t="shared" si="6"/>
        <v>0</v>
      </c>
      <c r="X182" s="106">
        <v>4.7699999999999999E-2</v>
      </c>
      <c r="Y182" s="106">
        <f t="shared" si="7"/>
        <v>0.1908</v>
      </c>
      <c r="Z182" s="106">
        <v>0</v>
      </c>
      <c r="AA182" s="107">
        <f t="shared" si="8"/>
        <v>0</v>
      </c>
      <c r="AR182" s="11" t="s">
        <v>111</v>
      </c>
      <c r="AT182" s="11" t="s">
        <v>77</v>
      </c>
      <c r="AU182" s="11" t="s">
        <v>38</v>
      </c>
      <c r="AY182" s="11" t="s">
        <v>76</v>
      </c>
      <c r="BE182" s="53">
        <f t="shared" si="9"/>
        <v>0</v>
      </c>
      <c r="BF182" s="53">
        <f t="shared" si="10"/>
        <v>0</v>
      </c>
      <c r="BG182" s="53">
        <f t="shared" si="11"/>
        <v>0</v>
      </c>
      <c r="BH182" s="53">
        <f t="shared" si="12"/>
        <v>0</v>
      </c>
      <c r="BI182" s="53">
        <f t="shared" si="13"/>
        <v>0</v>
      </c>
      <c r="BJ182" s="11" t="s">
        <v>38</v>
      </c>
      <c r="BK182" s="53">
        <f t="shared" si="14"/>
        <v>0</v>
      </c>
      <c r="BL182" s="11" t="s">
        <v>111</v>
      </c>
      <c r="BM182" s="11" t="s">
        <v>137</v>
      </c>
    </row>
    <row r="183" spans="2:65" s="1" customFormat="1" ht="25.5" customHeight="1">
      <c r="B183" s="72"/>
      <c r="C183" s="101" t="s">
        <v>138</v>
      </c>
      <c r="D183" s="101" t="s">
        <v>77</v>
      </c>
      <c r="E183" s="102" t="s">
        <v>139</v>
      </c>
      <c r="F183" s="148" t="s">
        <v>140</v>
      </c>
      <c r="G183" s="148"/>
      <c r="H183" s="148"/>
      <c r="I183" s="148"/>
      <c r="J183" s="103" t="s">
        <v>110</v>
      </c>
      <c r="K183" s="104">
        <v>5</v>
      </c>
      <c r="L183" s="146">
        <v>0</v>
      </c>
      <c r="M183" s="146"/>
      <c r="N183" s="149">
        <f t="shared" si="5"/>
        <v>0</v>
      </c>
      <c r="O183" s="149"/>
      <c r="P183" s="149"/>
      <c r="Q183" s="149"/>
      <c r="R183" s="75"/>
      <c r="T183" s="105" t="s">
        <v>0</v>
      </c>
      <c r="U183" s="27" t="s">
        <v>21</v>
      </c>
      <c r="V183" s="23"/>
      <c r="W183" s="106">
        <f t="shared" si="6"/>
        <v>0</v>
      </c>
      <c r="X183" s="106">
        <v>2.5520299999999998</v>
      </c>
      <c r="Y183" s="106">
        <f t="shared" si="7"/>
        <v>12.760149999999999</v>
      </c>
      <c r="Z183" s="106">
        <v>0</v>
      </c>
      <c r="AA183" s="107">
        <f t="shared" si="8"/>
        <v>0</v>
      </c>
      <c r="AR183" s="11" t="s">
        <v>111</v>
      </c>
      <c r="AT183" s="11" t="s">
        <v>77</v>
      </c>
      <c r="AU183" s="11" t="s">
        <v>38</v>
      </c>
      <c r="AY183" s="11" t="s">
        <v>76</v>
      </c>
      <c r="BE183" s="53">
        <f t="shared" si="9"/>
        <v>0</v>
      </c>
      <c r="BF183" s="53">
        <f t="shared" si="10"/>
        <v>0</v>
      </c>
      <c r="BG183" s="53">
        <f t="shared" si="11"/>
        <v>0</v>
      </c>
      <c r="BH183" s="53">
        <f t="shared" si="12"/>
        <v>0</v>
      </c>
      <c r="BI183" s="53">
        <f t="shared" si="13"/>
        <v>0</v>
      </c>
      <c r="BJ183" s="11" t="s">
        <v>38</v>
      </c>
      <c r="BK183" s="53">
        <f t="shared" si="14"/>
        <v>0</v>
      </c>
      <c r="BL183" s="11" t="s">
        <v>111</v>
      </c>
      <c r="BM183" s="11" t="s">
        <v>141</v>
      </c>
    </row>
    <row r="184" spans="2:65" s="1" customFormat="1" ht="38.25" customHeight="1">
      <c r="B184" s="72"/>
      <c r="C184" s="101" t="s">
        <v>142</v>
      </c>
      <c r="D184" s="101" t="s">
        <v>77</v>
      </c>
      <c r="E184" s="102" t="s">
        <v>143</v>
      </c>
      <c r="F184" s="148" t="s">
        <v>144</v>
      </c>
      <c r="G184" s="148"/>
      <c r="H184" s="148"/>
      <c r="I184" s="148"/>
      <c r="J184" s="103" t="s">
        <v>112</v>
      </c>
      <c r="K184" s="104">
        <v>20</v>
      </c>
      <c r="L184" s="146">
        <v>0</v>
      </c>
      <c r="M184" s="146"/>
      <c r="N184" s="149">
        <f t="shared" si="5"/>
        <v>0</v>
      </c>
      <c r="O184" s="149"/>
      <c r="P184" s="149"/>
      <c r="Q184" s="149"/>
      <c r="R184" s="75"/>
      <c r="T184" s="105" t="s">
        <v>0</v>
      </c>
      <c r="U184" s="27" t="s">
        <v>21</v>
      </c>
      <c r="V184" s="23"/>
      <c r="W184" s="106">
        <f t="shared" si="6"/>
        <v>0</v>
      </c>
      <c r="X184" s="106">
        <v>7.213E-2</v>
      </c>
      <c r="Y184" s="106">
        <f t="shared" si="7"/>
        <v>1.4426000000000001</v>
      </c>
      <c r="Z184" s="106">
        <v>0</v>
      </c>
      <c r="AA184" s="107">
        <f t="shared" si="8"/>
        <v>0</v>
      </c>
      <c r="AR184" s="11" t="s">
        <v>111</v>
      </c>
      <c r="AT184" s="11" t="s">
        <v>77</v>
      </c>
      <c r="AU184" s="11" t="s">
        <v>38</v>
      </c>
      <c r="AY184" s="11" t="s">
        <v>76</v>
      </c>
      <c r="BE184" s="53">
        <f t="shared" si="9"/>
        <v>0</v>
      </c>
      <c r="BF184" s="53">
        <f t="shared" si="10"/>
        <v>0</v>
      </c>
      <c r="BG184" s="53">
        <f t="shared" si="11"/>
        <v>0</v>
      </c>
      <c r="BH184" s="53">
        <f t="shared" si="12"/>
        <v>0</v>
      </c>
      <c r="BI184" s="53">
        <f t="shared" si="13"/>
        <v>0</v>
      </c>
      <c r="BJ184" s="11" t="s">
        <v>38</v>
      </c>
      <c r="BK184" s="53">
        <f t="shared" si="14"/>
        <v>0</v>
      </c>
      <c r="BL184" s="11" t="s">
        <v>111</v>
      </c>
      <c r="BM184" s="11" t="s">
        <v>145</v>
      </c>
    </row>
    <row r="185" spans="2:65" s="1" customFormat="1" ht="38.25" customHeight="1">
      <c r="B185" s="72"/>
      <c r="C185" s="101" t="s">
        <v>146</v>
      </c>
      <c r="D185" s="101" t="s">
        <v>77</v>
      </c>
      <c r="E185" s="102" t="s">
        <v>147</v>
      </c>
      <c r="F185" s="148" t="s">
        <v>148</v>
      </c>
      <c r="G185" s="148"/>
      <c r="H185" s="148"/>
      <c r="I185" s="148"/>
      <c r="J185" s="103" t="s">
        <v>112</v>
      </c>
      <c r="K185" s="104">
        <v>20</v>
      </c>
      <c r="L185" s="146">
        <v>0</v>
      </c>
      <c r="M185" s="146"/>
      <c r="N185" s="149">
        <f t="shared" si="5"/>
        <v>0</v>
      </c>
      <c r="O185" s="149"/>
      <c r="P185" s="149"/>
      <c r="Q185" s="149"/>
      <c r="R185" s="75"/>
      <c r="T185" s="105" t="s">
        <v>0</v>
      </c>
      <c r="U185" s="27" t="s">
        <v>21</v>
      </c>
      <c r="V185" s="23"/>
      <c r="W185" s="106">
        <f t="shared" si="6"/>
        <v>0</v>
      </c>
      <c r="X185" s="106">
        <v>0</v>
      </c>
      <c r="Y185" s="106">
        <f t="shared" si="7"/>
        <v>0</v>
      </c>
      <c r="Z185" s="106">
        <v>0</v>
      </c>
      <c r="AA185" s="107">
        <f t="shared" si="8"/>
        <v>0</v>
      </c>
      <c r="AR185" s="11" t="s">
        <v>111</v>
      </c>
      <c r="AT185" s="11" t="s">
        <v>77</v>
      </c>
      <c r="AU185" s="11" t="s">
        <v>38</v>
      </c>
      <c r="AY185" s="11" t="s">
        <v>76</v>
      </c>
      <c r="BE185" s="53">
        <f t="shared" si="9"/>
        <v>0</v>
      </c>
      <c r="BF185" s="53">
        <f t="shared" si="10"/>
        <v>0</v>
      </c>
      <c r="BG185" s="53">
        <f t="shared" si="11"/>
        <v>0</v>
      </c>
      <c r="BH185" s="53">
        <f t="shared" si="12"/>
        <v>0</v>
      </c>
      <c r="BI185" s="53">
        <f t="shared" si="13"/>
        <v>0</v>
      </c>
      <c r="BJ185" s="11" t="s">
        <v>38</v>
      </c>
      <c r="BK185" s="53">
        <f t="shared" si="14"/>
        <v>0</v>
      </c>
      <c r="BL185" s="11" t="s">
        <v>111</v>
      </c>
      <c r="BM185" s="11" t="s">
        <v>149</v>
      </c>
    </row>
    <row r="186" spans="2:65" s="1" customFormat="1" ht="16.5" customHeight="1">
      <c r="B186" s="72"/>
      <c r="C186" s="101" t="s">
        <v>150</v>
      </c>
      <c r="D186" s="101" t="s">
        <v>77</v>
      </c>
      <c r="E186" s="102" t="s">
        <v>151</v>
      </c>
      <c r="F186" s="148" t="s">
        <v>152</v>
      </c>
      <c r="G186" s="148"/>
      <c r="H186" s="148"/>
      <c r="I186" s="148"/>
      <c r="J186" s="103" t="s">
        <v>113</v>
      </c>
      <c r="K186" s="104">
        <v>0.5</v>
      </c>
      <c r="L186" s="146">
        <v>0</v>
      </c>
      <c r="M186" s="146"/>
      <c r="N186" s="149">
        <f t="shared" si="5"/>
        <v>0</v>
      </c>
      <c r="O186" s="149"/>
      <c r="P186" s="149"/>
      <c r="Q186" s="149"/>
      <c r="R186" s="75"/>
      <c r="T186" s="105" t="s">
        <v>0</v>
      </c>
      <c r="U186" s="27" t="s">
        <v>21</v>
      </c>
      <c r="V186" s="23"/>
      <c r="W186" s="106">
        <f t="shared" si="6"/>
        <v>0</v>
      </c>
      <c r="X186" s="106">
        <v>1.01145</v>
      </c>
      <c r="Y186" s="106">
        <f t="shared" si="7"/>
        <v>0.50572499999999998</v>
      </c>
      <c r="Z186" s="106">
        <v>0</v>
      </c>
      <c r="AA186" s="107">
        <f t="shared" si="8"/>
        <v>0</v>
      </c>
      <c r="AR186" s="11" t="s">
        <v>111</v>
      </c>
      <c r="AT186" s="11" t="s">
        <v>77</v>
      </c>
      <c r="AU186" s="11" t="s">
        <v>38</v>
      </c>
      <c r="AY186" s="11" t="s">
        <v>76</v>
      </c>
      <c r="BE186" s="53">
        <f t="shared" si="9"/>
        <v>0</v>
      </c>
      <c r="BF186" s="53">
        <f t="shared" si="10"/>
        <v>0</v>
      </c>
      <c r="BG186" s="53">
        <f t="shared" si="11"/>
        <v>0</v>
      </c>
      <c r="BH186" s="53">
        <f t="shared" si="12"/>
        <v>0</v>
      </c>
      <c r="BI186" s="53">
        <f t="shared" si="13"/>
        <v>0</v>
      </c>
      <c r="BJ186" s="11" t="s">
        <v>38</v>
      </c>
      <c r="BK186" s="53">
        <f t="shared" si="14"/>
        <v>0</v>
      </c>
      <c r="BL186" s="11" t="s">
        <v>111</v>
      </c>
      <c r="BM186" s="11" t="s">
        <v>153</v>
      </c>
    </row>
    <row r="187" spans="2:65" s="1" customFormat="1" ht="16.5" customHeight="1">
      <c r="B187" s="72"/>
      <c r="C187" s="101" t="s">
        <v>154</v>
      </c>
      <c r="D187" s="101" t="s">
        <v>77</v>
      </c>
      <c r="E187" s="102" t="s">
        <v>155</v>
      </c>
      <c r="F187" s="148" t="s">
        <v>156</v>
      </c>
      <c r="G187" s="148"/>
      <c r="H187" s="148"/>
      <c r="I187" s="148"/>
      <c r="J187" s="103" t="s">
        <v>113</v>
      </c>
      <c r="K187" s="104">
        <v>283.53399999999999</v>
      </c>
      <c r="L187" s="146">
        <v>0</v>
      </c>
      <c r="M187" s="146"/>
      <c r="N187" s="149">
        <f t="shared" si="5"/>
        <v>0</v>
      </c>
      <c r="O187" s="149"/>
      <c r="P187" s="149"/>
      <c r="Q187" s="149"/>
      <c r="R187" s="75"/>
      <c r="T187" s="105" t="s">
        <v>0</v>
      </c>
      <c r="U187" s="27" t="s">
        <v>21</v>
      </c>
      <c r="V187" s="23"/>
      <c r="W187" s="106">
        <f t="shared" si="6"/>
        <v>0</v>
      </c>
      <c r="X187" s="106">
        <v>0.05</v>
      </c>
      <c r="Y187" s="106">
        <f t="shared" si="7"/>
        <v>14.1767</v>
      </c>
      <c r="Z187" s="106">
        <v>0</v>
      </c>
      <c r="AA187" s="107">
        <f t="shared" si="8"/>
        <v>0</v>
      </c>
      <c r="AR187" s="11" t="s">
        <v>111</v>
      </c>
      <c r="AT187" s="11" t="s">
        <v>77</v>
      </c>
      <c r="AU187" s="11" t="s">
        <v>38</v>
      </c>
      <c r="AY187" s="11" t="s">
        <v>76</v>
      </c>
      <c r="BE187" s="53">
        <f t="shared" si="9"/>
        <v>0</v>
      </c>
      <c r="BF187" s="53">
        <f t="shared" si="10"/>
        <v>0</v>
      </c>
      <c r="BG187" s="53">
        <f t="shared" si="11"/>
        <v>0</v>
      </c>
      <c r="BH187" s="53">
        <f t="shared" si="12"/>
        <v>0</v>
      </c>
      <c r="BI187" s="53">
        <f t="shared" si="13"/>
        <v>0</v>
      </c>
      <c r="BJ187" s="11" t="s">
        <v>38</v>
      </c>
      <c r="BK187" s="53">
        <f t="shared" si="14"/>
        <v>0</v>
      </c>
      <c r="BL187" s="11" t="s">
        <v>111</v>
      </c>
      <c r="BM187" s="11" t="s">
        <v>157</v>
      </c>
    </row>
    <row r="188" spans="2:65" s="1" customFormat="1" ht="38.25" customHeight="1">
      <c r="B188" s="72"/>
      <c r="C188" s="114"/>
      <c r="D188" s="114"/>
      <c r="E188" s="115"/>
      <c r="F188" s="174"/>
      <c r="G188" s="174"/>
      <c r="H188" s="174"/>
      <c r="I188" s="174"/>
      <c r="J188" s="116"/>
      <c r="K188" s="117"/>
      <c r="L188" s="175"/>
      <c r="M188" s="175"/>
      <c r="N188" s="176"/>
      <c r="O188" s="149"/>
      <c r="P188" s="149"/>
      <c r="Q188" s="149"/>
      <c r="R188" s="75"/>
      <c r="T188" s="105"/>
      <c r="U188" s="27"/>
      <c r="V188" s="23"/>
      <c r="W188" s="106"/>
      <c r="X188" s="106"/>
      <c r="Y188" s="106"/>
      <c r="Z188" s="106"/>
      <c r="AA188" s="107"/>
      <c r="AR188" s="11"/>
      <c r="AT188" s="11"/>
      <c r="AU188" s="11"/>
      <c r="AY188" s="11"/>
      <c r="BE188" s="53"/>
      <c r="BF188" s="53"/>
      <c r="BG188" s="53"/>
      <c r="BH188" s="53"/>
      <c r="BI188" s="53"/>
      <c r="BJ188" s="11"/>
      <c r="BK188" s="53"/>
      <c r="BL188" s="11"/>
      <c r="BM188" s="11"/>
    </row>
    <row r="189" spans="2:65" s="1" customFormat="1" ht="38.25" customHeight="1">
      <c r="B189" s="72"/>
      <c r="C189" s="101" t="s">
        <v>158</v>
      </c>
      <c r="D189" s="101" t="s">
        <v>77</v>
      </c>
      <c r="E189" s="102" t="s">
        <v>159</v>
      </c>
      <c r="F189" s="148" t="s">
        <v>160</v>
      </c>
      <c r="G189" s="148"/>
      <c r="H189" s="148"/>
      <c r="I189" s="148"/>
      <c r="J189" s="103" t="s">
        <v>112</v>
      </c>
      <c r="K189" s="104">
        <v>1260.3599999999999</v>
      </c>
      <c r="L189" s="146">
        <v>0</v>
      </c>
      <c r="M189" s="146"/>
      <c r="N189" s="149">
        <f t="shared" si="5"/>
        <v>0</v>
      </c>
      <c r="O189" s="149"/>
      <c r="P189" s="149"/>
      <c r="Q189" s="149"/>
      <c r="R189" s="75"/>
      <c r="T189" s="105" t="s">
        <v>0</v>
      </c>
      <c r="U189" s="27" t="s">
        <v>21</v>
      </c>
      <c r="V189" s="23"/>
      <c r="W189" s="106">
        <f t="shared" si="6"/>
        <v>0</v>
      </c>
      <c r="X189" s="106">
        <v>0.10942</v>
      </c>
      <c r="Y189" s="106">
        <f t="shared" si="7"/>
        <v>137.90859119999999</v>
      </c>
      <c r="Z189" s="106">
        <v>0</v>
      </c>
      <c r="AA189" s="107">
        <f t="shared" si="8"/>
        <v>0</v>
      </c>
      <c r="AR189" s="11" t="s">
        <v>111</v>
      </c>
      <c r="AT189" s="11" t="s">
        <v>77</v>
      </c>
      <c r="AU189" s="11" t="s">
        <v>38</v>
      </c>
      <c r="AY189" s="11" t="s">
        <v>76</v>
      </c>
      <c r="BE189" s="53">
        <f t="shared" si="9"/>
        <v>0</v>
      </c>
      <c r="BF189" s="53">
        <f t="shared" si="10"/>
        <v>0</v>
      </c>
      <c r="BG189" s="53">
        <f t="shared" si="11"/>
        <v>0</v>
      </c>
      <c r="BH189" s="53">
        <f t="shared" si="12"/>
        <v>0</v>
      </c>
      <c r="BI189" s="53">
        <f t="shared" si="13"/>
        <v>0</v>
      </c>
      <c r="BJ189" s="11" t="s">
        <v>38</v>
      </c>
      <c r="BK189" s="53">
        <f t="shared" si="14"/>
        <v>0</v>
      </c>
      <c r="BL189" s="11" t="s">
        <v>111</v>
      </c>
      <c r="BM189" s="11" t="s">
        <v>161</v>
      </c>
    </row>
    <row r="190" spans="2:65" s="1" customFormat="1" ht="25.5" customHeight="1">
      <c r="B190" s="72"/>
      <c r="C190" s="101" t="s">
        <v>162</v>
      </c>
      <c r="D190" s="101" t="s">
        <v>77</v>
      </c>
      <c r="E190" s="102" t="s">
        <v>163</v>
      </c>
      <c r="F190" s="148" t="s">
        <v>164</v>
      </c>
      <c r="G190" s="148"/>
      <c r="H190" s="148"/>
      <c r="I190" s="148"/>
      <c r="J190" s="103" t="s">
        <v>165</v>
      </c>
      <c r="K190" s="104">
        <v>3</v>
      </c>
      <c r="L190" s="146">
        <v>0</v>
      </c>
      <c r="M190" s="146"/>
      <c r="N190" s="149">
        <f t="shared" si="5"/>
        <v>0</v>
      </c>
      <c r="O190" s="149"/>
      <c r="P190" s="149"/>
      <c r="Q190" s="149"/>
      <c r="R190" s="75"/>
      <c r="T190" s="105" t="s">
        <v>0</v>
      </c>
      <c r="U190" s="27" t="s">
        <v>21</v>
      </c>
      <c r="V190" s="23"/>
      <c r="W190" s="106">
        <f t="shared" si="6"/>
        <v>0</v>
      </c>
      <c r="X190" s="106">
        <v>10</v>
      </c>
      <c r="Y190" s="106">
        <f t="shared" si="7"/>
        <v>30</v>
      </c>
      <c r="Z190" s="106">
        <v>0</v>
      </c>
      <c r="AA190" s="107">
        <f t="shared" si="8"/>
        <v>0</v>
      </c>
      <c r="AR190" s="11" t="s">
        <v>111</v>
      </c>
      <c r="AT190" s="11" t="s">
        <v>77</v>
      </c>
      <c r="AU190" s="11" t="s">
        <v>38</v>
      </c>
      <c r="AY190" s="11" t="s">
        <v>76</v>
      </c>
      <c r="BE190" s="53">
        <f t="shared" si="9"/>
        <v>0</v>
      </c>
      <c r="BF190" s="53">
        <f t="shared" si="10"/>
        <v>0</v>
      </c>
      <c r="BG190" s="53">
        <f t="shared" si="11"/>
        <v>0</v>
      </c>
      <c r="BH190" s="53">
        <f t="shared" si="12"/>
        <v>0</v>
      </c>
      <c r="BI190" s="53">
        <f t="shared" si="13"/>
        <v>0</v>
      </c>
      <c r="BJ190" s="11" t="s">
        <v>38</v>
      </c>
      <c r="BK190" s="53">
        <f t="shared" si="14"/>
        <v>0</v>
      </c>
      <c r="BL190" s="11" t="s">
        <v>111</v>
      </c>
      <c r="BM190" s="11" t="s">
        <v>166</v>
      </c>
    </row>
    <row r="191" spans="2:65" s="1" customFormat="1" ht="25.5" customHeight="1">
      <c r="B191" s="72"/>
      <c r="C191" s="101" t="s">
        <v>167</v>
      </c>
      <c r="D191" s="101" t="s">
        <v>77</v>
      </c>
      <c r="E191" s="102" t="s">
        <v>168</v>
      </c>
      <c r="F191" s="148" t="s">
        <v>169</v>
      </c>
      <c r="G191" s="148"/>
      <c r="H191" s="148"/>
      <c r="I191" s="148"/>
      <c r="J191" s="103" t="s">
        <v>110</v>
      </c>
      <c r="K191" s="104">
        <v>39.1</v>
      </c>
      <c r="L191" s="146">
        <v>0</v>
      </c>
      <c r="M191" s="146"/>
      <c r="N191" s="149">
        <f t="shared" si="5"/>
        <v>0</v>
      </c>
      <c r="O191" s="149"/>
      <c r="P191" s="149"/>
      <c r="Q191" s="149"/>
      <c r="R191" s="75"/>
      <c r="T191" s="105" t="s">
        <v>0</v>
      </c>
      <c r="U191" s="27" t="s">
        <v>21</v>
      </c>
      <c r="V191" s="23"/>
      <c r="W191" s="106">
        <f t="shared" si="6"/>
        <v>0</v>
      </c>
      <c r="X191" s="106">
        <v>2.2599</v>
      </c>
      <c r="Y191" s="106">
        <f t="shared" si="7"/>
        <v>88.362090000000009</v>
      </c>
      <c r="Z191" s="106">
        <v>0</v>
      </c>
      <c r="AA191" s="107">
        <f t="shared" si="8"/>
        <v>0</v>
      </c>
      <c r="AR191" s="11" t="s">
        <v>111</v>
      </c>
      <c r="AT191" s="11" t="s">
        <v>77</v>
      </c>
      <c r="AU191" s="11" t="s">
        <v>38</v>
      </c>
      <c r="AY191" s="11" t="s">
        <v>76</v>
      </c>
      <c r="BE191" s="53">
        <f t="shared" si="9"/>
        <v>0</v>
      </c>
      <c r="BF191" s="53">
        <f t="shared" si="10"/>
        <v>0</v>
      </c>
      <c r="BG191" s="53">
        <f t="shared" si="11"/>
        <v>0</v>
      </c>
      <c r="BH191" s="53">
        <f t="shared" si="12"/>
        <v>0</v>
      </c>
      <c r="BI191" s="53">
        <f t="shared" si="13"/>
        <v>0</v>
      </c>
      <c r="BJ191" s="11" t="s">
        <v>38</v>
      </c>
      <c r="BK191" s="53">
        <f t="shared" si="14"/>
        <v>0</v>
      </c>
      <c r="BL191" s="11" t="s">
        <v>111</v>
      </c>
      <c r="BM191" s="11" t="s">
        <v>170</v>
      </c>
    </row>
    <row r="192" spans="2:65" s="1" customFormat="1" ht="63.75" customHeight="1">
      <c r="B192" s="72"/>
      <c r="C192" s="101"/>
      <c r="D192" s="101"/>
      <c r="E192" s="102"/>
      <c r="F192" s="148"/>
      <c r="G192" s="148"/>
      <c r="H192" s="148"/>
      <c r="I192" s="148"/>
      <c r="J192" s="103"/>
      <c r="K192" s="104"/>
      <c r="L192" s="146"/>
      <c r="M192" s="146"/>
      <c r="N192" s="149"/>
      <c r="O192" s="149"/>
      <c r="P192" s="149"/>
      <c r="Q192" s="149"/>
      <c r="R192" s="75"/>
      <c r="T192" s="105"/>
      <c r="U192" s="27"/>
      <c r="V192" s="23"/>
      <c r="W192" s="106"/>
      <c r="X192" s="106"/>
      <c r="Y192" s="106"/>
      <c r="Z192" s="106"/>
      <c r="AA192" s="107"/>
      <c r="AR192" s="11"/>
      <c r="AT192" s="11"/>
      <c r="AU192" s="11"/>
      <c r="AY192" s="11"/>
      <c r="BE192" s="53"/>
      <c r="BF192" s="53"/>
      <c r="BG192" s="53"/>
      <c r="BH192" s="53"/>
      <c r="BI192" s="53"/>
      <c r="BJ192" s="11"/>
      <c r="BK192" s="53"/>
      <c r="BL192" s="11"/>
      <c r="BM192" s="11"/>
    </row>
    <row r="193" spans="2:65" s="1" customFormat="1" ht="51" customHeight="1">
      <c r="B193" s="72"/>
      <c r="C193" s="101"/>
      <c r="D193" s="101"/>
      <c r="E193" s="102"/>
      <c r="F193" s="148"/>
      <c r="G193" s="148"/>
      <c r="H193" s="148"/>
      <c r="I193" s="148"/>
      <c r="J193" s="103"/>
      <c r="K193" s="104"/>
      <c r="L193" s="146"/>
      <c r="M193" s="146"/>
      <c r="N193" s="149"/>
      <c r="O193" s="149"/>
      <c r="P193" s="149"/>
      <c r="Q193" s="149"/>
      <c r="R193" s="75"/>
      <c r="T193" s="105"/>
      <c r="U193" s="27"/>
      <c r="V193" s="23"/>
      <c r="W193" s="106"/>
      <c r="X193" s="106"/>
      <c r="Y193" s="106"/>
      <c r="Z193" s="106"/>
      <c r="AA193" s="107"/>
      <c r="AR193" s="11"/>
      <c r="AT193" s="11"/>
      <c r="AU193" s="11"/>
      <c r="AY193" s="11"/>
      <c r="BE193" s="53"/>
      <c r="BF193" s="53"/>
      <c r="BG193" s="53"/>
      <c r="BH193" s="53"/>
      <c r="BI193" s="53"/>
      <c r="BJ193" s="11"/>
      <c r="BK193" s="53"/>
      <c r="BL193" s="11"/>
      <c r="BM193" s="11"/>
    </row>
    <row r="194" spans="2:65" s="5" customFormat="1" ht="29.85" customHeight="1">
      <c r="B194" s="90"/>
      <c r="C194" s="91"/>
      <c r="D194" s="100" t="s">
        <v>87</v>
      </c>
      <c r="E194" s="100"/>
      <c r="F194" s="100"/>
      <c r="G194" s="100"/>
      <c r="H194" s="100"/>
      <c r="I194" s="100"/>
      <c r="J194" s="100"/>
      <c r="K194" s="100"/>
      <c r="L194" s="100"/>
      <c r="M194" s="100"/>
      <c r="N194" s="170" t="e">
        <f>BK194</f>
        <v>#REF!</v>
      </c>
      <c r="O194" s="171"/>
      <c r="P194" s="171"/>
      <c r="Q194" s="171"/>
      <c r="R194" s="93"/>
      <c r="T194" s="94"/>
      <c r="U194" s="91"/>
      <c r="V194" s="91"/>
      <c r="W194" s="95" t="e">
        <f>SUM(#REF!)</f>
        <v>#REF!</v>
      </c>
      <c r="X194" s="91"/>
      <c r="Y194" s="95" t="e">
        <f>SUM(#REF!)</f>
        <v>#REF!</v>
      </c>
      <c r="Z194" s="91"/>
      <c r="AA194" s="96" t="e">
        <f>SUM(#REF!)</f>
        <v>#REF!</v>
      </c>
      <c r="AR194" s="97" t="s">
        <v>37</v>
      </c>
      <c r="AT194" s="98" t="s">
        <v>35</v>
      </c>
      <c r="AU194" s="98" t="s">
        <v>37</v>
      </c>
      <c r="AY194" s="97" t="s">
        <v>76</v>
      </c>
      <c r="BK194" s="99" t="e">
        <f>SUM(#REF!)</f>
        <v>#REF!</v>
      </c>
    </row>
    <row r="195" spans="2:65" s="5" customFormat="1" ht="29.85" customHeight="1">
      <c r="B195" s="90"/>
      <c r="C195" s="91"/>
      <c r="D195" s="100" t="s">
        <v>89</v>
      </c>
      <c r="E195" s="100"/>
      <c r="F195" s="100"/>
      <c r="G195" s="100"/>
      <c r="H195" s="100"/>
      <c r="I195" s="100"/>
      <c r="J195" s="100"/>
      <c r="K195" s="100"/>
      <c r="L195" s="100"/>
      <c r="M195" s="100"/>
      <c r="N195" s="170">
        <f>BK195</f>
        <v>0</v>
      </c>
      <c r="O195" s="171"/>
      <c r="P195" s="171"/>
      <c r="Q195" s="171"/>
      <c r="R195" s="93"/>
      <c r="T195" s="94"/>
      <c r="U195" s="91"/>
      <c r="V195" s="91"/>
      <c r="W195" s="95">
        <f>SUM(W196:W224)</f>
        <v>0</v>
      </c>
      <c r="X195" s="91"/>
      <c r="Y195" s="95">
        <f>SUM(Y196:Y224)</f>
        <v>0</v>
      </c>
      <c r="Z195" s="91"/>
      <c r="AA195" s="96">
        <f>SUM(AA196:AA224)</f>
        <v>0</v>
      </c>
      <c r="AR195" s="97" t="s">
        <v>37</v>
      </c>
      <c r="AT195" s="98" t="s">
        <v>35</v>
      </c>
      <c r="AU195" s="98" t="s">
        <v>37</v>
      </c>
      <c r="AY195" s="97" t="s">
        <v>76</v>
      </c>
      <c r="BK195" s="99">
        <f>SUM(BK196:BK224)</f>
        <v>0</v>
      </c>
    </row>
    <row r="196" spans="2:65" s="1" customFormat="1" ht="38.25" hidden="1" customHeight="1">
      <c r="B196" s="72"/>
      <c r="C196" s="101"/>
      <c r="D196" s="101"/>
      <c r="E196" s="102"/>
      <c r="F196" s="148"/>
      <c r="G196" s="148"/>
      <c r="H196" s="148"/>
      <c r="I196" s="148"/>
      <c r="J196" s="103"/>
      <c r="K196" s="104"/>
      <c r="L196" s="146"/>
      <c r="M196" s="146"/>
      <c r="N196" s="149"/>
      <c r="O196" s="149"/>
      <c r="P196" s="149"/>
      <c r="Q196" s="149"/>
      <c r="R196" s="75"/>
      <c r="T196" s="105"/>
      <c r="U196" s="27"/>
      <c r="V196" s="23"/>
      <c r="W196" s="106"/>
      <c r="X196" s="106"/>
      <c r="Y196" s="106"/>
      <c r="Z196" s="106"/>
      <c r="AA196" s="107"/>
      <c r="AR196" s="11"/>
      <c r="AT196" s="11"/>
      <c r="AU196" s="11"/>
      <c r="AY196" s="11"/>
      <c r="BE196" s="53"/>
      <c r="BF196" s="53"/>
      <c r="BG196" s="53"/>
      <c r="BH196" s="53"/>
      <c r="BI196" s="53"/>
      <c r="BJ196" s="11"/>
      <c r="BK196" s="53"/>
      <c r="BL196" s="11"/>
      <c r="BM196" s="11"/>
    </row>
    <row r="197" spans="2:65" s="1" customFormat="1" ht="25.5" hidden="1" customHeight="1">
      <c r="B197" s="72"/>
      <c r="C197" s="101"/>
      <c r="D197" s="101"/>
      <c r="E197" s="102"/>
      <c r="F197" s="148"/>
      <c r="G197" s="148"/>
      <c r="H197" s="148"/>
      <c r="I197" s="148"/>
      <c r="J197" s="103"/>
      <c r="K197" s="104"/>
      <c r="L197" s="146"/>
      <c r="M197" s="146"/>
      <c r="N197" s="149"/>
      <c r="O197" s="149"/>
      <c r="P197" s="149"/>
      <c r="Q197" s="149"/>
      <c r="R197" s="75"/>
      <c r="T197" s="105"/>
      <c r="U197" s="27"/>
      <c r="V197" s="23"/>
      <c r="W197" s="106"/>
      <c r="X197" s="106"/>
      <c r="Y197" s="106"/>
      <c r="Z197" s="106"/>
      <c r="AA197" s="107"/>
      <c r="AR197" s="11"/>
      <c r="AT197" s="11"/>
      <c r="AU197" s="11"/>
      <c r="AY197" s="11"/>
      <c r="BE197" s="53"/>
      <c r="BF197" s="53"/>
      <c r="BG197" s="53"/>
      <c r="BH197" s="53"/>
      <c r="BI197" s="53"/>
      <c r="BJ197" s="11"/>
      <c r="BK197" s="53"/>
      <c r="BL197" s="11"/>
      <c r="BM197" s="11"/>
    </row>
    <row r="198" spans="2:65" s="1" customFormat="1" ht="25.5" hidden="1" customHeight="1">
      <c r="B198" s="72"/>
      <c r="C198" s="101"/>
      <c r="D198" s="101"/>
      <c r="E198" s="102"/>
      <c r="F198" s="148"/>
      <c r="G198" s="148"/>
      <c r="H198" s="148"/>
      <c r="I198" s="148"/>
      <c r="J198" s="103"/>
      <c r="K198" s="104"/>
      <c r="L198" s="146"/>
      <c r="M198" s="146"/>
      <c r="N198" s="149"/>
      <c r="O198" s="149"/>
      <c r="P198" s="149"/>
      <c r="Q198" s="149"/>
      <c r="R198" s="75"/>
      <c r="T198" s="105"/>
      <c r="U198" s="27"/>
      <c r="V198" s="23"/>
      <c r="W198" s="106"/>
      <c r="X198" s="106"/>
      <c r="Y198" s="106"/>
      <c r="Z198" s="106"/>
      <c r="AA198" s="107"/>
      <c r="AR198" s="11"/>
      <c r="AT198" s="11"/>
      <c r="AU198" s="11"/>
      <c r="AY198" s="11"/>
      <c r="BE198" s="53"/>
      <c r="BF198" s="53"/>
      <c r="BG198" s="53"/>
      <c r="BH198" s="53"/>
      <c r="BI198" s="53"/>
      <c r="BJ198" s="11"/>
      <c r="BK198" s="53"/>
      <c r="BL198" s="11"/>
      <c r="BM198" s="11"/>
    </row>
    <row r="199" spans="2:65" s="1" customFormat="1" ht="25.5" hidden="1" customHeight="1">
      <c r="B199" s="72"/>
      <c r="C199" s="101"/>
      <c r="D199" s="101"/>
      <c r="E199" s="102"/>
      <c r="F199" s="148"/>
      <c r="G199" s="148"/>
      <c r="H199" s="148"/>
      <c r="I199" s="148"/>
      <c r="J199" s="103"/>
      <c r="K199" s="104"/>
      <c r="L199" s="146"/>
      <c r="M199" s="146"/>
      <c r="N199" s="149"/>
      <c r="O199" s="149"/>
      <c r="P199" s="149"/>
      <c r="Q199" s="149"/>
      <c r="R199" s="75"/>
      <c r="T199" s="105"/>
      <c r="U199" s="27"/>
      <c r="V199" s="23"/>
      <c r="W199" s="106"/>
      <c r="X199" s="106"/>
      <c r="Y199" s="106"/>
      <c r="Z199" s="106"/>
      <c r="AA199" s="107"/>
      <c r="AR199" s="11"/>
      <c r="AT199" s="11"/>
      <c r="AU199" s="11"/>
      <c r="AY199" s="11"/>
      <c r="BE199" s="53"/>
      <c r="BF199" s="53"/>
      <c r="BG199" s="53"/>
      <c r="BH199" s="53"/>
      <c r="BI199" s="53"/>
      <c r="BJ199" s="11"/>
      <c r="BK199" s="53"/>
      <c r="BL199" s="11"/>
      <c r="BM199" s="11"/>
    </row>
    <row r="200" spans="2:65" s="1" customFormat="1" ht="25.5" hidden="1" customHeight="1">
      <c r="B200" s="72"/>
      <c r="C200" s="101"/>
      <c r="D200" s="101"/>
      <c r="E200" s="102"/>
      <c r="F200" s="148"/>
      <c r="G200" s="148"/>
      <c r="H200" s="148"/>
      <c r="I200" s="148"/>
      <c r="J200" s="103"/>
      <c r="K200" s="104"/>
      <c r="L200" s="146"/>
      <c r="M200" s="146"/>
      <c r="N200" s="149"/>
      <c r="O200" s="149"/>
      <c r="P200" s="149"/>
      <c r="Q200" s="149"/>
      <c r="R200" s="75"/>
      <c r="T200" s="105"/>
      <c r="U200" s="27"/>
      <c r="V200" s="23"/>
      <c r="W200" s="106"/>
      <c r="X200" s="106"/>
      <c r="Y200" s="106"/>
      <c r="Z200" s="106"/>
      <c r="AA200" s="107"/>
      <c r="AR200" s="11"/>
      <c r="AT200" s="11"/>
      <c r="AU200" s="11"/>
      <c r="AY200" s="11"/>
      <c r="BE200" s="53"/>
      <c r="BF200" s="53"/>
      <c r="BG200" s="53"/>
      <c r="BH200" s="53"/>
      <c r="BI200" s="53"/>
      <c r="BJ200" s="11"/>
      <c r="BK200" s="53"/>
      <c r="BL200" s="11"/>
      <c r="BM200" s="11"/>
    </row>
    <row r="201" spans="2:65" s="1" customFormat="1" ht="25.5" hidden="1" customHeight="1">
      <c r="B201" s="72"/>
      <c r="C201" s="101"/>
      <c r="D201" s="101"/>
      <c r="E201" s="102"/>
      <c r="F201" s="148"/>
      <c r="G201" s="148"/>
      <c r="H201" s="148"/>
      <c r="I201" s="148"/>
      <c r="J201" s="103"/>
      <c r="K201" s="104"/>
      <c r="L201" s="146"/>
      <c r="M201" s="146"/>
      <c r="N201" s="149"/>
      <c r="O201" s="149"/>
      <c r="P201" s="149"/>
      <c r="Q201" s="149"/>
      <c r="R201" s="75"/>
      <c r="T201" s="105"/>
      <c r="U201" s="27"/>
      <c r="V201" s="23"/>
      <c r="W201" s="106"/>
      <c r="X201" s="106"/>
      <c r="Y201" s="106"/>
      <c r="Z201" s="106"/>
      <c r="AA201" s="107"/>
      <c r="AR201" s="11"/>
      <c r="AT201" s="11"/>
      <c r="AU201" s="11"/>
      <c r="AY201" s="11"/>
      <c r="BE201" s="53"/>
      <c r="BF201" s="53"/>
      <c r="BG201" s="53"/>
      <c r="BH201" s="53"/>
      <c r="BI201" s="53"/>
      <c r="BJ201" s="11"/>
      <c r="BK201" s="53"/>
      <c r="BL201" s="11"/>
      <c r="BM201" s="11"/>
    </row>
    <row r="202" spans="2:65" s="1" customFormat="1" ht="63.75" hidden="1" customHeight="1">
      <c r="B202" s="72"/>
      <c r="C202" s="101"/>
      <c r="D202" s="101"/>
      <c r="E202" s="102"/>
      <c r="F202" s="148"/>
      <c r="G202" s="148"/>
      <c r="H202" s="148"/>
      <c r="I202" s="148"/>
      <c r="J202" s="103"/>
      <c r="K202" s="104"/>
      <c r="L202" s="146"/>
      <c r="M202" s="146"/>
      <c r="N202" s="149"/>
      <c r="O202" s="149"/>
      <c r="P202" s="149"/>
      <c r="Q202" s="149"/>
      <c r="R202" s="75"/>
      <c r="T202" s="105"/>
      <c r="U202" s="27"/>
      <c r="V202" s="23"/>
      <c r="W202" s="106"/>
      <c r="X202" s="106"/>
      <c r="Y202" s="106"/>
      <c r="Z202" s="106"/>
      <c r="AA202" s="107"/>
      <c r="AR202" s="11"/>
      <c r="AT202" s="11"/>
      <c r="AU202" s="11"/>
      <c r="AY202" s="11"/>
      <c r="BE202" s="53"/>
      <c r="BF202" s="53"/>
      <c r="BG202" s="53"/>
      <c r="BH202" s="53"/>
      <c r="BI202" s="53"/>
      <c r="BJ202" s="11"/>
      <c r="BK202" s="53"/>
      <c r="BL202" s="11"/>
      <c r="BM202" s="11"/>
    </row>
    <row r="203" spans="2:65" s="1" customFormat="1" ht="25.5" hidden="1" customHeight="1">
      <c r="B203" s="72"/>
      <c r="C203" s="101"/>
      <c r="D203" s="101"/>
      <c r="E203" s="102"/>
      <c r="F203" s="148"/>
      <c r="G203" s="148"/>
      <c r="H203" s="148"/>
      <c r="I203" s="148"/>
      <c r="J203" s="103"/>
      <c r="K203" s="104"/>
      <c r="L203" s="146"/>
      <c r="M203" s="146"/>
      <c r="N203" s="149"/>
      <c r="O203" s="149"/>
      <c r="P203" s="149"/>
      <c r="Q203" s="149"/>
      <c r="R203" s="75"/>
      <c r="T203" s="105"/>
      <c r="U203" s="27"/>
      <c r="V203" s="23"/>
      <c r="W203" s="106"/>
      <c r="X203" s="106"/>
      <c r="Y203" s="106"/>
      <c r="Z203" s="106"/>
      <c r="AA203" s="107"/>
      <c r="AR203" s="11"/>
      <c r="AT203" s="11"/>
      <c r="AU203" s="11"/>
      <c r="AY203" s="11"/>
      <c r="BE203" s="53"/>
      <c r="BF203" s="53"/>
      <c r="BG203" s="53"/>
      <c r="BH203" s="53"/>
      <c r="BI203" s="53"/>
      <c r="BJ203" s="11"/>
      <c r="BK203" s="53"/>
      <c r="BL203" s="11"/>
      <c r="BM203" s="11"/>
    </row>
    <row r="204" spans="2:65" s="1" customFormat="1" ht="25.5" hidden="1" customHeight="1">
      <c r="B204" s="72"/>
      <c r="C204" s="101"/>
      <c r="D204" s="101"/>
      <c r="E204" s="102"/>
      <c r="F204" s="148"/>
      <c r="G204" s="148"/>
      <c r="H204" s="148"/>
      <c r="I204" s="148"/>
      <c r="J204" s="103"/>
      <c r="K204" s="104"/>
      <c r="L204" s="146"/>
      <c r="M204" s="146"/>
      <c r="N204" s="149"/>
      <c r="O204" s="149"/>
      <c r="P204" s="149"/>
      <c r="Q204" s="149"/>
      <c r="R204" s="75"/>
      <c r="T204" s="105"/>
      <c r="U204" s="27"/>
      <c r="V204" s="23"/>
      <c r="W204" s="106"/>
      <c r="X204" s="106"/>
      <c r="Y204" s="106"/>
      <c r="Z204" s="106"/>
      <c r="AA204" s="107"/>
      <c r="AR204" s="11"/>
      <c r="AT204" s="11"/>
      <c r="AU204" s="11"/>
      <c r="AY204" s="11"/>
      <c r="BE204" s="53"/>
      <c r="BF204" s="53"/>
      <c r="BG204" s="53"/>
      <c r="BH204" s="53"/>
      <c r="BI204" s="53"/>
      <c r="BJ204" s="11"/>
      <c r="BK204" s="53"/>
      <c r="BL204" s="11"/>
      <c r="BM204" s="11"/>
    </row>
    <row r="205" spans="2:65" s="1" customFormat="1" ht="25.5" hidden="1" customHeight="1">
      <c r="B205" s="72"/>
      <c r="C205" s="101"/>
      <c r="D205" s="101"/>
      <c r="E205" s="102"/>
      <c r="F205" s="148"/>
      <c r="G205" s="148"/>
      <c r="H205" s="148"/>
      <c r="I205" s="148"/>
      <c r="J205" s="103"/>
      <c r="K205" s="104"/>
      <c r="L205" s="146"/>
      <c r="M205" s="146"/>
      <c r="N205" s="149"/>
      <c r="O205" s="149"/>
      <c r="P205" s="149"/>
      <c r="Q205" s="149"/>
      <c r="R205" s="75"/>
      <c r="T205" s="105"/>
      <c r="U205" s="27"/>
      <c r="V205" s="23"/>
      <c r="W205" s="106"/>
      <c r="X205" s="106"/>
      <c r="Y205" s="106"/>
      <c r="Z205" s="106"/>
      <c r="AA205" s="107"/>
      <c r="AR205" s="11"/>
      <c r="AT205" s="11"/>
      <c r="AU205" s="11"/>
      <c r="AY205" s="11"/>
      <c r="BE205" s="53"/>
      <c r="BF205" s="53"/>
      <c r="BG205" s="53"/>
      <c r="BH205" s="53"/>
      <c r="BI205" s="53"/>
      <c r="BJ205" s="11"/>
      <c r="BK205" s="53"/>
      <c r="BL205" s="11"/>
      <c r="BM205" s="11"/>
    </row>
    <row r="206" spans="2:65" s="1" customFormat="1" ht="51" hidden="1" customHeight="1">
      <c r="B206" s="72"/>
      <c r="C206" s="101"/>
      <c r="D206" s="101"/>
      <c r="E206" s="102"/>
      <c r="F206" s="148"/>
      <c r="G206" s="148"/>
      <c r="H206" s="148"/>
      <c r="I206" s="148"/>
      <c r="J206" s="103"/>
      <c r="K206" s="104"/>
      <c r="L206" s="146"/>
      <c r="M206" s="146"/>
      <c r="N206" s="149"/>
      <c r="O206" s="149"/>
      <c r="P206" s="149"/>
      <c r="Q206" s="149"/>
      <c r="R206" s="75"/>
      <c r="T206" s="105"/>
      <c r="U206" s="27"/>
      <c r="V206" s="23"/>
      <c r="W206" s="106"/>
      <c r="X206" s="106"/>
      <c r="Y206" s="106"/>
      <c r="Z206" s="106"/>
      <c r="AA206" s="107"/>
      <c r="AR206" s="11"/>
      <c r="AT206" s="11"/>
      <c r="AU206" s="11"/>
      <c r="AY206" s="11"/>
      <c r="BE206" s="53"/>
      <c r="BF206" s="53"/>
      <c r="BG206" s="53"/>
      <c r="BH206" s="53"/>
      <c r="BI206" s="53"/>
      <c r="BJ206" s="11"/>
      <c r="BK206" s="53"/>
      <c r="BL206" s="11"/>
      <c r="BM206" s="11"/>
    </row>
    <row r="207" spans="2:65" s="1" customFormat="1" ht="38.25" hidden="1" customHeight="1">
      <c r="B207" s="72"/>
      <c r="C207" s="101"/>
      <c r="D207" s="101"/>
      <c r="E207" s="102"/>
      <c r="F207" s="148"/>
      <c r="G207" s="148"/>
      <c r="H207" s="148"/>
      <c r="I207" s="148"/>
      <c r="J207" s="103"/>
      <c r="K207" s="104"/>
      <c r="L207" s="146"/>
      <c r="M207" s="146"/>
      <c r="N207" s="149"/>
      <c r="O207" s="149"/>
      <c r="P207" s="149"/>
      <c r="Q207" s="149"/>
      <c r="R207" s="75"/>
      <c r="T207" s="105"/>
      <c r="U207" s="27"/>
      <c r="V207" s="23"/>
      <c r="W207" s="106"/>
      <c r="X207" s="106"/>
      <c r="Y207" s="106"/>
      <c r="Z207" s="106"/>
      <c r="AA207" s="107"/>
      <c r="AR207" s="11"/>
      <c r="AT207" s="11"/>
      <c r="AU207" s="11"/>
      <c r="AY207" s="11"/>
      <c r="BE207" s="53"/>
      <c r="BF207" s="53"/>
      <c r="BG207" s="53"/>
      <c r="BH207" s="53"/>
      <c r="BI207" s="53"/>
      <c r="BJ207" s="11"/>
      <c r="BK207" s="53"/>
      <c r="BL207" s="11"/>
      <c r="BM207" s="11"/>
    </row>
    <row r="208" spans="2:65" s="1" customFormat="1" ht="38.25" hidden="1" customHeight="1">
      <c r="B208" s="72"/>
      <c r="C208" s="101"/>
      <c r="D208" s="101"/>
      <c r="E208" s="102"/>
      <c r="F208" s="148"/>
      <c r="G208" s="148"/>
      <c r="H208" s="148"/>
      <c r="I208" s="148"/>
      <c r="J208" s="103"/>
      <c r="K208" s="104"/>
      <c r="L208" s="146"/>
      <c r="M208" s="146"/>
      <c r="N208" s="149"/>
      <c r="O208" s="149"/>
      <c r="P208" s="149"/>
      <c r="Q208" s="149"/>
      <c r="R208" s="75"/>
      <c r="T208" s="105"/>
      <c r="U208" s="27"/>
      <c r="V208" s="23"/>
      <c r="W208" s="106"/>
      <c r="X208" s="106"/>
      <c r="Y208" s="106"/>
      <c r="Z208" s="106"/>
      <c r="AA208" s="107"/>
      <c r="AR208" s="11"/>
      <c r="AT208" s="11"/>
      <c r="AU208" s="11"/>
      <c r="AY208" s="11"/>
      <c r="BE208" s="53"/>
      <c r="BF208" s="53"/>
      <c r="BG208" s="53"/>
      <c r="BH208" s="53"/>
      <c r="BI208" s="53"/>
      <c r="BJ208" s="11"/>
      <c r="BK208" s="53"/>
      <c r="BL208" s="11"/>
      <c r="BM208" s="11"/>
    </row>
    <row r="209" spans="2:65" s="1" customFormat="1" ht="38.25" hidden="1" customHeight="1">
      <c r="B209" s="72"/>
      <c r="C209" s="101"/>
      <c r="D209" s="101"/>
      <c r="E209" s="102"/>
      <c r="F209" s="148"/>
      <c r="G209" s="148"/>
      <c r="H209" s="148"/>
      <c r="I209" s="148"/>
      <c r="J209" s="103"/>
      <c r="K209" s="104"/>
      <c r="L209" s="146"/>
      <c r="M209" s="146"/>
      <c r="N209" s="149"/>
      <c r="O209" s="149"/>
      <c r="P209" s="149"/>
      <c r="Q209" s="149"/>
      <c r="R209" s="75"/>
      <c r="T209" s="105"/>
      <c r="U209" s="27"/>
      <c r="V209" s="23"/>
      <c r="W209" s="106"/>
      <c r="X209" s="106"/>
      <c r="Y209" s="106"/>
      <c r="Z209" s="106"/>
      <c r="AA209" s="107"/>
      <c r="AR209" s="11"/>
      <c r="AT209" s="11"/>
      <c r="AU209" s="11"/>
      <c r="AY209" s="11"/>
      <c r="BE209" s="53"/>
      <c r="BF209" s="53"/>
      <c r="BG209" s="53"/>
      <c r="BH209" s="53"/>
      <c r="BI209" s="53"/>
      <c r="BJ209" s="11"/>
      <c r="BK209" s="53"/>
      <c r="BL209" s="11"/>
      <c r="BM209" s="11"/>
    </row>
    <row r="210" spans="2:65" s="1" customFormat="1" ht="38.25" hidden="1" customHeight="1">
      <c r="B210" s="72"/>
      <c r="C210" s="101"/>
      <c r="D210" s="101"/>
      <c r="E210" s="102"/>
      <c r="F210" s="148"/>
      <c r="G210" s="148"/>
      <c r="H210" s="148"/>
      <c r="I210" s="148"/>
      <c r="J210" s="103"/>
      <c r="K210" s="104"/>
      <c r="L210" s="146"/>
      <c r="M210" s="146"/>
      <c r="N210" s="149"/>
      <c r="O210" s="149"/>
      <c r="P210" s="149"/>
      <c r="Q210" s="149"/>
      <c r="R210" s="75"/>
      <c r="T210" s="105"/>
      <c r="U210" s="27"/>
      <c r="V210" s="23"/>
      <c r="W210" s="106"/>
      <c r="X210" s="106"/>
      <c r="Y210" s="106"/>
      <c r="Z210" s="106"/>
      <c r="AA210" s="107"/>
      <c r="AR210" s="11"/>
      <c r="AT210" s="11"/>
      <c r="AU210" s="11"/>
      <c r="AY210" s="11"/>
      <c r="BE210" s="53"/>
      <c r="BF210" s="53"/>
      <c r="BG210" s="53"/>
      <c r="BH210" s="53"/>
      <c r="BI210" s="53"/>
      <c r="BJ210" s="11"/>
      <c r="BK210" s="53"/>
      <c r="BL210" s="11"/>
      <c r="BM210" s="11"/>
    </row>
    <row r="211" spans="2:65" s="1" customFormat="1" ht="38.25" hidden="1" customHeight="1">
      <c r="B211" s="72"/>
      <c r="C211" s="101"/>
      <c r="D211" s="101"/>
      <c r="E211" s="102"/>
      <c r="F211" s="148"/>
      <c r="G211" s="148"/>
      <c r="H211" s="148"/>
      <c r="I211" s="148"/>
      <c r="J211" s="103"/>
      <c r="K211" s="104"/>
      <c r="L211" s="146"/>
      <c r="M211" s="146"/>
      <c r="N211" s="149"/>
      <c r="O211" s="149"/>
      <c r="P211" s="149"/>
      <c r="Q211" s="149"/>
      <c r="R211" s="75"/>
      <c r="T211" s="105"/>
      <c r="U211" s="27"/>
      <c r="V211" s="23"/>
      <c r="W211" s="106"/>
      <c r="X211" s="106"/>
      <c r="Y211" s="106"/>
      <c r="Z211" s="106"/>
      <c r="AA211" s="107"/>
      <c r="AR211" s="11"/>
      <c r="AT211" s="11"/>
      <c r="AU211" s="11"/>
      <c r="AY211" s="11"/>
      <c r="BE211" s="53"/>
      <c r="BF211" s="53"/>
      <c r="BG211" s="53"/>
      <c r="BH211" s="53"/>
      <c r="BI211" s="53"/>
      <c r="BJ211" s="11"/>
      <c r="BK211" s="53"/>
      <c r="BL211" s="11"/>
      <c r="BM211" s="11"/>
    </row>
    <row r="212" spans="2:65" s="1" customFormat="1" ht="25.5" hidden="1" customHeight="1">
      <c r="B212" s="72"/>
      <c r="C212" s="101"/>
      <c r="D212" s="101"/>
      <c r="E212" s="102"/>
      <c r="F212" s="148"/>
      <c r="G212" s="148"/>
      <c r="H212" s="148"/>
      <c r="I212" s="148"/>
      <c r="J212" s="103"/>
      <c r="K212" s="104"/>
      <c r="L212" s="146"/>
      <c r="M212" s="146"/>
      <c r="N212" s="149"/>
      <c r="O212" s="149"/>
      <c r="P212" s="149"/>
      <c r="Q212" s="149"/>
      <c r="R212" s="75"/>
      <c r="T212" s="105"/>
      <c r="U212" s="27"/>
      <c r="V212" s="23"/>
      <c r="W212" s="106"/>
      <c r="X212" s="106"/>
      <c r="Y212" s="106"/>
      <c r="Z212" s="106"/>
      <c r="AA212" s="107"/>
      <c r="AR212" s="11"/>
      <c r="AT212" s="11"/>
      <c r="AU212" s="11"/>
      <c r="AY212" s="11"/>
      <c r="BE212" s="53"/>
      <c r="BF212" s="53"/>
      <c r="BG212" s="53"/>
      <c r="BH212" s="53"/>
      <c r="BI212" s="53"/>
      <c r="BJ212" s="11"/>
      <c r="BK212" s="53"/>
      <c r="BL212" s="11"/>
      <c r="BM212" s="11"/>
    </row>
    <row r="213" spans="2:65" s="1" customFormat="1" ht="25.5" hidden="1" customHeight="1">
      <c r="B213" s="72"/>
      <c r="C213" s="101"/>
      <c r="D213" s="101"/>
      <c r="E213" s="102"/>
      <c r="F213" s="148"/>
      <c r="G213" s="148"/>
      <c r="H213" s="148"/>
      <c r="I213" s="148"/>
      <c r="J213" s="103"/>
      <c r="K213" s="104"/>
      <c r="L213" s="146"/>
      <c r="M213" s="146"/>
      <c r="N213" s="149"/>
      <c r="O213" s="149"/>
      <c r="P213" s="149"/>
      <c r="Q213" s="149"/>
      <c r="R213" s="75"/>
      <c r="T213" s="105"/>
      <c r="U213" s="27"/>
      <c r="V213" s="23"/>
      <c r="W213" s="106"/>
      <c r="X213" s="106"/>
      <c r="Y213" s="106"/>
      <c r="Z213" s="106"/>
      <c r="AA213" s="107"/>
      <c r="AR213" s="11"/>
      <c r="AT213" s="11"/>
      <c r="AU213" s="11"/>
      <c r="AY213" s="11"/>
      <c r="BE213" s="53"/>
      <c r="BF213" s="53"/>
      <c r="BG213" s="53"/>
      <c r="BH213" s="53"/>
      <c r="BI213" s="53"/>
      <c r="BJ213" s="11"/>
      <c r="BK213" s="53"/>
      <c r="BL213" s="11"/>
      <c r="BM213" s="11"/>
    </row>
    <row r="214" spans="2:65" s="1" customFormat="1" ht="38.25" hidden="1" customHeight="1">
      <c r="B214" s="72"/>
      <c r="C214" s="101"/>
      <c r="D214" s="101"/>
      <c r="E214" s="102"/>
      <c r="F214" s="148"/>
      <c r="G214" s="148"/>
      <c r="H214" s="148"/>
      <c r="I214" s="148"/>
      <c r="J214" s="103"/>
      <c r="K214" s="104"/>
      <c r="L214" s="146"/>
      <c r="M214" s="146"/>
      <c r="N214" s="149"/>
      <c r="O214" s="149"/>
      <c r="P214" s="149"/>
      <c r="Q214" s="149"/>
      <c r="R214" s="75"/>
      <c r="T214" s="105"/>
      <c r="U214" s="27"/>
      <c r="V214" s="23"/>
      <c r="W214" s="106"/>
      <c r="X214" s="106"/>
      <c r="Y214" s="106"/>
      <c r="Z214" s="106"/>
      <c r="AA214" s="107"/>
      <c r="AR214" s="11"/>
      <c r="AT214" s="11"/>
      <c r="AU214" s="11"/>
      <c r="AY214" s="11"/>
      <c r="BE214" s="53"/>
      <c r="BF214" s="53"/>
      <c r="BG214" s="53"/>
      <c r="BH214" s="53"/>
      <c r="BI214" s="53"/>
      <c r="BJ214" s="11"/>
      <c r="BK214" s="53"/>
      <c r="BL214" s="11"/>
      <c r="BM214" s="11"/>
    </row>
    <row r="215" spans="2:65" s="1" customFormat="1" ht="51" hidden="1" customHeight="1">
      <c r="B215" s="72"/>
      <c r="C215" s="101"/>
      <c r="D215" s="101"/>
      <c r="E215" s="102"/>
      <c r="F215" s="148"/>
      <c r="G215" s="148"/>
      <c r="H215" s="148"/>
      <c r="I215" s="148"/>
      <c r="J215" s="103"/>
      <c r="K215" s="104"/>
      <c r="L215" s="146"/>
      <c r="M215" s="146"/>
      <c r="N215" s="149"/>
      <c r="O215" s="149"/>
      <c r="P215" s="149"/>
      <c r="Q215" s="149"/>
      <c r="R215" s="75"/>
      <c r="T215" s="105"/>
      <c r="U215" s="27"/>
      <c r="V215" s="23"/>
      <c r="W215" s="106"/>
      <c r="X215" s="106"/>
      <c r="Y215" s="106"/>
      <c r="Z215" s="106"/>
      <c r="AA215" s="107"/>
      <c r="AR215" s="11"/>
      <c r="AT215" s="11"/>
      <c r="AU215" s="11"/>
      <c r="AY215" s="11"/>
      <c r="BE215" s="53"/>
      <c r="BF215" s="53"/>
      <c r="BG215" s="53"/>
      <c r="BH215" s="53"/>
      <c r="BI215" s="53"/>
      <c r="BJ215" s="11"/>
      <c r="BK215" s="53"/>
      <c r="BL215" s="11"/>
      <c r="BM215" s="11"/>
    </row>
    <row r="216" spans="2:65" s="1" customFormat="1" ht="25.5" hidden="1" customHeight="1">
      <c r="B216" s="72"/>
      <c r="C216" s="101"/>
      <c r="D216" s="101"/>
      <c r="E216" s="102"/>
      <c r="F216" s="148"/>
      <c r="G216" s="148"/>
      <c r="H216" s="148"/>
      <c r="I216" s="148"/>
      <c r="J216" s="103"/>
      <c r="K216" s="104"/>
      <c r="L216" s="146"/>
      <c r="M216" s="146"/>
      <c r="N216" s="149"/>
      <c r="O216" s="149"/>
      <c r="P216" s="149"/>
      <c r="Q216" s="149"/>
      <c r="R216" s="75"/>
      <c r="T216" s="105"/>
      <c r="U216" s="27"/>
      <c r="V216" s="23"/>
      <c r="W216" s="106"/>
      <c r="X216" s="106"/>
      <c r="Y216" s="106"/>
      <c r="Z216" s="106"/>
      <c r="AA216" s="107"/>
      <c r="AR216" s="11"/>
      <c r="AT216" s="11"/>
      <c r="AU216" s="11"/>
      <c r="AY216" s="11"/>
      <c r="BE216" s="53"/>
      <c r="BF216" s="53"/>
      <c r="BG216" s="53"/>
      <c r="BH216" s="53"/>
      <c r="BI216" s="53"/>
      <c r="BJ216" s="11"/>
      <c r="BK216" s="53"/>
      <c r="BL216" s="11"/>
      <c r="BM216" s="11"/>
    </row>
    <row r="217" spans="2:65" s="1" customFormat="1" ht="38.25" hidden="1" customHeight="1">
      <c r="B217" s="72"/>
      <c r="C217" s="114"/>
      <c r="D217" s="114"/>
      <c r="E217" s="115"/>
      <c r="F217" s="174"/>
      <c r="G217" s="174"/>
      <c r="H217" s="174"/>
      <c r="I217" s="174"/>
      <c r="J217" s="116"/>
      <c r="K217" s="117"/>
      <c r="L217" s="175"/>
      <c r="M217" s="175"/>
      <c r="N217" s="176"/>
      <c r="O217" s="149"/>
      <c r="P217" s="149"/>
      <c r="Q217" s="149"/>
      <c r="R217" s="75"/>
      <c r="T217" s="105"/>
      <c r="U217" s="27"/>
      <c r="V217" s="23"/>
      <c r="W217" s="106"/>
      <c r="X217" s="106"/>
      <c r="Y217" s="106"/>
      <c r="Z217" s="106"/>
      <c r="AA217" s="107"/>
      <c r="AR217" s="11"/>
      <c r="AT217" s="11"/>
      <c r="AU217" s="11"/>
      <c r="AY217" s="11"/>
      <c r="BE217" s="53"/>
      <c r="BF217" s="53"/>
      <c r="BG217" s="53"/>
      <c r="BH217" s="53"/>
      <c r="BI217" s="53"/>
      <c r="BJ217" s="11"/>
      <c r="BK217" s="53"/>
      <c r="BL217" s="11"/>
      <c r="BM217" s="11"/>
    </row>
    <row r="218" spans="2:65" s="1" customFormat="1" ht="38.25" hidden="1" customHeight="1">
      <c r="B218" s="72"/>
      <c r="C218" s="101"/>
      <c r="D218" s="101"/>
      <c r="E218" s="102"/>
      <c r="F218" s="148"/>
      <c r="G218" s="148"/>
      <c r="H218" s="148"/>
      <c r="I218" s="148"/>
      <c r="J218" s="103"/>
      <c r="K218" s="104"/>
      <c r="L218" s="146"/>
      <c r="M218" s="146"/>
      <c r="N218" s="149"/>
      <c r="O218" s="149"/>
      <c r="P218" s="149"/>
      <c r="Q218" s="149"/>
      <c r="R218" s="75"/>
      <c r="T218" s="105"/>
      <c r="U218" s="27"/>
      <c r="V218" s="23"/>
      <c r="W218" s="106"/>
      <c r="X218" s="106"/>
      <c r="Y218" s="106"/>
      <c r="Z218" s="106"/>
      <c r="AA218" s="107"/>
      <c r="AR218" s="11"/>
      <c r="AT218" s="11"/>
      <c r="AU218" s="11"/>
      <c r="AY218" s="11"/>
      <c r="BE218" s="53"/>
      <c r="BF218" s="53"/>
      <c r="BG218" s="53"/>
      <c r="BH218" s="53"/>
      <c r="BI218" s="53"/>
      <c r="BJ218" s="11"/>
      <c r="BK218" s="53"/>
      <c r="BL218" s="11"/>
      <c r="BM218" s="11"/>
    </row>
    <row r="219" spans="2:65" s="1" customFormat="1" ht="38.25" hidden="1" customHeight="1">
      <c r="B219" s="72"/>
      <c r="C219" s="114"/>
      <c r="D219" s="114"/>
      <c r="E219" s="115"/>
      <c r="F219" s="174"/>
      <c r="G219" s="174"/>
      <c r="H219" s="174"/>
      <c r="I219" s="174"/>
      <c r="J219" s="116"/>
      <c r="K219" s="117"/>
      <c r="L219" s="175"/>
      <c r="M219" s="175"/>
      <c r="N219" s="176"/>
      <c r="O219" s="149"/>
      <c r="P219" s="149"/>
      <c r="Q219" s="149"/>
      <c r="R219" s="75"/>
      <c r="T219" s="105"/>
      <c r="U219" s="27"/>
      <c r="V219" s="23"/>
      <c r="W219" s="106"/>
      <c r="X219" s="106"/>
      <c r="Y219" s="106"/>
      <c r="Z219" s="106"/>
      <c r="AA219" s="107"/>
      <c r="AR219" s="11"/>
      <c r="AT219" s="11"/>
      <c r="AU219" s="11"/>
      <c r="AY219" s="11"/>
      <c r="BE219" s="53"/>
      <c r="BF219" s="53"/>
      <c r="BG219" s="53"/>
      <c r="BH219" s="53"/>
      <c r="BI219" s="53"/>
      <c r="BJ219" s="11"/>
      <c r="BK219" s="53"/>
      <c r="BL219" s="11"/>
      <c r="BM219" s="11"/>
    </row>
    <row r="220" spans="2:65" s="1" customFormat="1" ht="25.5" hidden="1" customHeight="1">
      <c r="B220" s="72"/>
      <c r="C220" s="101"/>
      <c r="D220" s="101"/>
      <c r="E220" s="102"/>
      <c r="F220" s="148"/>
      <c r="G220" s="148"/>
      <c r="H220" s="148"/>
      <c r="I220" s="148"/>
      <c r="J220" s="103"/>
      <c r="K220" s="104"/>
      <c r="L220" s="146"/>
      <c r="M220" s="146"/>
      <c r="N220" s="149"/>
      <c r="O220" s="149"/>
      <c r="P220" s="149"/>
      <c r="Q220" s="149"/>
      <c r="R220" s="75"/>
      <c r="T220" s="105"/>
      <c r="U220" s="27"/>
      <c r="V220" s="23"/>
      <c r="W220" s="106"/>
      <c r="X220" s="106"/>
      <c r="Y220" s="106"/>
      <c r="Z220" s="106"/>
      <c r="AA220" s="107"/>
      <c r="AR220" s="11"/>
      <c r="AT220" s="11"/>
      <c r="AU220" s="11"/>
      <c r="AY220" s="11"/>
      <c r="BE220" s="53"/>
      <c r="BF220" s="53"/>
      <c r="BG220" s="53"/>
      <c r="BH220" s="53"/>
      <c r="BI220" s="53"/>
      <c r="BJ220" s="11"/>
      <c r="BK220" s="53"/>
      <c r="BL220" s="11"/>
      <c r="BM220" s="11"/>
    </row>
    <row r="221" spans="2:65" s="1" customFormat="1" ht="38.25" hidden="1" customHeight="1">
      <c r="B221" s="72"/>
      <c r="C221" s="114"/>
      <c r="D221" s="114"/>
      <c r="E221" s="115"/>
      <c r="F221" s="174"/>
      <c r="G221" s="174"/>
      <c r="H221" s="174"/>
      <c r="I221" s="174"/>
      <c r="J221" s="116"/>
      <c r="K221" s="117"/>
      <c r="L221" s="175"/>
      <c r="M221" s="175"/>
      <c r="N221" s="176"/>
      <c r="O221" s="149"/>
      <c r="P221" s="149"/>
      <c r="Q221" s="149"/>
      <c r="R221" s="75"/>
      <c r="T221" s="105"/>
      <c r="U221" s="27"/>
      <c r="V221" s="23"/>
      <c r="W221" s="106"/>
      <c r="X221" s="106"/>
      <c r="Y221" s="106"/>
      <c r="Z221" s="106"/>
      <c r="AA221" s="107"/>
      <c r="AR221" s="11"/>
      <c r="AT221" s="11"/>
      <c r="AU221" s="11"/>
      <c r="AY221" s="11"/>
      <c r="BE221" s="53"/>
      <c r="BF221" s="53"/>
      <c r="BG221" s="53"/>
      <c r="BH221" s="53"/>
      <c r="BI221" s="53"/>
      <c r="BJ221" s="11"/>
      <c r="BK221" s="53"/>
      <c r="BL221" s="11"/>
      <c r="BM221" s="11"/>
    </row>
    <row r="222" spans="2:65" s="1" customFormat="1" ht="38.25" hidden="1" customHeight="1">
      <c r="B222" s="72"/>
      <c r="C222" s="101"/>
      <c r="D222" s="101"/>
      <c r="E222" s="102"/>
      <c r="F222" s="148"/>
      <c r="G222" s="148"/>
      <c r="H222" s="148"/>
      <c r="I222" s="148"/>
      <c r="J222" s="103"/>
      <c r="K222" s="104"/>
      <c r="L222" s="146"/>
      <c r="M222" s="146"/>
      <c r="N222" s="149"/>
      <c r="O222" s="149"/>
      <c r="P222" s="149"/>
      <c r="Q222" s="149"/>
      <c r="R222" s="75"/>
      <c r="T222" s="105"/>
      <c r="U222" s="27"/>
      <c r="V222" s="23"/>
      <c r="W222" s="106"/>
      <c r="X222" s="106"/>
      <c r="Y222" s="106"/>
      <c r="Z222" s="106"/>
      <c r="AA222" s="107"/>
      <c r="AR222" s="11"/>
      <c r="AT222" s="11"/>
      <c r="AU222" s="11"/>
      <c r="AY222" s="11"/>
      <c r="BE222" s="53"/>
      <c r="BF222" s="53"/>
      <c r="BG222" s="53"/>
      <c r="BH222" s="53"/>
      <c r="BI222" s="53"/>
      <c r="BJ222" s="11"/>
      <c r="BK222" s="53"/>
      <c r="BL222" s="11"/>
      <c r="BM222" s="11"/>
    </row>
    <row r="223" spans="2:65" s="1" customFormat="1" ht="38.25" hidden="1" customHeight="1">
      <c r="B223" s="72"/>
      <c r="C223" s="114"/>
      <c r="D223" s="114"/>
      <c r="E223" s="115"/>
      <c r="F223" s="174"/>
      <c r="G223" s="174"/>
      <c r="H223" s="174"/>
      <c r="I223" s="174"/>
      <c r="J223" s="116"/>
      <c r="K223" s="117"/>
      <c r="L223" s="175"/>
      <c r="M223" s="175"/>
      <c r="N223" s="176"/>
      <c r="O223" s="149"/>
      <c r="P223" s="149"/>
      <c r="Q223" s="149"/>
      <c r="R223" s="75"/>
      <c r="T223" s="105"/>
      <c r="U223" s="27"/>
      <c r="V223" s="23"/>
      <c r="W223" s="106"/>
      <c r="X223" s="106"/>
      <c r="Y223" s="106"/>
      <c r="Z223" s="106"/>
      <c r="AA223" s="107"/>
      <c r="AR223" s="11"/>
      <c r="AT223" s="11"/>
      <c r="AU223" s="11"/>
      <c r="AY223" s="11"/>
      <c r="BE223" s="53"/>
      <c r="BF223" s="53"/>
      <c r="BG223" s="53"/>
      <c r="BH223" s="53"/>
      <c r="BI223" s="53"/>
      <c r="BJ223" s="11"/>
      <c r="BK223" s="53"/>
      <c r="BL223" s="11"/>
      <c r="BM223" s="11"/>
    </row>
    <row r="224" spans="2:65" s="1" customFormat="1" ht="38.25" hidden="1" customHeight="1">
      <c r="B224" s="72"/>
      <c r="C224" s="114"/>
      <c r="D224" s="114"/>
      <c r="E224" s="115"/>
      <c r="F224" s="174"/>
      <c r="G224" s="174"/>
      <c r="H224" s="174"/>
      <c r="I224" s="174"/>
      <c r="J224" s="116"/>
      <c r="K224" s="117"/>
      <c r="L224" s="175"/>
      <c r="M224" s="175"/>
      <c r="N224" s="176"/>
      <c r="O224" s="149"/>
      <c r="P224" s="149"/>
      <c r="Q224" s="149"/>
      <c r="R224" s="75"/>
      <c r="T224" s="105"/>
      <c r="U224" s="27"/>
      <c r="V224" s="23"/>
      <c r="W224" s="106"/>
      <c r="X224" s="106"/>
      <c r="Y224" s="106"/>
      <c r="Z224" s="106"/>
      <c r="AA224" s="107"/>
      <c r="AR224" s="11"/>
      <c r="AT224" s="11"/>
      <c r="AU224" s="11"/>
      <c r="AY224" s="11"/>
      <c r="BE224" s="53"/>
      <c r="BF224" s="53"/>
      <c r="BG224" s="53"/>
      <c r="BH224" s="53"/>
      <c r="BI224" s="53"/>
      <c r="BJ224" s="11"/>
      <c r="BK224" s="53"/>
      <c r="BL224" s="11"/>
      <c r="BM224" s="11"/>
    </row>
    <row r="225" spans="2:65" s="5" customFormat="1" ht="29.85" hidden="1" customHeight="1">
      <c r="B225" s="90"/>
      <c r="C225" s="91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70"/>
      <c r="O225" s="171"/>
      <c r="P225" s="171"/>
      <c r="Q225" s="171"/>
      <c r="R225" s="93"/>
      <c r="T225" s="94"/>
      <c r="U225" s="91"/>
      <c r="V225" s="91"/>
      <c r="W225" s="95"/>
      <c r="X225" s="91"/>
      <c r="Y225" s="95"/>
      <c r="Z225" s="91"/>
      <c r="AA225" s="96"/>
      <c r="AR225" s="97"/>
      <c r="AT225" s="98"/>
      <c r="AU225" s="98"/>
      <c r="AY225" s="97"/>
      <c r="BK225" s="99"/>
    </row>
    <row r="226" spans="2:65" s="1" customFormat="1" ht="38.25" hidden="1" customHeight="1">
      <c r="B226" s="72"/>
      <c r="C226" s="101"/>
      <c r="D226" s="101"/>
      <c r="E226" s="102"/>
      <c r="F226" s="148"/>
      <c r="G226" s="148"/>
      <c r="H226" s="148"/>
      <c r="I226" s="148"/>
      <c r="J226" s="103"/>
      <c r="K226" s="104"/>
      <c r="L226" s="146"/>
      <c r="M226" s="146"/>
      <c r="N226" s="149"/>
      <c r="O226" s="149"/>
      <c r="P226" s="149"/>
      <c r="Q226" s="149"/>
      <c r="R226" s="75"/>
      <c r="T226" s="105"/>
      <c r="U226" s="27"/>
      <c r="V226" s="23"/>
      <c r="W226" s="106"/>
      <c r="X226" s="106"/>
      <c r="Y226" s="106"/>
      <c r="Z226" s="106"/>
      <c r="AA226" s="107"/>
      <c r="AR226" s="11"/>
      <c r="AT226" s="11"/>
      <c r="AU226" s="11"/>
      <c r="AY226" s="11"/>
      <c r="BE226" s="53"/>
      <c r="BF226" s="53"/>
      <c r="BG226" s="53"/>
      <c r="BH226" s="53"/>
      <c r="BI226" s="53"/>
      <c r="BJ226" s="11"/>
      <c r="BK226" s="53"/>
      <c r="BL226" s="11"/>
      <c r="BM226" s="11"/>
    </row>
    <row r="227" spans="2:65" s="1" customFormat="1" ht="51" hidden="1" customHeight="1">
      <c r="B227" s="72"/>
      <c r="C227" s="101"/>
      <c r="D227" s="101"/>
      <c r="E227" s="102"/>
      <c r="F227" s="148"/>
      <c r="G227" s="148"/>
      <c r="H227" s="148"/>
      <c r="I227" s="148"/>
      <c r="J227" s="103"/>
      <c r="K227" s="104"/>
      <c r="L227" s="146"/>
      <c r="M227" s="146"/>
      <c r="N227" s="149"/>
      <c r="O227" s="149"/>
      <c r="P227" s="149"/>
      <c r="Q227" s="149"/>
      <c r="R227" s="75"/>
      <c r="T227" s="105"/>
      <c r="U227" s="27"/>
      <c r="V227" s="23"/>
      <c r="W227" s="106"/>
      <c r="X227" s="106"/>
      <c r="Y227" s="106"/>
      <c r="Z227" s="106"/>
      <c r="AA227" s="107"/>
      <c r="AR227" s="11"/>
      <c r="AT227" s="11"/>
      <c r="AU227" s="11"/>
      <c r="AY227" s="11"/>
      <c r="BE227" s="53"/>
      <c r="BF227" s="53"/>
      <c r="BG227" s="53"/>
      <c r="BH227" s="53"/>
      <c r="BI227" s="53"/>
      <c r="BJ227" s="11"/>
      <c r="BK227" s="53"/>
      <c r="BL227" s="11"/>
      <c r="BM227" s="11"/>
    </row>
    <row r="228" spans="2:65" s="1" customFormat="1" ht="38.25" hidden="1" customHeight="1">
      <c r="B228" s="72"/>
      <c r="C228" s="101"/>
      <c r="D228" s="101"/>
      <c r="E228" s="102"/>
      <c r="F228" s="148"/>
      <c r="G228" s="148"/>
      <c r="H228" s="148"/>
      <c r="I228" s="148"/>
      <c r="J228" s="103"/>
      <c r="K228" s="104"/>
      <c r="L228" s="146"/>
      <c r="M228" s="146"/>
      <c r="N228" s="149"/>
      <c r="O228" s="149"/>
      <c r="P228" s="149"/>
      <c r="Q228" s="149"/>
      <c r="R228" s="75"/>
      <c r="T228" s="105"/>
      <c r="U228" s="27"/>
      <c r="V228" s="23"/>
      <c r="W228" s="106"/>
      <c r="X228" s="106"/>
      <c r="Y228" s="106"/>
      <c r="Z228" s="106"/>
      <c r="AA228" s="107"/>
      <c r="AR228" s="11"/>
      <c r="AT228" s="11"/>
      <c r="AU228" s="11"/>
      <c r="AY228" s="11"/>
      <c r="BE228" s="53"/>
      <c r="BF228" s="53"/>
      <c r="BG228" s="53"/>
      <c r="BH228" s="53"/>
      <c r="BI228" s="53"/>
      <c r="BJ228" s="11"/>
      <c r="BK228" s="53"/>
      <c r="BL228" s="11"/>
      <c r="BM228" s="11"/>
    </row>
    <row r="229" spans="2:65" s="1" customFormat="1" ht="38.25" hidden="1" customHeight="1">
      <c r="B229" s="72"/>
      <c r="C229" s="101"/>
      <c r="D229" s="101"/>
      <c r="E229" s="102"/>
      <c r="F229" s="148"/>
      <c r="G229" s="148"/>
      <c r="H229" s="148"/>
      <c r="I229" s="148"/>
      <c r="J229" s="103"/>
      <c r="K229" s="104"/>
      <c r="L229" s="146"/>
      <c r="M229" s="146"/>
      <c r="N229" s="149"/>
      <c r="O229" s="149"/>
      <c r="P229" s="149"/>
      <c r="Q229" s="149"/>
      <c r="R229" s="75"/>
      <c r="T229" s="105"/>
      <c r="U229" s="27"/>
      <c r="V229" s="23"/>
      <c r="W229" s="106"/>
      <c r="X229" s="106"/>
      <c r="Y229" s="106"/>
      <c r="Z229" s="106"/>
      <c r="AA229" s="107"/>
      <c r="AR229" s="11"/>
      <c r="AT229" s="11"/>
      <c r="AU229" s="11"/>
      <c r="AY229" s="11"/>
      <c r="BE229" s="53"/>
      <c r="BF229" s="53"/>
      <c r="BG229" s="53"/>
      <c r="BH229" s="53"/>
      <c r="BI229" s="53"/>
      <c r="BJ229" s="11"/>
      <c r="BK229" s="53"/>
      <c r="BL229" s="11"/>
      <c r="BM229" s="11"/>
    </row>
    <row r="230" spans="2:65" s="1" customFormat="1" ht="38.25" hidden="1" customHeight="1">
      <c r="B230" s="72"/>
      <c r="C230" s="101"/>
      <c r="D230" s="101"/>
      <c r="E230" s="102"/>
      <c r="F230" s="148"/>
      <c r="G230" s="148"/>
      <c r="H230" s="148"/>
      <c r="I230" s="148"/>
      <c r="J230" s="103"/>
      <c r="K230" s="104"/>
      <c r="L230" s="146"/>
      <c r="M230" s="146"/>
      <c r="N230" s="149"/>
      <c r="O230" s="149"/>
      <c r="P230" s="149"/>
      <c r="Q230" s="149"/>
      <c r="R230" s="75"/>
      <c r="T230" s="105"/>
      <c r="U230" s="27"/>
      <c r="V230" s="23"/>
      <c r="W230" s="106"/>
      <c r="X230" s="106"/>
      <c r="Y230" s="106"/>
      <c r="Z230" s="106"/>
      <c r="AA230" s="107"/>
      <c r="AR230" s="11"/>
      <c r="AT230" s="11"/>
      <c r="AU230" s="11"/>
      <c r="AY230" s="11"/>
      <c r="BE230" s="53"/>
      <c r="BF230" s="53"/>
      <c r="BG230" s="53"/>
      <c r="BH230" s="53"/>
      <c r="BI230" s="53"/>
      <c r="BJ230" s="11"/>
      <c r="BK230" s="53"/>
      <c r="BL230" s="11"/>
      <c r="BM230" s="11"/>
    </row>
    <row r="231" spans="2:65" s="1" customFormat="1" ht="25.5" hidden="1" customHeight="1">
      <c r="B231" s="72"/>
      <c r="C231" s="101"/>
      <c r="D231" s="101"/>
      <c r="E231" s="102"/>
      <c r="F231" s="148"/>
      <c r="G231" s="148"/>
      <c r="H231" s="148"/>
      <c r="I231" s="148"/>
      <c r="J231" s="103"/>
      <c r="K231" s="104"/>
      <c r="L231" s="146"/>
      <c r="M231" s="146"/>
      <c r="N231" s="149"/>
      <c r="O231" s="149"/>
      <c r="P231" s="149"/>
      <c r="Q231" s="149"/>
      <c r="R231" s="75"/>
      <c r="T231" s="105"/>
      <c r="U231" s="27"/>
      <c r="V231" s="23"/>
      <c r="W231" s="106"/>
      <c r="X231" s="106"/>
      <c r="Y231" s="106"/>
      <c r="Z231" s="106"/>
      <c r="AA231" s="107"/>
      <c r="AR231" s="11"/>
      <c r="AT231" s="11"/>
      <c r="AU231" s="11"/>
      <c r="AY231" s="11"/>
      <c r="BE231" s="53"/>
      <c r="BF231" s="53"/>
      <c r="BG231" s="53"/>
      <c r="BH231" s="53"/>
      <c r="BI231" s="53"/>
      <c r="BJ231" s="11"/>
      <c r="BK231" s="53"/>
      <c r="BL231" s="11"/>
      <c r="BM231" s="11"/>
    </row>
    <row r="232" spans="2:65" s="1" customFormat="1" ht="25.5" hidden="1" customHeight="1">
      <c r="B232" s="72"/>
      <c r="C232" s="101"/>
      <c r="D232" s="101"/>
      <c r="E232" s="102"/>
      <c r="F232" s="148"/>
      <c r="G232" s="148"/>
      <c r="H232" s="148"/>
      <c r="I232" s="148"/>
      <c r="J232" s="103"/>
      <c r="K232" s="104"/>
      <c r="L232" s="146"/>
      <c r="M232" s="146"/>
      <c r="N232" s="149"/>
      <c r="O232" s="149"/>
      <c r="P232" s="149"/>
      <c r="Q232" s="149"/>
      <c r="R232" s="75"/>
      <c r="T232" s="105"/>
      <c r="U232" s="27"/>
      <c r="V232" s="23"/>
      <c r="W232" s="106"/>
      <c r="X232" s="106"/>
      <c r="Y232" s="106"/>
      <c r="Z232" s="106"/>
      <c r="AA232" s="107"/>
      <c r="AR232" s="11"/>
      <c r="AT232" s="11"/>
      <c r="AU232" s="11"/>
      <c r="AY232" s="11"/>
      <c r="BE232" s="53"/>
      <c r="BF232" s="53"/>
      <c r="BG232" s="53"/>
      <c r="BH232" s="53"/>
      <c r="BI232" s="53"/>
      <c r="BJ232" s="11"/>
      <c r="BK232" s="53"/>
      <c r="BL232" s="11"/>
      <c r="BM232" s="11"/>
    </row>
    <row r="233" spans="2:65" s="5" customFormat="1" ht="29.85" customHeight="1">
      <c r="B233" s="90"/>
      <c r="C233" s="91"/>
      <c r="D233" s="100" t="s">
        <v>91</v>
      </c>
      <c r="E233" s="100"/>
      <c r="F233" s="100"/>
      <c r="G233" s="100"/>
      <c r="H233" s="100"/>
      <c r="I233" s="100"/>
      <c r="J233" s="100"/>
      <c r="K233" s="100"/>
      <c r="L233" s="100"/>
      <c r="M233" s="100"/>
      <c r="N233" s="170">
        <f>BK233</f>
        <v>0</v>
      </c>
      <c r="O233" s="171"/>
      <c r="P233" s="171"/>
      <c r="Q233" s="171"/>
      <c r="R233" s="93"/>
      <c r="T233" s="94"/>
      <c r="U233" s="91"/>
      <c r="V233" s="91"/>
      <c r="W233" s="95">
        <f>W234</f>
        <v>0</v>
      </c>
      <c r="X233" s="91"/>
      <c r="Y233" s="95">
        <f>Y234</f>
        <v>0</v>
      </c>
      <c r="Z233" s="91"/>
      <c r="AA233" s="96">
        <f>AA234</f>
        <v>0</v>
      </c>
      <c r="AR233" s="97" t="s">
        <v>37</v>
      </c>
      <c r="AT233" s="98" t="s">
        <v>35</v>
      </c>
      <c r="AU233" s="98" t="s">
        <v>37</v>
      </c>
      <c r="AY233" s="97" t="s">
        <v>76</v>
      </c>
      <c r="BK233" s="99">
        <f>BK234</f>
        <v>0</v>
      </c>
    </row>
    <row r="234" spans="2:65" s="1" customFormat="1" ht="38.25" customHeight="1">
      <c r="B234" s="72"/>
      <c r="C234" s="101"/>
      <c r="D234" s="101"/>
      <c r="E234" s="102"/>
      <c r="F234" s="148"/>
      <c r="G234" s="148"/>
      <c r="H234" s="148"/>
      <c r="I234" s="148"/>
      <c r="J234" s="103"/>
      <c r="K234" s="104"/>
      <c r="L234" s="146"/>
      <c r="M234" s="146"/>
      <c r="N234" s="149"/>
      <c r="O234" s="149"/>
      <c r="P234" s="149"/>
      <c r="Q234" s="149"/>
      <c r="R234" s="75"/>
      <c r="T234" s="105"/>
      <c r="U234" s="27"/>
      <c r="V234" s="23"/>
      <c r="W234" s="106"/>
      <c r="X234" s="106"/>
      <c r="Y234" s="106"/>
      <c r="Z234" s="106"/>
      <c r="AA234" s="107"/>
      <c r="AR234" s="11"/>
      <c r="AT234" s="11"/>
      <c r="AU234" s="11"/>
      <c r="AY234" s="11"/>
      <c r="BE234" s="53"/>
      <c r="BF234" s="53"/>
      <c r="BG234" s="53"/>
      <c r="BH234" s="53"/>
      <c r="BI234" s="53"/>
      <c r="BJ234" s="11"/>
      <c r="BK234" s="53"/>
      <c r="BL234" s="11"/>
      <c r="BM234" s="11"/>
    </row>
    <row r="235" spans="2:65" s="5" customFormat="1" ht="37.35" customHeight="1">
      <c r="B235" s="90"/>
      <c r="C235" s="91"/>
      <c r="D235" s="92" t="s">
        <v>92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172">
        <f>BK235</f>
        <v>0</v>
      </c>
      <c r="O235" s="173"/>
      <c r="P235" s="173"/>
      <c r="Q235" s="173"/>
      <c r="R235" s="93"/>
      <c r="T235" s="94"/>
      <c r="U235" s="91"/>
      <c r="V235" s="91"/>
      <c r="W235" s="95">
        <f>W236+W251+W267+W276+W280+W286+W313+W366+W373+W381+W385+W391+W395</f>
        <v>0</v>
      </c>
      <c r="X235" s="91"/>
      <c r="Y235" s="95">
        <f>Y236+Y251+Y267+Y276+Y280+Y286+Y313+Y366+Y373+Y381+Y385+Y391+Y395</f>
        <v>25.028900500000002</v>
      </c>
      <c r="Z235" s="91"/>
      <c r="AA235" s="96">
        <f>AA236+AA251+AA267+AA276+AA280+AA286+AA313+AA366+AA373+AA381+AA385+AA391+AA395</f>
        <v>0</v>
      </c>
      <c r="AR235" s="97" t="s">
        <v>38</v>
      </c>
      <c r="AT235" s="98" t="s">
        <v>35</v>
      </c>
      <c r="AU235" s="98" t="s">
        <v>36</v>
      </c>
      <c r="AY235" s="97" t="s">
        <v>76</v>
      </c>
      <c r="BK235" s="99">
        <f>BK236+BK251+BK267+BK276+BK280+BK286+BK313+BK366+BK373+BK381+BK385+BK391+BK395</f>
        <v>0</v>
      </c>
    </row>
    <row r="236" spans="2:65" s="5" customFormat="1" ht="19.95" customHeight="1">
      <c r="B236" s="90"/>
      <c r="C236" s="91"/>
      <c r="D236" s="100" t="s">
        <v>93</v>
      </c>
      <c r="E236" s="100"/>
      <c r="F236" s="100"/>
      <c r="G236" s="100"/>
      <c r="H236" s="100"/>
      <c r="I236" s="100"/>
      <c r="J236" s="100"/>
      <c r="K236" s="100"/>
      <c r="L236" s="100"/>
      <c r="M236" s="100"/>
      <c r="N236" s="140">
        <f>BK236</f>
        <v>0</v>
      </c>
      <c r="O236" s="141"/>
      <c r="P236" s="141"/>
      <c r="Q236" s="141"/>
      <c r="R236" s="93"/>
      <c r="T236" s="94"/>
      <c r="U236" s="91"/>
      <c r="V236" s="91"/>
      <c r="W236" s="95">
        <f>SUM(W237:W250)</f>
        <v>0</v>
      </c>
      <c r="X236" s="91"/>
      <c r="Y236" s="95">
        <f>SUM(Y237:Y250)</f>
        <v>2.7997711000000001</v>
      </c>
      <c r="Z236" s="91"/>
      <c r="AA236" s="96">
        <f>SUM(AA237:AA250)</f>
        <v>0</v>
      </c>
      <c r="AR236" s="97" t="s">
        <v>38</v>
      </c>
      <c r="AT236" s="98" t="s">
        <v>35</v>
      </c>
      <c r="AU236" s="98" t="s">
        <v>37</v>
      </c>
      <c r="AY236" s="97" t="s">
        <v>76</v>
      </c>
      <c r="BK236" s="99">
        <f>SUM(BK237:BK250)</f>
        <v>0</v>
      </c>
    </row>
    <row r="237" spans="2:65" s="1" customFormat="1" ht="38.25" customHeight="1">
      <c r="B237" s="72"/>
      <c r="C237" s="101" t="s">
        <v>171</v>
      </c>
      <c r="D237" s="101" t="s">
        <v>77</v>
      </c>
      <c r="E237" s="102" t="s">
        <v>172</v>
      </c>
      <c r="F237" s="148" t="s">
        <v>173</v>
      </c>
      <c r="G237" s="148"/>
      <c r="H237" s="148"/>
      <c r="I237" s="148"/>
      <c r="J237" s="103" t="s">
        <v>174</v>
      </c>
      <c r="K237" s="104">
        <v>39.159999999999997</v>
      </c>
      <c r="L237" s="146">
        <v>0</v>
      </c>
      <c r="M237" s="146"/>
      <c r="N237" s="149">
        <f t="shared" ref="N237:N250" si="15">ROUND(L237*K237,2)</f>
        <v>0</v>
      </c>
      <c r="O237" s="149"/>
      <c r="P237" s="149"/>
      <c r="Q237" s="149"/>
      <c r="R237" s="75"/>
      <c r="T237" s="105" t="s">
        <v>0</v>
      </c>
      <c r="U237" s="27" t="s">
        <v>21</v>
      </c>
      <c r="V237" s="23"/>
      <c r="W237" s="106">
        <f t="shared" ref="W237:W250" si="16">V237*K237</f>
        <v>0</v>
      </c>
      <c r="X237" s="106">
        <v>1.75E-3</v>
      </c>
      <c r="Y237" s="106">
        <f t="shared" ref="Y237:Y250" si="17">X237*K237</f>
        <v>6.8529999999999994E-2</v>
      </c>
      <c r="Z237" s="106">
        <v>0</v>
      </c>
      <c r="AA237" s="107">
        <f t="shared" ref="AA237:AA250" si="18">Z237*K237</f>
        <v>0</v>
      </c>
      <c r="AR237" s="11" t="s">
        <v>116</v>
      </c>
      <c r="AT237" s="11" t="s">
        <v>77</v>
      </c>
      <c r="AU237" s="11" t="s">
        <v>38</v>
      </c>
      <c r="AY237" s="11" t="s">
        <v>76</v>
      </c>
      <c r="BE237" s="53">
        <f t="shared" ref="BE237:BE250" si="19">IF(U237="základná",N237,0)</f>
        <v>0</v>
      </c>
      <c r="BF237" s="53">
        <f t="shared" ref="BF237:BF250" si="20">IF(U237="znížená",N237,0)</f>
        <v>0</v>
      </c>
      <c r="BG237" s="53">
        <f t="shared" ref="BG237:BG250" si="21">IF(U237="zákl. prenesená",N237,0)</f>
        <v>0</v>
      </c>
      <c r="BH237" s="53">
        <f t="shared" ref="BH237:BH250" si="22">IF(U237="zníž. prenesená",N237,0)</f>
        <v>0</v>
      </c>
      <c r="BI237" s="53">
        <f t="shared" ref="BI237:BI250" si="23">IF(U237="nulová",N237,0)</f>
        <v>0</v>
      </c>
      <c r="BJ237" s="11" t="s">
        <v>38</v>
      </c>
      <c r="BK237" s="53">
        <f t="shared" ref="BK237:BK250" si="24">ROUND(L237*K237,2)</f>
        <v>0</v>
      </c>
      <c r="BL237" s="11" t="s">
        <v>116</v>
      </c>
      <c r="BM237" s="11" t="s">
        <v>175</v>
      </c>
    </row>
    <row r="238" spans="2:65" s="1" customFormat="1" ht="38.25" customHeight="1">
      <c r="B238" s="72"/>
      <c r="C238" s="101" t="s">
        <v>176</v>
      </c>
      <c r="D238" s="101" t="s">
        <v>77</v>
      </c>
      <c r="E238" s="102" t="s">
        <v>177</v>
      </c>
      <c r="F238" s="148" t="s">
        <v>178</v>
      </c>
      <c r="G238" s="148"/>
      <c r="H238" s="148"/>
      <c r="I238" s="148"/>
      <c r="J238" s="103" t="s">
        <v>174</v>
      </c>
      <c r="K238" s="104">
        <v>100</v>
      </c>
      <c r="L238" s="146">
        <v>0</v>
      </c>
      <c r="M238" s="146"/>
      <c r="N238" s="149">
        <f t="shared" si="15"/>
        <v>0</v>
      </c>
      <c r="O238" s="149"/>
      <c r="P238" s="149"/>
      <c r="Q238" s="149"/>
      <c r="R238" s="75"/>
      <c r="T238" s="105" t="s">
        <v>0</v>
      </c>
      <c r="U238" s="27" t="s">
        <v>21</v>
      </c>
      <c r="V238" s="23"/>
      <c r="W238" s="106">
        <f t="shared" si="16"/>
        <v>0</v>
      </c>
      <c r="X238" s="106">
        <v>1.75E-3</v>
      </c>
      <c r="Y238" s="106">
        <f t="shared" si="17"/>
        <v>0.17500000000000002</v>
      </c>
      <c r="Z238" s="106">
        <v>0</v>
      </c>
      <c r="AA238" s="107">
        <f t="shared" si="18"/>
        <v>0</v>
      </c>
      <c r="AR238" s="11" t="s">
        <v>116</v>
      </c>
      <c r="AT238" s="11" t="s">
        <v>77</v>
      </c>
      <c r="AU238" s="11" t="s">
        <v>38</v>
      </c>
      <c r="AY238" s="11" t="s">
        <v>76</v>
      </c>
      <c r="BE238" s="53">
        <f t="shared" si="19"/>
        <v>0</v>
      </c>
      <c r="BF238" s="53">
        <f t="shared" si="20"/>
        <v>0</v>
      </c>
      <c r="BG238" s="53">
        <f t="shared" si="21"/>
        <v>0</v>
      </c>
      <c r="BH238" s="53">
        <f t="shared" si="22"/>
        <v>0</v>
      </c>
      <c r="BI238" s="53">
        <f t="shared" si="23"/>
        <v>0</v>
      </c>
      <c r="BJ238" s="11" t="s">
        <v>38</v>
      </c>
      <c r="BK238" s="53">
        <f t="shared" si="24"/>
        <v>0</v>
      </c>
      <c r="BL238" s="11" t="s">
        <v>116</v>
      </c>
      <c r="BM238" s="11" t="s">
        <v>179</v>
      </c>
    </row>
    <row r="239" spans="2:65" s="1" customFormat="1" ht="25.5" customHeight="1">
      <c r="B239" s="72"/>
      <c r="C239" s="101" t="s">
        <v>180</v>
      </c>
      <c r="D239" s="101" t="s">
        <v>77</v>
      </c>
      <c r="E239" s="102" t="s">
        <v>181</v>
      </c>
      <c r="F239" s="148" t="s">
        <v>182</v>
      </c>
      <c r="G239" s="148"/>
      <c r="H239" s="148"/>
      <c r="I239" s="148"/>
      <c r="J239" s="103" t="s">
        <v>112</v>
      </c>
      <c r="K239" s="104">
        <v>5574.03</v>
      </c>
      <c r="L239" s="146">
        <v>0</v>
      </c>
      <c r="M239" s="146"/>
      <c r="N239" s="149">
        <f t="shared" si="15"/>
        <v>0</v>
      </c>
      <c r="O239" s="149"/>
      <c r="P239" s="149"/>
      <c r="Q239" s="149"/>
      <c r="R239" s="75"/>
      <c r="T239" s="105" t="s">
        <v>0</v>
      </c>
      <c r="U239" s="27" t="s">
        <v>21</v>
      </c>
      <c r="V239" s="23"/>
      <c r="W239" s="106">
        <f t="shared" si="16"/>
        <v>0</v>
      </c>
      <c r="X239" s="106">
        <v>0</v>
      </c>
      <c r="Y239" s="106">
        <f t="shared" si="17"/>
        <v>0</v>
      </c>
      <c r="Z239" s="106">
        <v>0</v>
      </c>
      <c r="AA239" s="107">
        <f t="shared" si="18"/>
        <v>0</v>
      </c>
      <c r="AR239" s="11" t="s">
        <v>116</v>
      </c>
      <c r="AT239" s="11" t="s">
        <v>77</v>
      </c>
      <c r="AU239" s="11" t="s">
        <v>38</v>
      </c>
      <c r="AY239" s="11" t="s">
        <v>76</v>
      </c>
      <c r="BE239" s="53">
        <f t="shared" si="19"/>
        <v>0</v>
      </c>
      <c r="BF239" s="53">
        <f t="shared" si="20"/>
        <v>0</v>
      </c>
      <c r="BG239" s="53">
        <f t="shared" si="21"/>
        <v>0</v>
      </c>
      <c r="BH239" s="53">
        <f t="shared" si="22"/>
        <v>0</v>
      </c>
      <c r="BI239" s="53">
        <f t="shared" si="23"/>
        <v>0</v>
      </c>
      <c r="BJ239" s="11" t="s">
        <v>38</v>
      </c>
      <c r="BK239" s="53">
        <f t="shared" si="24"/>
        <v>0</v>
      </c>
      <c r="BL239" s="11" t="s">
        <v>116</v>
      </c>
      <c r="BM239" s="11" t="s">
        <v>183</v>
      </c>
    </row>
    <row r="240" spans="2:65" s="1" customFormat="1" ht="38.25" customHeight="1">
      <c r="B240" s="72"/>
      <c r="C240" s="114" t="s">
        <v>184</v>
      </c>
      <c r="D240" s="114" t="s">
        <v>115</v>
      </c>
      <c r="E240" s="115" t="s">
        <v>185</v>
      </c>
      <c r="F240" s="174" t="s">
        <v>186</v>
      </c>
      <c r="G240" s="174"/>
      <c r="H240" s="174"/>
      <c r="I240" s="174"/>
      <c r="J240" s="116" t="s">
        <v>112</v>
      </c>
      <c r="K240" s="117">
        <v>4716.1040000000003</v>
      </c>
      <c r="L240" s="175">
        <v>0</v>
      </c>
      <c r="M240" s="175"/>
      <c r="N240" s="176">
        <f t="shared" si="15"/>
        <v>0</v>
      </c>
      <c r="O240" s="149"/>
      <c r="P240" s="149"/>
      <c r="Q240" s="149"/>
      <c r="R240" s="75"/>
      <c r="T240" s="105" t="s">
        <v>0</v>
      </c>
      <c r="U240" s="27" t="s">
        <v>21</v>
      </c>
      <c r="V240" s="23"/>
      <c r="W240" s="106">
        <f t="shared" si="16"/>
        <v>0</v>
      </c>
      <c r="X240" s="106">
        <v>4.0000000000000002E-4</v>
      </c>
      <c r="Y240" s="106">
        <f t="shared" si="17"/>
        <v>1.8864416000000002</v>
      </c>
      <c r="Z240" s="106">
        <v>0</v>
      </c>
      <c r="AA240" s="107">
        <f t="shared" si="18"/>
        <v>0</v>
      </c>
      <c r="AR240" s="11" t="s">
        <v>138</v>
      </c>
      <c r="AT240" s="11" t="s">
        <v>115</v>
      </c>
      <c r="AU240" s="11" t="s">
        <v>38</v>
      </c>
      <c r="AY240" s="11" t="s">
        <v>76</v>
      </c>
      <c r="BE240" s="53">
        <f t="shared" si="19"/>
        <v>0</v>
      </c>
      <c r="BF240" s="53">
        <f t="shared" si="20"/>
        <v>0</v>
      </c>
      <c r="BG240" s="53">
        <f t="shared" si="21"/>
        <v>0</v>
      </c>
      <c r="BH240" s="53">
        <f t="shared" si="22"/>
        <v>0</v>
      </c>
      <c r="BI240" s="53">
        <f t="shared" si="23"/>
        <v>0</v>
      </c>
      <c r="BJ240" s="11" t="s">
        <v>38</v>
      </c>
      <c r="BK240" s="53">
        <f t="shared" si="24"/>
        <v>0</v>
      </c>
      <c r="BL240" s="11" t="s">
        <v>116</v>
      </c>
      <c r="BM240" s="11" t="s">
        <v>187</v>
      </c>
    </row>
    <row r="241" spans="2:65" s="1" customFormat="1" ht="38.25" customHeight="1">
      <c r="B241" s="72"/>
      <c r="C241" s="114" t="s">
        <v>188</v>
      </c>
      <c r="D241" s="114" t="s">
        <v>115</v>
      </c>
      <c r="E241" s="115" t="s">
        <v>189</v>
      </c>
      <c r="F241" s="174" t="s">
        <v>190</v>
      </c>
      <c r="G241" s="174"/>
      <c r="H241" s="174"/>
      <c r="I241" s="174"/>
      <c r="J241" s="116" t="s">
        <v>112</v>
      </c>
      <c r="K241" s="117">
        <v>1694.0309999999999</v>
      </c>
      <c r="L241" s="175">
        <v>0</v>
      </c>
      <c r="M241" s="175"/>
      <c r="N241" s="176">
        <f t="shared" si="15"/>
        <v>0</v>
      </c>
      <c r="O241" s="149"/>
      <c r="P241" s="149"/>
      <c r="Q241" s="149"/>
      <c r="R241" s="75"/>
      <c r="T241" s="105" t="s">
        <v>0</v>
      </c>
      <c r="U241" s="27" t="s">
        <v>21</v>
      </c>
      <c r="V241" s="23"/>
      <c r="W241" s="106">
        <f t="shared" si="16"/>
        <v>0</v>
      </c>
      <c r="X241" s="106">
        <v>2.0000000000000001E-4</v>
      </c>
      <c r="Y241" s="106">
        <f t="shared" si="17"/>
        <v>0.3388062</v>
      </c>
      <c r="Z241" s="106">
        <v>0</v>
      </c>
      <c r="AA241" s="107">
        <f t="shared" si="18"/>
        <v>0</v>
      </c>
      <c r="AR241" s="11" t="s">
        <v>138</v>
      </c>
      <c r="AT241" s="11" t="s">
        <v>115</v>
      </c>
      <c r="AU241" s="11" t="s">
        <v>38</v>
      </c>
      <c r="AY241" s="11" t="s">
        <v>76</v>
      </c>
      <c r="BE241" s="53">
        <f t="shared" si="19"/>
        <v>0</v>
      </c>
      <c r="BF241" s="53">
        <f t="shared" si="20"/>
        <v>0</v>
      </c>
      <c r="BG241" s="53">
        <f t="shared" si="21"/>
        <v>0</v>
      </c>
      <c r="BH241" s="53">
        <f t="shared" si="22"/>
        <v>0</v>
      </c>
      <c r="BI241" s="53">
        <f t="shared" si="23"/>
        <v>0</v>
      </c>
      <c r="BJ241" s="11" t="s">
        <v>38</v>
      </c>
      <c r="BK241" s="53">
        <f t="shared" si="24"/>
        <v>0</v>
      </c>
      <c r="BL241" s="11" t="s">
        <v>116</v>
      </c>
      <c r="BM241" s="11" t="s">
        <v>191</v>
      </c>
    </row>
    <row r="242" spans="2:65" s="1" customFormat="1" ht="25.5" customHeight="1">
      <c r="B242" s="72"/>
      <c r="C242" s="101" t="s">
        <v>192</v>
      </c>
      <c r="D242" s="101" t="s">
        <v>77</v>
      </c>
      <c r="E242" s="102" t="s">
        <v>193</v>
      </c>
      <c r="F242" s="148" t="s">
        <v>194</v>
      </c>
      <c r="G242" s="148"/>
      <c r="H242" s="148"/>
      <c r="I242" s="148"/>
      <c r="J242" s="103" t="s">
        <v>112</v>
      </c>
      <c r="K242" s="104">
        <v>117.42</v>
      </c>
      <c r="L242" s="146">
        <v>0</v>
      </c>
      <c r="M242" s="146"/>
      <c r="N242" s="149">
        <f t="shared" si="15"/>
        <v>0</v>
      </c>
      <c r="O242" s="149"/>
      <c r="P242" s="149"/>
      <c r="Q242" s="149"/>
      <c r="R242" s="75"/>
      <c r="T242" s="105" t="s">
        <v>0</v>
      </c>
      <c r="U242" s="27" t="s">
        <v>21</v>
      </c>
      <c r="V242" s="23"/>
      <c r="W242" s="106">
        <f t="shared" si="16"/>
        <v>0</v>
      </c>
      <c r="X242" s="106">
        <v>0</v>
      </c>
      <c r="Y242" s="106">
        <f t="shared" si="17"/>
        <v>0</v>
      </c>
      <c r="Z242" s="106">
        <v>0</v>
      </c>
      <c r="AA242" s="107">
        <f t="shared" si="18"/>
        <v>0</v>
      </c>
      <c r="AR242" s="11" t="s">
        <v>116</v>
      </c>
      <c r="AT242" s="11" t="s">
        <v>77</v>
      </c>
      <c r="AU242" s="11" t="s">
        <v>38</v>
      </c>
      <c r="AY242" s="11" t="s">
        <v>76</v>
      </c>
      <c r="BE242" s="53">
        <f t="shared" si="19"/>
        <v>0</v>
      </c>
      <c r="BF242" s="53">
        <f t="shared" si="20"/>
        <v>0</v>
      </c>
      <c r="BG242" s="53">
        <f t="shared" si="21"/>
        <v>0</v>
      </c>
      <c r="BH242" s="53">
        <f t="shared" si="22"/>
        <v>0</v>
      </c>
      <c r="BI242" s="53">
        <f t="shared" si="23"/>
        <v>0</v>
      </c>
      <c r="BJ242" s="11" t="s">
        <v>38</v>
      </c>
      <c r="BK242" s="53">
        <f t="shared" si="24"/>
        <v>0</v>
      </c>
      <c r="BL242" s="11" t="s">
        <v>116</v>
      </c>
      <c r="BM242" s="11" t="s">
        <v>195</v>
      </c>
    </row>
    <row r="243" spans="2:65" s="1" customFormat="1" ht="38.25" customHeight="1">
      <c r="B243" s="72"/>
      <c r="C243" s="114" t="s">
        <v>196</v>
      </c>
      <c r="D243" s="114" t="s">
        <v>115</v>
      </c>
      <c r="E243" s="115" t="s">
        <v>185</v>
      </c>
      <c r="F243" s="174" t="s">
        <v>186</v>
      </c>
      <c r="G243" s="174"/>
      <c r="H243" s="174"/>
      <c r="I243" s="174"/>
      <c r="J243" s="116" t="s">
        <v>112</v>
      </c>
      <c r="K243" s="117">
        <v>140.904</v>
      </c>
      <c r="L243" s="175">
        <v>0</v>
      </c>
      <c r="M243" s="175"/>
      <c r="N243" s="176">
        <f t="shared" si="15"/>
        <v>0</v>
      </c>
      <c r="O243" s="149"/>
      <c r="P243" s="149"/>
      <c r="Q243" s="149"/>
      <c r="R243" s="75"/>
      <c r="T243" s="105" t="s">
        <v>0</v>
      </c>
      <c r="U243" s="27" t="s">
        <v>21</v>
      </c>
      <c r="V243" s="23"/>
      <c r="W243" s="106">
        <f t="shared" si="16"/>
        <v>0</v>
      </c>
      <c r="X243" s="106">
        <v>4.0000000000000002E-4</v>
      </c>
      <c r="Y243" s="106">
        <f t="shared" si="17"/>
        <v>5.6361599999999998E-2</v>
      </c>
      <c r="Z243" s="106">
        <v>0</v>
      </c>
      <c r="AA243" s="107">
        <f t="shared" si="18"/>
        <v>0</v>
      </c>
      <c r="AR243" s="11" t="s">
        <v>138</v>
      </c>
      <c r="AT243" s="11" t="s">
        <v>115</v>
      </c>
      <c r="AU243" s="11" t="s">
        <v>38</v>
      </c>
      <c r="AY243" s="11" t="s">
        <v>76</v>
      </c>
      <c r="BE243" s="53">
        <f t="shared" si="19"/>
        <v>0</v>
      </c>
      <c r="BF243" s="53">
        <f t="shared" si="20"/>
        <v>0</v>
      </c>
      <c r="BG243" s="53">
        <f t="shared" si="21"/>
        <v>0</v>
      </c>
      <c r="BH243" s="53">
        <f t="shared" si="22"/>
        <v>0</v>
      </c>
      <c r="BI243" s="53">
        <f t="shared" si="23"/>
        <v>0</v>
      </c>
      <c r="BJ243" s="11" t="s">
        <v>38</v>
      </c>
      <c r="BK243" s="53">
        <f t="shared" si="24"/>
        <v>0</v>
      </c>
      <c r="BL243" s="11" t="s">
        <v>116</v>
      </c>
      <c r="BM243" s="11" t="s">
        <v>197</v>
      </c>
    </row>
    <row r="244" spans="2:65" s="1" customFormat="1" ht="38.25" customHeight="1">
      <c r="B244" s="72"/>
      <c r="C244" s="101" t="s">
        <v>198</v>
      </c>
      <c r="D244" s="101" t="s">
        <v>77</v>
      </c>
      <c r="E244" s="102" t="s">
        <v>199</v>
      </c>
      <c r="F244" s="148" t="s">
        <v>200</v>
      </c>
      <c r="G244" s="148"/>
      <c r="H244" s="148"/>
      <c r="I244" s="148"/>
      <c r="J244" s="103" t="s">
        <v>112</v>
      </c>
      <c r="K244" s="104">
        <v>2050.48</v>
      </c>
      <c r="L244" s="146">
        <v>0</v>
      </c>
      <c r="M244" s="146"/>
      <c r="N244" s="149">
        <f t="shared" si="15"/>
        <v>0</v>
      </c>
      <c r="O244" s="149"/>
      <c r="P244" s="149"/>
      <c r="Q244" s="149"/>
      <c r="R244" s="75"/>
      <c r="T244" s="105" t="s">
        <v>0</v>
      </c>
      <c r="U244" s="27" t="s">
        <v>21</v>
      </c>
      <c r="V244" s="23"/>
      <c r="W244" s="106">
        <f t="shared" si="16"/>
        <v>0</v>
      </c>
      <c r="X244" s="106">
        <v>3.0000000000000001E-5</v>
      </c>
      <c r="Y244" s="106">
        <f t="shared" si="17"/>
        <v>6.1514400000000004E-2</v>
      </c>
      <c r="Z244" s="106">
        <v>0</v>
      </c>
      <c r="AA244" s="107">
        <f t="shared" si="18"/>
        <v>0</v>
      </c>
      <c r="AR244" s="11" t="s">
        <v>116</v>
      </c>
      <c r="AT244" s="11" t="s">
        <v>77</v>
      </c>
      <c r="AU244" s="11" t="s">
        <v>38</v>
      </c>
      <c r="AY244" s="11" t="s">
        <v>76</v>
      </c>
      <c r="BE244" s="53">
        <f t="shared" si="19"/>
        <v>0</v>
      </c>
      <c r="BF244" s="53">
        <f t="shared" si="20"/>
        <v>0</v>
      </c>
      <c r="BG244" s="53">
        <f t="shared" si="21"/>
        <v>0</v>
      </c>
      <c r="BH244" s="53">
        <f t="shared" si="22"/>
        <v>0</v>
      </c>
      <c r="BI244" s="53">
        <f t="shared" si="23"/>
        <v>0</v>
      </c>
      <c r="BJ244" s="11" t="s">
        <v>38</v>
      </c>
      <c r="BK244" s="53">
        <f t="shared" si="24"/>
        <v>0</v>
      </c>
      <c r="BL244" s="11" t="s">
        <v>116</v>
      </c>
      <c r="BM244" s="11" t="s">
        <v>201</v>
      </c>
    </row>
    <row r="245" spans="2:65" s="1" customFormat="1" ht="51" customHeight="1">
      <c r="B245" s="72"/>
      <c r="C245" s="114" t="s">
        <v>202</v>
      </c>
      <c r="D245" s="114" t="s">
        <v>115</v>
      </c>
      <c r="E245" s="115" t="s">
        <v>203</v>
      </c>
      <c r="F245" s="174" t="s">
        <v>204</v>
      </c>
      <c r="G245" s="174"/>
      <c r="H245" s="174"/>
      <c r="I245" s="174"/>
      <c r="J245" s="116" t="s">
        <v>112</v>
      </c>
      <c r="K245" s="117">
        <v>2317.0419999999999</v>
      </c>
      <c r="L245" s="175">
        <v>0</v>
      </c>
      <c r="M245" s="175"/>
      <c r="N245" s="176">
        <f t="shared" si="15"/>
        <v>0</v>
      </c>
      <c r="O245" s="149"/>
      <c r="P245" s="149"/>
      <c r="Q245" s="149"/>
      <c r="R245" s="75"/>
      <c r="T245" s="105" t="s">
        <v>0</v>
      </c>
      <c r="U245" s="27" t="s">
        <v>21</v>
      </c>
      <c r="V245" s="23"/>
      <c r="W245" s="106">
        <f t="shared" si="16"/>
        <v>0</v>
      </c>
      <c r="X245" s="106">
        <v>0</v>
      </c>
      <c r="Y245" s="106">
        <f t="shared" si="17"/>
        <v>0</v>
      </c>
      <c r="Z245" s="106">
        <v>0</v>
      </c>
      <c r="AA245" s="107">
        <f t="shared" si="18"/>
        <v>0</v>
      </c>
      <c r="AR245" s="11" t="s">
        <v>138</v>
      </c>
      <c r="AT245" s="11" t="s">
        <v>115</v>
      </c>
      <c r="AU245" s="11" t="s">
        <v>38</v>
      </c>
      <c r="AY245" s="11" t="s">
        <v>76</v>
      </c>
      <c r="BE245" s="53">
        <f t="shared" si="19"/>
        <v>0</v>
      </c>
      <c r="BF245" s="53">
        <f t="shared" si="20"/>
        <v>0</v>
      </c>
      <c r="BG245" s="53">
        <f t="shared" si="21"/>
        <v>0</v>
      </c>
      <c r="BH245" s="53">
        <f t="shared" si="22"/>
        <v>0</v>
      </c>
      <c r="BI245" s="53">
        <f t="shared" si="23"/>
        <v>0</v>
      </c>
      <c r="BJ245" s="11" t="s">
        <v>38</v>
      </c>
      <c r="BK245" s="53">
        <f t="shared" si="24"/>
        <v>0</v>
      </c>
      <c r="BL245" s="11" t="s">
        <v>116</v>
      </c>
      <c r="BM245" s="11" t="s">
        <v>205</v>
      </c>
    </row>
    <row r="246" spans="2:65" s="1" customFormat="1" ht="38.25" customHeight="1">
      <c r="B246" s="72"/>
      <c r="C246" s="101" t="s">
        <v>206</v>
      </c>
      <c r="D246" s="101" t="s">
        <v>77</v>
      </c>
      <c r="E246" s="102" t="s">
        <v>207</v>
      </c>
      <c r="F246" s="148" t="s">
        <v>208</v>
      </c>
      <c r="G246" s="148"/>
      <c r="H246" s="148"/>
      <c r="I246" s="148"/>
      <c r="J246" s="103" t="s">
        <v>112</v>
      </c>
      <c r="K246" s="104">
        <v>58.71</v>
      </c>
      <c r="L246" s="146">
        <v>0</v>
      </c>
      <c r="M246" s="146"/>
      <c r="N246" s="149">
        <f t="shared" si="15"/>
        <v>0</v>
      </c>
      <c r="O246" s="149"/>
      <c r="P246" s="149"/>
      <c r="Q246" s="149"/>
      <c r="R246" s="75"/>
      <c r="T246" s="105" t="s">
        <v>0</v>
      </c>
      <c r="U246" s="27" t="s">
        <v>21</v>
      </c>
      <c r="V246" s="23"/>
      <c r="W246" s="106">
        <f t="shared" si="16"/>
        <v>0</v>
      </c>
      <c r="X246" s="106">
        <v>3.0000000000000001E-5</v>
      </c>
      <c r="Y246" s="106">
        <f t="shared" si="17"/>
        <v>1.7613000000000001E-3</v>
      </c>
      <c r="Z246" s="106">
        <v>0</v>
      </c>
      <c r="AA246" s="107">
        <f t="shared" si="18"/>
        <v>0</v>
      </c>
      <c r="AR246" s="11" t="s">
        <v>116</v>
      </c>
      <c r="AT246" s="11" t="s">
        <v>77</v>
      </c>
      <c r="AU246" s="11" t="s">
        <v>38</v>
      </c>
      <c r="AY246" s="11" t="s">
        <v>76</v>
      </c>
      <c r="BE246" s="53">
        <f t="shared" si="19"/>
        <v>0</v>
      </c>
      <c r="BF246" s="53">
        <f t="shared" si="20"/>
        <v>0</v>
      </c>
      <c r="BG246" s="53">
        <f t="shared" si="21"/>
        <v>0</v>
      </c>
      <c r="BH246" s="53">
        <f t="shared" si="22"/>
        <v>0</v>
      </c>
      <c r="BI246" s="53">
        <f t="shared" si="23"/>
        <v>0</v>
      </c>
      <c r="BJ246" s="11" t="s">
        <v>38</v>
      </c>
      <c r="BK246" s="53">
        <f t="shared" si="24"/>
        <v>0</v>
      </c>
      <c r="BL246" s="11" t="s">
        <v>116</v>
      </c>
      <c r="BM246" s="11" t="s">
        <v>209</v>
      </c>
    </row>
    <row r="247" spans="2:65" s="1" customFormat="1" ht="51" customHeight="1">
      <c r="B247" s="72"/>
      <c r="C247" s="114" t="s">
        <v>210</v>
      </c>
      <c r="D247" s="114" t="s">
        <v>115</v>
      </c>
      <c r="E247" s="115" t="s">
        <v>203</v>
      </c>
      <c r="F247" s="174" t="s">
        <v>204</v>
      </c>
      <c r="G247" s="174"/>
      <c r="H247" s="174"/>
      <c r="I247" s="174"/>
      <c r="J247" s="116" t="s">
        <v>112</v>
      </c>
      <c r="K247" s="117">
        <v>68.103999999999999</v>
      </c>
      <c r="L247" s="175">
        <v>0</v>
      </c>
      <c r="M247" s="175"/>
      <c r="N247" s="176">
        <f t="shared" si="15"/>
        <v>0</v>
      </c>
      <c r="O247" s="149"/>
      <c r="P247" s="149"/>
      <c r="Q247" s="149"/>
      <c r="R247" s="75"/>
      <c r="T247" s="105" t="s">
        <v>0</v>
      </c>
      <c r="U247" s="27" t="s">
        <v>21</v>
      </c>
      <c r="V247" s="23"/>
      <c r="W247" s="106">
        <f t="shared" si="16"/>
        <v>0</v>
      </c>
      <c r="X247" s="106">
        <v>0</v>
      </c>
      <c r="Y247" s="106">
        <f t="shared" si="17"/>
        <v>0</v>
      </c>
      <c r="Z247" s="106">
        <v>0</v>
      </c>
      <c r="AA247" s="107">
        <f t="shared" si="18"/>
        <v>0</v>
      </c>
      <c r="AR247" s="11" t="s">
        <v>138</v>
      </c>
      <c r="AT247" s="11" t="s">
        <v>115</v>
      </c>
      <c r="AU247" s="11" t="s">
        <v>38</v>
      </c>
      <c r="AY247" s="11" t="s">
        <v>76</v>
      </c>
      <c r="BE247" s="53">
        <f t="shared" si="19"/>
        <v>0</v>
      </c>
      <c r="BF247" s="53">
        <f t="shared" si="20"/>
        <v>0</v>
      </c>
      <c r="BG247" s="53">
        <f t="shared" si="21"/>
        <v>0</v>
      </c>
      <c r="BH247" s="53">
        <f t="shared" si="22"/>
        <v>0</v>
      </c>
      <c r="BI247" s="53">
        <f t="shared" si="23"/>
        <v>0</v>
      </c>
      <c r="BJ247" s="11" t="s">
        <v>38</v>
      </c>
      <c r="BK247" s="53">
        <f t="shared" si="24"/>
        <v>0</v>
      </c>
      <c r="BL247" s="11" t="s">
        <v>116</v>
      </c>
      <c r="BM247" s="11" t="s">
        <v>211</v>
      </c>
    </row>
    <row r="248" spans="2:65" s="1" customFormat="1" ht="25.5" customHeight="1">
      <c r="B248" s="72"/>
      <c r="C248" s="101" t="s">
        <v>212</v>
      </c>
      <c r="D248" s="101" t="s">
        <v>77</v>
      </c>
      <c r="E248" s="102" t="s">
        <v>213</v>
      </c>
      <c r="F248" s="148" t="s">
        <v>214</v>
      </c>
      <c r="G248" s="148"/>
      <c r="H248" s="148"/>
      <c r="I248" s="148"/>
      <c r="J248" s="103" t="s">
        <v>114</v>
      </c>
      <c r="K248" s="104">
        <v>195.7</v>
      </c>
      <c r="L248" s="146">
        <v>0</v>
      </c>
      <c r="M248" s="146"/>
      <c r="N248" s="149">
        <f t="shared" si="15"/>
        <v>0</v>
      </c>
      <c r="O248" s="149"/>
      <c r="P248" s="149"/>
      <c r="Q248" s="149"/>
      <c r="R248" s="75"/>
      <c r="T248" s="105" t="s">
        <v>0</v>
      </c>
      <c r="U248" s="27" t="s">
        <v>21</v>
      </c>
      <c r="V248" s="23"/>
      <c r="W248" s="106">
        <f t="shared" si="16"/>
        <v>0</v>
      </c>
      <c r="X248" s="106">
        <v>3.0000000000000001E-5</v>
      </c>
      <c r="Y248" s="106">
        <f t="shared" si="17"/>
        <v>5.8709999999999995E-3</v>
      </c>
      <c r="Z248" s="106">
        <v>0</v>
      </c>
      <c r="AA248" s="107">
        <f t="shared" si="18"/>
        <v>0</v>
      </c>
      <c r="AR248" s="11" t="s">
        <v>116</v>
      </c>
      <c r="AT248" s="11" t="s">
        <v>77</v>
      </c>
      <c r="AU248" s="11" t="s">
        <v>38</v>
      </c>
      <c r="AY248" s="11" t="s">
        <v>76</v>
      </c>
      <c r="BE248" s="53">
        <f t="shared" si="19"/>
        <v>0</v>
      </c>
      <c r="BF248" s="53">
        <f t="shared" si="20"/>
        <v>0</v>
      </c>
      <c r="BG248" s="53">
        <f t="shared" si="21"/>
        <v>0</v>
      </c>
      <c r="BH248" s="53">
        <f t="shared" si="22"/>
        <v>0</v>
      </c>
      <c r="BI248" s="53">
        <f t="shared" si="23"/>
        <v>0</v>
      </c>
      <c r="BJ248" s="11" t="s">
        <v>38</v>
      </c>
      <c r="BK248" s="53">
        <f t="shared" si="24"/>
        <v>0</v>
      </c>
      <c r="BL248" s="11" t="s">
        <v>116</v>
      </c>
      <c r="BM248" s="11" t="s">
        <v>215</v>
      </c>
    </row>
    <row r="249" spans="2:65" s="1" customFormat="1" ht="25.5" customHeight="1">
      <c r="B249" s="72"/>
      <c r="C249" s="114" t="s">
        <v>216</v>
      </c>
      <c r="D249" s="114" t="s">
        <v>115</v>
      </c>
      <c r="E249" s="115" t="s">
        <v>217</v>
      </c>
      <c r="F249" s="174" t="s">
        <v>218</v>
      </c>
      <c r="G249" s="174"/>
      <c r="H249" s="174"/>
      <c r="I249" s="174"/>
      <c r="J249" s="116" t="s">
        <v>114</v>
      </c>
      <c r="K249" s="117">
        <v>205.48500000000001</v>
      </c>
      <c r="L249" s="175">
        <v>0</v>
      </c>
      <c r="M249" s="175"/>
      <c r="N249" s="176">
        <f t="shared" si="15"/>
        <v>0</v>
      </c>
      <c r="O249" s="149"/>
      <c r="P249" s="149"/>
      <c r="Q249" s="149"/>
      <c r="R249" s="75"/>
      <c r="T249" s="105" t="s">
        <v>0</v>
      </c>
      <c r="U249" s="27" t="s">
        <v>21</v>
      </c>
      <c r="V249" s="23"/>
      <c r="W249" s="106">
        <f t="shared" si="16"/>
        <v>0</v>
      </c>
      <c r="X249" s="106">
        <v>1E-3</v>
      </c>
      <c r="Y249" s="106">
        <f t="shared" si="17"/>
        <v>0.20548500000000003</v>
      </c>
      <c r="Z249" s="106">
        <v>0</v>
      </c>
      <c r="AA249" s="107">
        <f t="shared" si="18"/>
        <v>0</v>
      </c>
      <c r="AR249" s="11" t="s">
        <v>138</v>
      </c>
      <c r="AT249" s="11" t="s">
        <v>115</v>
      </c>
      <c r="AU249" s="11" t="s">
        <v>38</v>
      </c>
      <c r="AY249" s="11" t="s">
        <v>76</v>
      </c>
      <c r="BE249" s="53">
        <f t="shared" si="19"/>
        <v>0</v>
      </c>
      <c r="BF249" s="53">
        <f t="shared" si="20"/>
        <v>0</v>
      </c>
      <c r="BG249" s="53">
        <f t="shared" si="21"/>
        <v>0</v>
      </c>
      <c r="BH249" s="53">
        <f t="shared" si="22"/>
        <v>0</v>
      </c>
      <c r="BI249" s="53">
        <f t="shared" si="23"/>
        <v>0</v>
      </c>
      <c r="BJ249" s="11" t="s">
        <v>38</v>
      </c>
      <c r="BK249" s="53">
        <f t="shared" si="24"/>
        <v>0</v>
      </c>
      <c r="BL249" s="11" t="s">
        <v>116</v>
      </c>
      <c r="BM249" s="11" t="s">
        <v>219</v>
      </c>
    </row>
    <row r="250" spans="2:65" s="1" customFormat="1" ht="25.5" customHeight="1">
      <c r="B250" s="72"/>
      <c r="C250" s="101" t="s">
        <v>220</v>
      </c>
      <c r="D250" s="101" t="s">
        <v>77</v>
      </c>
      <c r="E250" s="102" t="s">
        <v>221</v>
      </c>
      <c r="F250" s="148" t="s">
        <v>222</v>
      </c>
      <c r="G250" s="148"/>
      <c r="H250" s="148"/>
      <c r="I250" s="148"/>
      <c r="J250" s="103" t="s">
        <v>223</v>
      </c>
      <c r="K250" s="112">
        <v>0</v>
      </c>
      <c r="L250" s="146">
        <v>0</v>
      </c>
      <c r="M250" s="146"/>
      <c r="N250" s="149">
        <f t="shared" si="15"/>
        <v>0</v>
      </c>
      <c r="O250" s="149"/>
      <c r="P250" s="149"/>
      <c r="Q250" s="149"/>
      <c r="R250" s="75"/>
      <c r="T250" s="105" t="s">
        <v>0</v>
      </c>
      <c r="U250" s="27" t="s">
        <v>21</v>
      </c>
      <c r="V250" s="23"/>
      <c r="W250" s="106">
        <f t="shared" si="16"/>
        <v>0</v>
      </c>
      <c r="X250" s="106">
        <v>0</v>
      </c>
      <c r="Y250" s="106">
        <f t="shared" si="17"/>
        <v>0</v>
      </c>
      <c r="Z250" s="106">
        <v>0</v>
      </c>
      <c r="AA250" s="107">
        <f t="shared" si="18"/>
        <v>0</v>
      </c>
      <c r="AR250" s="11" t="s">
        <v>116</v>
      </c>
      <c r="AT250" s="11" t="s">
        <v>77</v>
      </c>
      <c r="AU250" s="11" t="s">
        <v>38</v>
      </c>
      <c r="AY250" s="11" t="s">
        <v>76</v>
      </c>
      <c r="BE250" s="53">
        <f t="shared" si="19"/>
        <v>0</v>
      </c>
      <c r="BF250" s="53">
        <f t="shared" si="20"/>
        <v>0</v>
      </c>
      <c r="BG250" s="53">
        <f t="shared" si="21"/>
        <v>0</v>
      </c>
      <c r="BH250" s="53">
        <f t="shared" si="22"/>
        <v>0</v>
      </c>
      <c r="BI250" s="53">
        <f t="shared" si="23"/>
        <v>0</v>
      </c>
      <c r="BJ250" s="11" t="s">
        <v>38</v>
      </c>
      <c r="BK250" s="53">
        <f t="shared" si="24"/>
        <v>0</v>
      </c>
      <c r="BL250" s="11" t="s">
        <v>116</v>
      </c>
      <c r="BM250" s="11" t="s">
        <v>224</v>
      </c>
    </row>
    <row r="251" spans="2:65" s="5" customFormat="1" ht="29.85" customHeight="1">
      <c r="B251" s="90"/>
      <c r="C251" s="91"/>
      <c r="D251" s="100" t="s">
        <v>94</v>
      </c>
      <c r="E251" s="100"/>
      <c r="F251" s="100"/>
      <c r="G251" s="100"/>
      <c r="H251" s="100"/>
      <c r="I251" s="100"/>
      <c r="J251" s="100"/>
      <c r="K251" s="100"/>
      <c r="L251" s="100"/>
      <c r="M251" s="100"/>
      <c r="N251" s="170">
        <f>BK251</f>
        <v>0</v>
      </c>
      <c r="O251" s="171"/>
      <c r="P251" s="171"/>
      <c r="Q251" s="171"/>
      <c r="R251" s="93"/>
      <c r="T251" s="94"/>
      <c r="U251" s="91"/>
      <c r="V251" s="91"/>
      <c r="W251" s="95">
        <f>SUM(W252:W266)</f>
        <v>0</v>
      </c>
      <c r="X251" s="91"/>
      <c r="Y251" s="95">
        <f>SUM(Y252:Y266)</f>
        <v>3.4543438000000002</v>
      </c>
      <c r="Z251" s="91"/>
      <c r="AA251" s="96">
        <f>SUM(AA252:AA266)</f>
        <v>0</v>
      </c>
      <c r="AR251" s="97" t="s">
        <v>38</v>
      </c>
      <c r="AT251" s="98" t="s">
        <v>35</v>
      </c>
      <c r="AU251" s="98" t="s">
        <v>37</v>
      </c>
      <c r="AY251" s="97" t="s">
        <v>76</v>
      </c>
      <c r="BK251" s="99">
        <f>SUM(BK252:BK266)</f>
        <v>0</v>
      </c>
    </row>
    <row r="252" spans="2:65" s="1" customFormat="1" ht="38.25" customHeight="1">
      <c r="B252" s="72"/>
      <c r="C252" s="101" t="s">
        <v>225</v>
      </c>
      <c r="D252" s="101" t="s">
        <v>77</v>
      </c>
      <c r="E252" s="102" t="s">
        <v>226</v>
      </c>
      <c r="F252" s="148" t="s">
        <v>227</v>
      </c>
      <c r="G252" s="148"/>
      <c r="H252" s="148"/>
      <c r="I252" s="148"/>
      <c r="J252" s="103" t="s">
        <v>112</v>
      </c>
      <c r="K252" s="104">
        <v>1878.72</v>
      </c>
      <c r="L252" s="146">
        <v>0</v>
      </c>
      <c r="M252" s="146"/>
      <c r="N252" s="149">
        <f t="shared" ref="N252:N266" si="25">ROUND(L252*K252,2)</f>
        <v>0</v>
      </c>
      <c r="O252" s="149"/>
      <c r="P252" s="149"/>
      <c r="Q252" s="149"/>
      <c r="R252" s="75"/>
      <c r="T252" s="105" t="s">
        <v>0</v>
      </c>
      <c r="U252" s="27" t="s">
        <v>21</v>
      </c>
      <c r="V252" s="23"/>
      <c r="W252" s="106">
        <f t="shared" ref="W252:W266" si="26">V252*K252</f>
        <v>0</v>
      </c>
      <c r="X252" s="106">
        <v>4.8999999999999998E-4</v>
      </c>
      <c r="Y252" s="106">
        <f t="shared" ref="Y252:Y266" si="27">X252*K252</f>
        <v>0.92057279999999997</v>
      </c>
      <c r="Z252" s="106">
        <v>0</v>
      </c>
      <c r="AA252" s="107">
        <f t="shared" ref="AA252:AA266" si="28">Z252*K252</f>
        <v>0</v>
      </c>
      <c r="AR252" s="11" t="s">
        <v>116</v>
      </c>
      <c r="AT252" s="11" t="s">
        <v>77</v>
      </c>
      <c r="AU252" s="11" t="s">
        <v>38</v>
      </c>
      <c r="AY252" s="11" t="s">
        <v>76</v>
      </c>
      <c r="BE252" s="53">
        <f t="shared" ref="BE252:BE266" si="29">IF(U252="základná",N252,0)</f>
        <v>0</v>
      </c>
      <c r="BF252" s="53">
        <f t="shared" ref="BF252:BF266" si="30">IF(U252="znížená",N252,0)</f>
        <v>0</v>
      </c>
      <c r="BG252" s="53">
        <f t="shared" ref="BG252:BG266" si="31">IF(U252="zákl. prenesená",N252,0)</f>
        <v>0</v>
      </c>
      <c r="BH252" s="53">
        <f t="shared" ref="BH252:BH266" si="32">IF(U252="zníž. prenesená",N252,0)</f>
        <v>0</v>
      </c>
      <c r="BI252" s="53">
        <f t="shared" ref="BI252:BI266" si="33">IF(U252="nulová",N252,0)</f>
        <v>0</v>
      </c>
      <c r="BJ252" s="11" t="s">
        <v>38</v>
      </c>
      <c r="BK252" s="53">
        <f t="shared" ref="BK252:BK266" si="34">ROUND(L252*K252,2)</f>
        <v>0</v>
      </c>
      <c r="BL252" s="11" t="s">
        <v>116</v>
      </c>
      <c r="BM252" s="11" t="s">
        <v>228</v>
      </c>
    </row>
    <row r="253" spans="2:65" s="1" customFormat="1" ht="51" customHeight="1">
      <c r="B253" s="72"/>
      <c r="C253" s="114" t="s">
        <v>229</v>
      </c>
      <c r="D253" s="114" t="s">
        <v>115</v>
      </c>
      <c r="E253" s="115" t="s">
        <v>230</v>
      </c>
      <c r="F253" s="174" t="s">
        <v>231</v>
      </c>
      <c r="G253" s="174"/>
      <c r="H253" s="174"/>
      <c r="I253" s="174"/>
      <c r="J253" s="116" t="s">
        <v>112</v>
      </c>
      <c r="K253" s="117">
        <v>2122.9540000000002</v>
      </c>
      <c r="L253" s="175">
        <v>0</v>
      </c>
      <c r="M253" s="175"/>
      <c r="N253" s="176">
        <f t="shared" si="25"/>
        <v>0</v>
      </c>
      <c r="O253" s="149"/>
      <c r="P253" s="149"/>
      <c r="Q253" s="149"/>
      <c r="R253" s="75"/>
      <c r="T253" s="105" t="s">
        <v>0</v>
      </c>
      <c r="U253" s="27" t="s">
        <v>21</v>
      </c>
      <c r="V253" s="23"/>
      <c r="W253" s="106">
        <f t="shared" si="26"/>
        <v>0</v>
      </c>
      <c r="X253" s="106">
        <v>0</v>
      </c>
      <c r="Y253" s="106">
        <f t="shared" si="27"/>
        <v>0</v>
      </c>
      <c r="Z253" s="106">
        <v>0</v>
      </c>
      <c r="AA253" s="107">
        <f t="shared" si="28"/>
        <v>0</v>
      </c>
      <c r="AR253" s="11" t="s">
        <v>138</v>
      </c>
      <c r="AT253" s="11" t="s">
        <v>115</v>
      </c>
      <c r="AU253" s="11" t="s">
        <v>38</v>
      </c>
      <c r="AY253" s="11" t="s">
        <v>76</v>
      </c>
      <c r="BE253" s="53">
        <f t="shared" si="29"/>
        <v>0</v>
      </c>
      <c r="BF253" s="53">
        <f t="shared" si="30"/>
        <v>0</v>
      </c>
      <c r="BG253" s="53">
        <f t="shared" si="31"/>
        <v>0</v>
      </c>
      <c r="BH253" s="53">
        <f t="shared" si="32"/>
        <v>0</v>
      </c>
      <c r="BI253" s="53">
        <f t="shared" si="33"/>
        <v>0</v>
      </c>
      <c r="BJ253" s="11" t="s">
        <v>38</v>
      </c>
      <c r="BK253" s="53">
        <f t="shared" si="34"/>
        <v>0</v>
      </c>
      <c r="BL253" s="11" t="s">
        <v>116</v>
      </c>
      <c r="BM253" s="11" t="s">
        <v>232</v>
      </c>
    </row>
    <row r="254" spans="2:65" s="1" customFormat="1" ht="25.5" customHeight="1">
      <c r="B254" s="72"/>
      <c r="C254" s="114" t="s">
        <v>233</v>
      </c>
      <c r="D254" s="114" t="s">
        <v>115</v>
      </c>
      <c r="E254" s="115" t="s">
        <v>234</v>
      </c>
      <c r="F254" s="174" t="s">
        <v>235</v>
      </c>
      <c r="G254" s="174"/>
      <c r="H254" s="174"/>
      <c r="I254" s="174"/>
      <c r="J254" s="116" t="s">
        <v>124</v>
      </c>
      <c r="K254" s="117">
        <v>7514.88</v>
      </c>
      <c r="L254" s="175">
        <v>0</v>
      </c>
      <c r="M254" s="175"/>
      <c r="N254" s="176">
        <f t="shared" si="25"/>
        <v>0</v>
      </c>
      <c r="O254" s="149"/>
      <c r="P254" s="149"/>
      <c r="Q254" s="149"/>
      <c r="R254" s="75"/>
      <c r="T254" s="105" t="s">
        <v>0</v>
      </c>
      <c r="U254" s="27" t="s">
        <v>21</v>
      </c>
      <c r="V254" s="23"/>
      <c r="W254" s="106">
        <f t="shared" si="26"/>
        <v>0</v>
      </c>
      <c r="X254" s="106">
        <v>1.1E-4</v>
      </c>
      <c r="Y254" s="106">
        <f t="shared" si="27"/>
        <v>0.82663680000000006</v>
      </c>
      <c r="Z254" s="106">
        <v>0</v>
      </c>
      <c r="AA254" s="107">
        <f t="shared" si="28"/>
        <v>0</v>
      </c>
      <c r="AR254" s="11" t="s">
        <v>138</v>
      </c>
      <c r="AT254" s="11" t="s">
        <v>115</v>
      </c>
      <c r="AU254" s="11" t="s">
        <v>38</v>
      </c>
      <c r="AY254" s="11" t="s">
        <v>76</v>
      </c>
      <c r="BE254" s="53">
        <f t="shared" si="29"/>
        <v>0</v>
      </c>
      <c r="BF254" s="53">
        <f t="shared" si="30"/>
        <v>0</v>
      </c>
      <c r="BG254" s="53">
        <f t="shared" si="31"/>
        <v>0</v>
      </c>
      <c r="BH254" s="53">
        <f t="shared" si="32"/>
        <v>0</v>
      </c>
      <c r="BI254" s="53">
        <f t="shared" si="33"/>
        <v>0</v>
      </c>
      <c r="BJ254" s="11" t="s">
        <v>38</v>
      </c>
      <c r="BK254" s="53">
        <f t="shared" si="34"/>
        <v>0</v>
      </c>
      <c r="BL254" s="11" t="s">
        <v>116</v>
      </c>
      <c r="BM254" s="11" t="s">
        <v>236</v>
      </c>
    </row>
    <row r="255" spans="2:65" s="1" customFormat="1" ht="63.75" customHeight="1">
      <c r="B255" s="72"/>
      <c r="C255" s="101" t="s">
        <v>237</v>
      </c>
      <c r="D255" s="101" t="s">
        <v>77</v>
      </c>
      <c r="E255" s="102" t="s">
        <v>238</v>
      </c>
      <c r="F255" s="148" t="s">
        <v>239</v>
      </c>
      <c r="G255" s="148"/>
      <c r="H255" s="148"/>
      <c r="I255" s="148"/>
      <c r="J255" s="103" t="s">
        <v>112</v>
      </c>
      <c r="K255" s="104">
        <v>131.654</v>
      </c>
      <c r="L255" s="146">
        <v>0</v>
      </c>
      <c r="M255" s="146"/>
      <c r="N255" s="149">
        <f t="shared" si="25"/>
        <v>0</v>
      </c>
      <c r="O255" s="149"/>
      <c r="P255" s="149"/>
      <c r="Q255" s="149"/>
      <c r="R255" s="75"/>
      <c r="T255" s="105" t="s">
        <v>0</v>
      </c>
      <c r="U255" s="27" t="s">
        <v>21</v>
      </c>
      <c r="V255" s="23"/>
      <c r="W255" s="106">
        <f t="shared" si="26"/>
        <v>0</v>
      </c>
      <c r="X255" s="106">
        <v>8.5999999999999998E-4</v>
      </c>
      <c r="Y255" s="106">
        <f t="shared" si="27"/>
        <v>0.11322243999999999</v>
      </c>
      <c r="Z255" s="106">
        <v>0</v>
      </c>
      <c r="AA255" s="107">
        <f t="shared" si="28"/>
        <v>0</v>
      </c>
      <c r="AR255" s="11" t="s">
        <v>116</v>
      </c>
      <c r="AT255" s="11" t="s">
        <v>77</v>
      </c>
      <c r="AU255" s="11" t="s">
        <v>38</v>
      </c>
      <c r="AY255" s="11" t="s">
        <v>76</v>
      </c>
      <c r="BE255" s="53">
        <f t="shared" si="29"/>
        <v>0</v>
      </c>
      <c r="BF255" s="53">
        <f t="shared" si="30"/>
        <v>0</v>
      </c>
      <c r="BG255" s="53">
        <f t="shared" si="31"/>
        <v>0</v>
      </c>
      <c r="BH255" s="53">
        <f t="shared" si="32"/>
        <v>0</v>
      </c>
      <c r="BI255" s="53">
        <f t="shared" si="33"/>
        <v>0</v>
      </c>
      <c r="BJ255" s="11" t="s">
        <v>38</v>
      </c>
      <c r="BK255" s="53">
        <f t="shared" si="34"/>
        <v>0</v>
      </c>
      <c r="BL255" s="11" t="s">
        <v>116</v>
      </c>
      <c r="BM255" s="11" t="s">
        <v>240</v>
      </c>
    </row>
    <row r="256" spans="2:65" s="1" customFormat="1" ht="51" customHeight="1">
      <c r="B256" s="72"/>
      <c r="C256" s="114" t="s">
        <v>241</v>
      </c>
      <c r="D256" s="114" t="s">
        <v>115</v>
      </c>
      <c r="E256" s="115" t="s">
        <v>230</v>
      </c>
      <c r="F256" s="174" t="s">
        <v>231</v>
      </c>
      <c r="G256" s="174"/>
      <c r="H256" s="174"/>
      <c r="I256" s="174"/>
      <c r="J256" s="116" t="s">
        <v>112</v>
      </c>
      <c r="K256" s="117">
        <v>152.71899999999999</v>
      </c>
      <c r="L256" s="175">
        <v>0</v>
      </c>
      <c r="M256" s="175"/>
      <c r="N256" s="176">
        <f t="shared" si="25"/>
        <v>0</v>
      </c>
      <c r="O256" s="149"/>
      <c r="P256" s="149"/>
      <c r="Q256" s="149"/>
      <c r="R256" s="75"/>
      <c r="T256" s="105" t="s">
        <v>0</v>
      </c>
      <c r="U256" s="27" t="s">
        <v>21</v>
      </c>
      <c r="V256" s="23"/>
      <c r="W256" s="106">
        <f t="shared" si="26"/>
        <v>0</v>
      </c>
      <c r="X256" s="106">
        <v>0</v>
      </c>
      <c r="Y256" s="106">
        <f t="shared" si="27"/>
        <v>0</v>
      </c>
      <c r="Z256" s="106">
        <v>0</v>
      </c>
      <c r="AA256" s="107">
        <f t="shared" si="28"/>
        <v>0</v>
      </c>
      <c r="AR256" s="11" t="s">
        <v>138</v>
      </c>
      <c r="AT256" s="11" t="s">
        <v>115</v>
      </c>
      <c r="AU256" s="11" t="s">
        <v>38</v>
      </c>
      <c r="AY256" s="11" t="s">
        <v>76</v>
      </c>
      <c r="BE256" s="53">
        <f t="shared" si="29"/>
        <v>0</v>
      </c>
      <c r="BF256" s="53">
        <f t="shared" si="30"/>
        <v>0</v>
      </c>
      <c r="BG256" s="53">
        <f t="shared" si="31"/>
        <v>0</v>
      </c>
      <c r="BH256" s="53">
        <f t="shared" si="32"/>
        <v>0</v>
      </c>
      <c r="BI256" s="53">
        <f t="shared" si="33"/>
        <v>0</v>
      </c>
      <c r="BJ256" s="11" t="s">
        <v>38</v>
      </c>
      <c r="BK256" s="53">
        <f t="shared" si="34"/>
        <v>0</v>
      </c>
      <c r="BL256" s="11" t="s">
        <v>116</v>
      </c>
      <c r="BM256" s="11" t="s">
        <v>242</v>
      </c>
    </row>
    <row r="257" spans="2:65" s="1" customFormat="1" ht="25.5" customHeight="1">
      <c r="B257" s="72"/>
      <c r="C257" s="114" t="s">
        <v>243</v>
      </c>
      <c r="D257" s="114" t="s">
        <v>115</v>
      </c>
      <c r="E257" s="115" t="s">
        <v>234</v>
      </c>
      <c r="F257" s="174" t="s">
        <v>235</v>
      </c>
      <c r="G257" s="174"/>
      <c r="H257" s="174"/>
      <c r="I257" s="174"/>
      <c r="J257" s="116" t="s">
        <v>124</v>
      </c>
      <c r="K257" s="117">
        <v>526.61599999999999</v>
      </c>
      <c r="L257" s="175">
        <v>0</v>
      </c>
      <c r="M257" s="175"/>
      <c r="N257" s="176">
        <f t="shared" si="25"/>
        <v>0</v>
      </c>
      <c r="O257" s="149"/>
      <c r="P257" s="149"/>
      <c r="Q257" s="149"/>
      <c r="R257" s="75"/>
      <c r="T257" s="105" t="s">
        <v>0</v>
      </c>
      <c r="U257" s="27" t="s">
        <v>21</v>
      </c>
      <c r="V257" s="23"/>
      <c r="W257" s="106">
        <f t="shared" si="26"/>
        <v>0</v>
      </c>
      <c r="X257" s="106">
        <v>1.1E-4</v>
      </c>
      <c r="Y257" s="106">
        <f t="shared" si="27"/>
        <v>5.7927760000000002E-2</v>
      </c>
      <c r="Z257" s="106">
        <v>0</v>
      </c>
      <c r="AA257" s="107">
        <f t="shared" si="28"/>
        <v>0</v>
      </c>
      <c r="AR257" s="11" t="s">
        <v>138</v>
      </c>
      <c r="AT257" s="11" t="s">
        <v>115</v>
      </c>
      <c r="AU257" s="11" t="s">
        <v>38</v>
      </c>
      <c r="AY257" s="11" t="s">
        <v>76</v>
      </c>
      <c r="BE257" s="53">
        <f t="shared" si="29"/>
        <v>0</v>
      </c>
      <c r="BF257" s="53">
        <f t="shared" si="30"/>
        <v>0</v>
      </c>
      <c r="BG257" s="53">
        <f t="shared" si="31"/>
        <v>0</v>
      </c>
      <c r="BH257" s="53">
        <f t="shared" si="32"/>
        <v>0</v>
      </c>
      <c r="BI257" s="53">
        <f t="shared" si="33"/>
        <v>0</v>
      </c>
      <c r="BJ257" s="11" t="s">
        <v>38</v>
      </c>
      <c r="BK257" s="53">
        <f t="shared" si="34"/>
        <v>0</v>
      </c>
      <c r="BL257" s="11" t="s">
        <v>116</v>
      </c>
      <c r="BM257" s="11" t="s">
        <v>244</v>
      </c>
    </row>
    <row r="258" spans="2:65" s="1" customFormat="1" ht="25.5" customHeight="1">
      <c r="B258" s="72"/>
      <c r="C258" s="101" t="s">
        <v>245</v>
      </c>
      <c r="D258" s="101" t="s">
        <v>77</v>
      </c>
      <c r="E258" s="102" t="s">
        <v>246</v>
      </c>
      <c r="F258" s="148" t="s">
        <v>247</v>
      </c>
      <c r="G258" s="148"/>
      <c r="H258" s="148"/>
      <c r="I258" s="148"/>
      <c r="J258" s="103" t="s">
        <v>124</v>
      </c>
      <c r="K258" s="104">
        <v>2</v>
      </c>
      <c r="L258" s="146">
        <v>0</v>
      </c>
      <c r="M258" s="146"/>
      <c r="N258" s="149">
        <f t="shared" si="25"/>
        <v>0</v>
      </c>
      <c r="O258" s="149"/>
      <c r="P258" s="149"/>
      <c r="Q258" s="149"/>
      <c r="R258" s="75"/>
      <c r="T258" s="105" t="s">
        <v>0</v>
      </c>
      <c r="U258" s="27" t="s">
        <v>21</v>
      </c>
      <c r="V258" s="23"/>
      <c r="W258" s="106">
        <f t="shared" si="26"/>
        <v>0</v>
      </c>
      <c r="X258" s="106">
        <v>3.2000000000000003E-4</v>
      </c>
      <c r="Y258" s="106">
        <f t="shared" si="27"/>
        <v>6.4000000000000005E-4</v>
      </c>
      <c r="Z258" s="106">
        <v>0</v>
      </c>
      <c r="AA258" s="107">
        <f t="shared" si="28"/>
        <v>0</v>
      </c>
      <c r="AR258" s="11" t="s">
        <v>116</v>
      </c>
      <c r="AT258" s="11" t="s">
        <v>77</v>
      </c>
      <c r="AU258" s="11" t="s">
        <v>38</v>
      </c>
      <c r="AY258" s="11" t="s">
        <v>76</v>
      </c>
      <c r="BE258" s="53">
        <f t="shared" si="29"/>
        <v>0</v>
      </c>
      <c r="BF258" s="53">
        <f t="shared" si="30"/>
        <v>0</v>
      </c>
      <c r="BG258" s="53">
        <f t="shared" si="31"/>
        <v>0</v>
      </c>
      <c r="BH258" s="53">
        <f t="shared" si="32"/>
        <v>0</v>
      </c>
      <c r="BI258" s="53">
        <f t="shared" si="33"/>
        <v>0</v>
      </c>
      <c r="BJ258" s="11" t="s">
        <v>38</v>
      </c>
      <c r="BK258" s="53">
        <f t="shared" si="34"/>
        <v>0</v>
      </c>
      <c r="BL258" s="11" t="s">
        <v>116</v>
      </c>
      <c r="BM258" s="11" t="s">
        <v>248</v>
      </c>
    </row>
    <row r="259" spans="2:65" s="1" customFormat="1" ht="51" customHeight="1">
      <c r="B259" s="72"/>
      <c r="C259" s="114" t="s">
        <v>249</v>
      </c>
      <c r="D259" s="114" t="s">
        <v>115</v>
      </c>
      <c r="E259" s="115" t="s">
        <v>230</v>
      </c>
      <c r="F259" s="174" t="s">
        <v>231</v>
      </c>
      <c r="G259" s="174"/>
      <c r="H259" s="174"/>
      <c r="I259" s="174"/>
      <c r="J259" s="116" t="s">
        <v>112</v>
      </c>
      <c r="K259" s="117">
        <v>0.6</v>
      </c>
      <c r="L259" s="175">
        <v>0</v>
      </c>
      <c r="M259" s="175"/>
      <c r="N259" s="176">
        <f t="shared" si="25"/>
        <v>0</v>
      </c>
      <c r="O259" s="149"/>
      <c r="P259" s="149"/>
      <c r="Q259" s="149"/>
      <c r="R259" s="75"/>
      <c r="T259" s="105" t="s">
        <v>0</v>
      </c>
      <c r="U259" s="27" t="s">
        <v>21</v>
      </c>
      <c r="V259" s="23"/>
      <c r="W259" s="106">
        <f t="shared" si="26"/>
        <v>0</v>
      </c>
      <c r="X259" s="106">
        <v>0</v>
      </c>
      <c r="Y259" s="106">
        <f t="shared" si="27"/>
        <v>0</v>
      </c>
      <c r="Z259" s="106">
        <v>0</v>
      </c>
      <c r="AA259" s="107">
        <f t="shared" si="28"/>
        <v>0</v>
      </c>
      <c r="AR259" s="11" t="s">
        <v>138</v>
      </c>
      <c r="AT259" s="11" t="s">
        <v>115</v>
      </c>
      <c r="AU259" s="11" t="s">
        <v>38</v>
      </c>
      <c r="AY259" s="11" t="s">
        <v>76</v>
      </c>
      <c r="BE259" s="53">
        <f t="shared" si="29"/>
        <v>0</v>
      </c>
      <c r="BF259" s="53">
        <f t="shared" si="30"/>
        <v>0</v>
      </c>
      <c r="BG259" s="53">
        <f t="shared" si="31"/>
        <v>0</v>
      </c>
      <c r="BH259" s="53">
        <f t="shared" si="32"/>
        <v>0</v>
      </c>
      <c r="BI259" s="53">
        <f t="shared" si="33"/>
        <v>0</v>
      </c>
      <c r="BJ259" s="11" t="s">
        <v>38</v>
      </c>
      <c r="BK259" s="53">
        <f t="shared" si="34"/>
        <v>0</v>
      </c>
      <c r="BL259" s="11" t="s">
        <v>116</v>
      </c>
      <c r="BM259" s="11" t="s">
        <v>250</v>
      </c>
    </row>
    <row r="260" spans="2:65" s="1" customFormat="1" ht="38.25" customHeight="1">
      <c r="B260" s="72"/>
      <c r="C260" s="101" t="s">
        <v>251</v>
      </c>
      <c r="D260" s="101" t="s">
        <v>77</v>
      </c>
      <c r="E260" s="102" t="s">
        <v>252</v>
      </c>
      <c r="F260" s="148" t="s">
        <v>253</v>
      </c>
      <c r="G260" s="148"/>
      <c r="H260" s="148"/>
      <c r="I260" s="148"/>
      <c r="J260" s="103" t="s">
        <v>114</v>
      </c>
      <c r="K260" s="104">
        <v>194.9</v>
      </c>
      <c r="L260" s="146">
        <v>0</v>
      </c>
      <c r="M260" s="146"/>
      <c r="N260" s="149">
        <f t="shared" si="25"/>
        <v>0</v>
      </c>
      <c r="O260" s="149"/>
      <c r="P260" s="149"/>
      <c r="Q260" s="149"/>
      <c r="R260" s="75"/>
      <c r="T260" s="105" t="s">
        <v>0</v>
      </c>
      <c r="U260" s="27" t="s">
        <v>21</v>
      </c>
      <c r="V260" s="23"/>
      <c r="W260" s="106">
        <f t="shared" si="26"/>
        <v>0</v>
      </c>
      <c r="X260" s="106">
        <v>4.0000000000000003E-5</v>
      </c>
      <c r="Y260" s="106">
        <f t="shared" si="27"/>
        <v>7.7960000000000008E-3</v>
      </c>
      <c r="Z260" s="106">
        <v>0</v>
      </c>
      <c r="AA260" s="107">
        <f t="shared" si="28"/>
        <v>0</v>
      </c>
      <c r="AR260" s="11" t="s">
        <v>116</v>
      </c>
      <c r="AT260" s="11" t="s">
        <v>77</v>
      </c>
      <c r="AU260" s="11" t="s">
        <v>38</v>
      </c>
      <c r="AY260" s="11" t="s">
        <v>76</v>
      </c>
      <c r="BE260" s="53">
        <f t="shared" si="29"/>
        <v>0</v>
      </c>
      <c r="BF260" s="53">
        <f t="shared" si="30"/>
        <v>0</v>
      </c>
      <c r="BG260" s="53">
        <f t="shared" si="31"/>
        <v>0</v>
      </c>
      <c r="BH260" s="53">
        <f t="shared" si="32"/>
        <v>0</v>
      </c>
      <c r="BI260" s="53">
        <f t="shared" si="33"/>
        <v>0</v>
      </c>
      <c r="BJ260" s="11" t="s">
        <v>38</v>
      </c>
      <c r="BK260" s="53">
        <f t="shared" si="34"/>
        <v>0</v>
      </c>
      <c r="BL260" s="11" t="s">
        <v>116</v>
      </c>
      <c r="BM260" s="11" t="s">
        <v>254</v>
      </c>
    </row>
    <row r="261" spans="2:65" s="1" customFormat="1" ht="25.5" customHeight="1">
      <c r="B261" s="72"/>
      <c r="C261" s="114" t="s">
        <v>255</v>
      </c>
      <c r="D261" s="114" t="s">
        <v>115</v>
      </c>
      <c r="E261" s="115" t="s">
        <v>256</v>
      </c>
      <c r="F261" s="174" t="s">
        <v>257</v>
      </c>
      <c r="G261" s="174"/>
      <c r="H261" s="174"/>
      <c r="I261" s="174"/>
      <c r="J261" s="116" t="s">
        <v>124</v>
      </c>
      <c r="K261" s="117">
        <v>1559.2</v>
      </c>
      <c r="L261" s="175">
        <v>0</v>
      </c>
      <c r="M261" s="175"/>
      <c r="N261" s="176">
        <f t="shared" si="25"/>
        <v>0</v>
      </c>
      <c r="O261" s="149"/>
      <c r="P261" s="149"/>
      <c r="Q261" s="149"/>
      <c r="R261" s="75"/>
      <c r="T261" s="105" t="s">
        <v>0</v>
      </c>
      <c r="U261" s="27" t="s">
        <v>21</v>
      </c>
      <c r="V261" s="23"/>
      <c r="W261" s="106">
        <f t="shared" si="26"/>
        <v>0</v>
      </c>
      <c r="X261" s="106">
        <v>2.5000000000000001E-4</v>
      </c>
      <c r="Y261" s="106">
        <f t="shared" si="27"/>
        <v>0.38980000000000004</v>
      </c>
      <c r="Z261" s="106">
        <v>0</v>
      </c>
      <c r="AA261" s="107">
        <f t="shared" si="28"/>
        <v>0</v>
      </c>
      <c r="AR261" s="11" t="s">
        <v>138</v>
      </c>
      <c r="AT261" s="11" t="s">
        <v>115</v>
      </c>
      <c r="AU261" s="11" t="s">
        <v>38</v>
      </c>
      <c r="AY261" s="11" t="s">
        <v>76</v>
      </c>
      <c r="BE261" s="53">
        <f t="shared" si="29"/>
        <v>0</v>
      </c>
      <c r="BF261" s="53">
        <f t="shared" si="30"/>
        <v>0</v>
      </c>
      <c r="BG261" s="53">
        <f t="shared" si="31"/>
        <v>0</v>
      </c>
      <c r="BH261" s="53">
        <f t="shared" si="32"/>
        <v>0</v>
      </c>
      <c r="BI261" s="53">
        <f t="shared" si="33"/>
        <v>0</v>
      </c>
      <c r="BJ261" s="11" t="s">
        <v>38</v>
      </c>
      <c r="BK261" s="53">
        <f t="shared" si="34"/>
        <v>0</v>
      </c>
      <c r="BL261" s="11" t="s">
        <v>116</v>
      </c>
      <c r="BM261" s="11" t="s">
        <v>258</v>
      </c>
    </row>
    <row r="262" spans="2:65" s="1" customFormat="1" ht="38.25" customHeight="1">
      <c r="B262" s="72"/>
      <c r="C262" s="101" t="s">
        <v>259</v>
      </c>
      <c r="D262" s="101" t="s">
        <v>77</v>
      </c>
      <c r="E262" s="102" t="s">
        <v>260</v>
      </c>
      <c r="F262" s="148" t="s">
        <v>261</v>
      </c>
      <c r="G262" s="148"/>
      <c r="H262" s="148"/>
      <c r="I262" s="148"/>
      <c r="J262" s="103" t="s">
        <v>114</v>
      </c>
      <c r="K262" s="104">
        <v>104.4</v>
      </c>
      <c r="L262" s="146">
        <v>0</v>
      </c>
      <c r="M262" s="146"/>
      <c r="N262" s="149">
        <f t="shared" si="25"/>
        <v>0</v>
      </c>
      <c r="O262" s="149"/>
      <c r="P262" s="149"/>
      <c r="Q262" s="149"/>
      <c r="R262" s="75"/>
      <c r="T262" s="105" t="s">
        <v>0</v>
      </c>
      <c r="U262" s="27" t="s">
        <v>21</v>
      </c>
      <c r="V262" s="23"/>
      <c r="W262" s="106">
        <f t="shared" si="26"/>
        <v>0</v>
      </c>
      <c r="X262" s="106">
        <v>4.0000000000000003E-5</v>
      </c>
      <c r="Y262" s="106">
        <f t="shared" si="27"/>
        <v>4.1760000000000009E-3</v>
      </c>
      <c r="Z262" s="106">
        <v>0</v>
      </c>
      <c r="AA262" s="107">
        <f t="shared" si="28"/>
        <v>0</v>
      </c>
      <c r="AR262" s="11" t="s">
        <v>116</v>
      </c>
      <c r="AT262" s="11" t="s">
        <v>77</v>
      </c>
      <c r="AU262" s="11" t="s">
        <v>38</v>
      </c>
      <c r="AY262" s="11" t="s">
        <v>76</v>
      </c>
      <c r="BE262" s="53">
        <f t="shared" si="29"/>
        <v>0</v>
      </c>
      <c r="BF262" s="53">
        <f t="shared" si="30"/>
        <v>0</v>
      </c>
      <c r="BG262" s="53">
        <f t="shared" si="31"/>
        <v>0</v>
      </c>
      <c r="BH262" s="53">
        <f t="shared" si="32"/>
        <v>0</v>
      </c>
      <c r="BI262" s="53">
        <f t="shared" si="33"/>
        <v>0</v>
      </c>
      <c r="BJ262" s="11" t="s">
        <v>38</v>
      </c>
      <c r="BK262" s="53">
        <f t="shared" si="34"/>
        <v>0</v>
      </c>
      <c r="BL262" s="11" t="s">
        <v>116</v>
      </c>
      <c r="BM262" s="11" t="s">
        <v>262</v>
      </c>
    </row>
    <row r="263" spans="2:65" s="1" customFormat="1" ht="25.5" customHeight="1">
      <c r="B263" s="72"/>
      <c r="C263" s="114" t="s">
        <v>263</v>
      </c>
      <c r="D263" s="114" t="s">
        <v>115</v>
      </c>
      <c r="E263" s="115" t="s">
        <v>256</v>
      </c>
      <c r="F263" s="174" t="s">
        <v>257</v>
      </c>
      <c r="G263" s="174"/>
      <c r="H263" s="174"/>
      <c r="I263" s="174"/>
      <c r="J263" s="116" t="s">
        <v>124</v>
      </c>
      <c r="K263" s="117">
        <v>835.2</v>
      </c>
      <c r="L263" s="175">
        <v>0</v>
      </c>
      <c r="M263" s="175"/>
      <c r="N263" s="176">
        <f t="shared" si="25"/>
        <v>0</v>
      </c>
      <c r="O263" s="149"/>
      <c r="P263" s="149"/>
      <c r="Q263" s="149"/>
      <c r="R263" s="75"/>
      <c r="T263" s="105" t="s">
        <v>0</v>
      </c>
      <c r="U263" s="27" t="s">
        <v>21</v>
      </c>
      <c r="V263" s="23"/>
      <c r="W263" s="106">
        <f t="shared" si="26"/>
        <v>0</v>
      </c>
      <c r="X263" s="106">
        <v>2.5000000000000001E-4</v>
      </c>
      <c r="Y263" s="106">
        <f t="shared" si="27"/>
        <v>0.20880000000000001</v>
      </c>
      <c r="Z263" s="106">
        <v>0</v>
      </c>
      <c r="AA263" s="107">
        <f t="shared" si="28"/>
        <v>0</v>
      </c>
      <c r="AR263" s="11" t="s">
        <v>138</v>
      </c>
      <c r="AT263" s="11" t="s">
        <v>115</v>
      </c>
      <c r="AU263" s="11" t="s">
        <v>38</v>
      </c>
      <c r="AY263" s="11" t="s">
        <v>76</v>
      </c>
      <c r="BE263" s="53">
        <f t="shared" si="29"/>
        <v>0</v>
      </c>
      <c r="BF263" s="53">
        <f t="shared" si="30"/>
        <v>0</v>
      </c>
      <c r="BG263" s="53">
        <f t="shared" si="31"/>
        <v>0</v>
      </c>
      <c r="BH263" s="53">
        <f t="shared" si="32"/>
        <v>0</v>
      </c>
      <c r="BI263" s="53">
        <f t="shared" si="33"/>
        <v>0</v>
      </c>
      <c r="BJ263" s="11" t="s">
        <v>38</v>
      </c>
      <c r="BK263" s="53">
        <f t="shared" si="34"/>
        <v>0</v>
      </c>
      <c r="BL263" s="11" t="s">
        <v>116</v>
      </c>
      <c r="BM263" s="11" t="s">
        <v>264</v>
      </c>
    </row>
    <row r="264" spans="2:65" s="1" customFormat="1" ht="25.5" customHeight="1">
      <c r="B264" s="72"/>
      <c r="C264" s="101" t="s">
        <v>265</v>
      </c>
      <c r="D264" s="101" t="s">
        <v>77</v>
      </c>
      <c r="E264" s="102" t="s">
        <v>266</v>
      </c>
      <c r="F264" s="148" t="s">
        <v>267</v>
      </c>
      <c r="G264" s="148"/>
      <c r="H264" s="148"/>
      <c r="I264" s="148"/>
      <c r="J264" s="103" t="s">
        <v>112</v>
      </c>
      <c r="K264" s="104">
        <v>2010.374</v>
      </c>
      <c r="L264" s="146">
        <v>0</v>
      </c>
      <c r="M264" s="146"/>
      <c r="N264" s="149">
        <f t="shared" si="25"/>
        <v>0</v>
      </c>
      <c r="O264" s="149"/>
      <c r="P264" s="149"/>
      <c r="Q264" s="149"/>
      <c r="R264" s="75"/>
      <c r="T264" s="105" t="s">
        <v>0</v>
      </c>
      <c r="U264" s="27" t="s">
        <v>21</v>
      </c>
      <c r="V264" s="23"/>
      <c r="W264" s="106">
        <f t="shared" si="26"/>
        <v>0</v>
      </c>
      <c r="X264" s="106">
        <v>0</v>
      </c>
      <c r="Y264" s="106">
        <f t="shared" si="27"/>
        <v>0</v>
      </c>
      <c r="Z264" s="106">
        <v>0</v>
      </c>
      <c r="AA264" s="107">
        <f t="shared" si="28"/>
        <v>0</v>
      </c>
      <c r="AR264" s="11" t="s">
        <v>116</v>
      </c>
      <c r="AT264" s="11" t="s">
        <v>77</v>
      </c>
      <c r="AU264" s="11" t="s">
        <v>38</v>
      </c>
      <c r="AY264" s="11" t="s">
        <v>76</v>
      </c>
      <c r="BE264" s="53">
        <f t="shared" si="29"/>
        <v>0</v>
      </c>
      <c r="BF264" s="53">
        <f t="shared" si="30"/>
        <v>0</v>
      </c>
      <c r="BG264" s="53">
        <f t="shared" si="31"/>
        <v>0</v>
      </c>
      <c r="BH264" s="53">
        <f t="shared" si="32"/>
        <v>0</v>
      </c>
      <c r="BI264" s="53">
        <f t="shared" si="33"/>
        <v>0</v>
      </c>
      <c r="BJ264" s="11" t="s">
        <v>38</v>
      </c>
      <c r="BK264" s="53">
        <f t="shared" si="34"/>
        <v>0</v>
      </c>
      <c r="BL264" s="11" t="s">
        <v>116</v>
      </c>
      <c r="BM264" s="11" t="s">
        <v>268</v>
      </c>
    </row>
    <row r="265" spans="2:65" s="1" customFormat="1" ht="38.25" customHeight="1">
      <c r="B265" s="72"/>
      <c r="C265" s="114" t="s">
        <v>269</v>
      </c>
      <c r="D265" s="114" t="s">
        <v>115</v>
      </c>
      <c r="E265" s="115" t="s">
        <v>185</v>
      </c>
      <c r="F265" s="174" t="s">
        <v>186</v>
      </c>
      <c r="G265" s="174"/>
      <c r="H265" s="174"/>
      <c r="I265" s="174"/>
      <c r="J265" s="116" t="s">
        <v>112</v>
      </c>
      <c r="K265" s="117">
        <v>2311.9299999999998</v>
      </c>
      <c r="L265" s="175">
        <v>0</v>
      </c>
      <c r="M265" s="175"/>
      <c r="N265" s="176">
        <f t="shared" si="25"/>
        <v>0</v>
      </c>
      <c r="O265" s="149"/>
      <c r="P265" s="149"/>
      <c r="Q265" s="149"/>
      <c r="R265" s="75"/>
      <c r="T265" s="105" t="s">
        <v>0</v>
      </c>
      <c r="U265" s="27" t="s">
        <v>21</v>
      </c>
      <c r="V265" s="23"/>
      <c r="W265" s="106">
        <f t="shared" si="26"/>
        <v>0</v>
      </c>
      <c r="X265" s="106">
        <v>4.0000000000000002E-4</v>
      </c>
      <c r="Y265" s="106">
        <f t="shared" si="27"/>
        <v>0.92477199999999993</v>
      </c>
      <c r="Z265" s="106">
        <v>0</v>
      </c>
      <c r="AA265" s="107">
        <f t="shared" si="28"/>
        <v>0</v>
      </c>
      <c r="AR265" s="11" t="s">
        <v>138</v>
      </c>
      <c r="AT265" s="11" t="s">
        <v>115</v>
      </c>
      <c r="AU265" s="11" t="s">
        <v>38</v>
      </c>
      <c r="AY265" s="11" t="s">
        <v>76</v>
      </c>
      <c r="BE265" s="53">
        <f t="shared" si="29"/>
        <v>0</v>
      </c>
      <c r="BF265" s="53">
        <f t="shared" si="30"/>
        <v>0</v>
      </c>
      <c r="BG265" s="53">
        <f t="shared" si="31"/>
        <v>0</v>
      </c>
      <c r="BH265" s="53">
        <f t="shared" si="32"/>
        <v>0</v>
      </c>
      <c r="BI265" s="53">
        <f t="shared" si="33"/>
        <v>0</v>
      </c>
      <c r="BJ265" s="11" t="s">
        <v>38</v>
      </c>
      <c r="BK265" s="53">
        <f t="shared" si="34"/>
        <v>0</v>
      </c>
      <c r="BL265" s="11" t="s">
        <v>116</v>
      </c>
      <c r="BM265" s="11" t="s">
        <v>270</v>
      </c>
    </row>
    <row r="266" spans="2:65" s="1" customFormat="1" ht="38.25" customHeight="1">
      <c r="B266" s="72"/>
      <c r="C266" s="101" t="s">
        <v>271</v>
      </c>
      <c r="D266" s="101" t="s">
        <v>77</v>
      </c>
      <c r="E266" s="102" t="s">
        <v>272</v>
      </c>
      <c r="F266" s="148" t="s">
        <v>273</v>
      </c>
      <c r="G266" s="148"/>
      <c r="H266" s="148"/>
      <c r="I266" s="148"/>
      <c r="J266" s="103" t="s">
        <v>223</v>
      </c>
      <c r="K266" s="112">
        <v>0</v>
      </c>
      <c r="L266" s="146">
        <v>0</v>
      </c>
      <c r="M266" s="146"/>
      <c r="N266" s="149">
        <f t="shared" si="25"/>
        <v>0</v>
      </c>
      <c r="O266" s="149"/>
      <c r="P266" s="149"/>
      <c r="Q266" s="149"/>
      <c r="R266" s="75"/>
      <c r="T266" s="105" t="s">
        <v>0</v>
      </c>
      <c r="U266" s="27" t="s">
        <v>21</v>
      </c>
      <c r="V266" s="23"/>
      <c r="W266" s="106">
        <f t="shared" si="26"/>
        <v>0</v>
      </c>
      <c r="X266" s="106">
        <v>0</v>
      </c>
      <c r="Y266" s="106">
        <f t="shared" si="27"/>
        <v>0</v>
      </c>
      <c r="Z266" s="106">
        <v>0</v>
      </c>
      <c r="AA266" s="107">
        <f t="shared" si="28"/>
        <v>0</v>
      </c>
      <c r="AR266" s="11" t="s">
        <v>116</v>
      </c>
      <c r="AT266" s="11" t="s">
        <v>77</v>
      </c>
      <c r="AU266" s="11" t="s">
        <v>38</v>
      </c>
      <c r="AY266" s="11" t="s">
        <v>76</v>
      </c>
      <c r="BE266" s="53">
        <f t="shared" si="29"/>
        <v>0</v>
      </c>
      <c r="BF266" s="53">
        <f t="shared" si="30"/>
        <v>0</v>
      </c>
      <c r="BG266" s="53">
        <f t="shared" si="31"/>
        <v>0</v>
      </c>
      <c r="BH266" s="53">
        <f t="shared" si="32"/>
        <v>0</v>
      </c>
      <c r="BI266" s="53">
        <f t="shared" si="33"/>
        <v>0</v>
      </c>
      <c r="BJ266" s="11" t="s">
        <v>38</v>
      </c>
      <c r="BK266" s="53">
        <f t="shared" si="34"/>
        <v>0</v>
      </c>
      <c r="BL266" s="11" t="s">
        <v>116</v>
      </c>
      <c r="BM266" s="11" t="s">
        <v>274</v>
      </c>
    </row>
    <row r="267" spans="2:65" s="5" customFormat="1" ht="29.85" customHeight="1">
      <c r="B267" s="90"/>
      <c r="C267" s="91"/>
      <c r="D267" s="100" t="s">
        <v>95</v>
      </c>
      <c r="E267" s="100"/>
      <c r="F267" s="100"/>
      <c r="G267" s="100"/>
      <c r="H267" s="100"/>
      <c r="I267" s="100"/>
      <c r="J267" s="100"/>
      <c r="K267" s="100"/>
      <c r="L267" s="100"/>
      <c r="M267" s="100"/>
      <c r="N267" s="170">
        <f>BK267</f>
        <v>0</v>
      </c>
      <c r="O267" s="171"/>
      <c r="P267" s="171"/>
      <c r="Q267" s="171"/>
      <c r="R267" s="93"/>
      <c r="T267" s="94"/>
      <c r="U267" s="91"/>
      <c r="V267" s="91"/>
      <c r="W267" s="95">
        <f>SUM(W268:W275)</f>
        <v>0</v>
      </c>
      <c r="X267" s="91"/>
      <c r="Y267" s="95">
        <f>SUM(Y268:Y275)</f>
        <v>8.2349443999999998</v>
      </c>
      <c r="Z267" s="91"/>
      <c r="AA267" s="96">
        <f>SUM(AA268:AA275)</f>
        <v>0</v>
      </c>
      <c r="AR267" s="97" t="s">
        <v>38</v>
      </c>
      <c r="AT267" s="98" t="s">
        <v>35</v>
      </c>
      <c r="AU267" s="98" t="s">
        <v>37</v>
      </c>
      <c r="AY267" s="97" t="s">
        <v>76</v>
      </c>
      <c r="BK267" s="99">
        <f>SUM(BK268:BK275)</f>
        <v>0</v>
      </c>
    </row>
    <row r="268" spans="2:65" s="1" customFormat="1" ht="25.5" customHeight="1">
      <c r="B268" s="72"/>
      <c r="C268" s="101" t="s">
        <v>275</v>
      </c>
      <c r="D268" s="101" t="s">
        <v>77</v>
      </c>
      <c r="E268" s="102" t="s">
        <v>276</v>
      </c>
      <c r="F268" s="148" t="s">
        <v>277</v>
      </c>
      <c r="G268" s="148"/>
      <c r="H268" s="148"/>
      <c r="I268" s="148"/>
      <c r="J268" s="103" t="s">
        <v>112</v>
      </c>
      <c r="K268" s="104">
        <v>964.39</v>
      </c>
      <c r="L268" s="146">
        <v>0</v>
      </c>
      <c r="M268" s="146"/>
      <c r="N268" s="149">
        <f t="shared" ref="N268:N275" si="35">ROUND(L268*K268,2)</f>
        <v>0</v>
      </c>
      <c r="O268" s="149"/>
      <c r="P268" s="149"/>
      <c r="Q268" s="149"/>
      <c r="R268" s="75"/>
      <c r="T268" s="105" t="s">
        <v>0</v>
      </c>
      <c r="U268" s="27" t="s">
        <v>21</v>
      </c>
      <c r="V268" s="23"/>
      <c r="W268" s="106">
        <f t="shared" ref="W268:W275" si="36">V268*K268</f>
        <v>0</v>
      </c>
      <c r="X268" s="106">
        <v>0</v>
      </c>
      <c r="Y268" s="106">
        <f t="shared" ref="Y268:Y275" si="37">X268*K268</f>
        <v>0</v>
      </c>
      <c r="Z268" s="106">
        <v>0</v>
      </c>
      <c r="AA268" s="107">
        <f t="shared" ref="AA268:AA275" si="38">Z268*K268</f>
        <v>0</v>
      </c>
      <c r="AR268" s="11" t="s">
        <v>116</v>
      </c>
      <c r="AT268" s="11" t="s">
        <v>77</v>
      </c>
      <c r="AU268" s="11" t="s">
        <v>38</v>
      </c>
      <c r="AY268" s="11" t="s">
        <v>76</v>
      </c>
      <c r="BE268" s="53">
        <f t="shared" ref="BE268:BE275" si="39">IF(U268="základná",N268,0)</f>
        <v>0</v>
      </c>
      <c r="BF268" s="53">
        <f t="shared" ref="BF268:BF275" si="40">IF(U268="znížená",N268,0)</f>
        <v>0</v>
      </c>
      <c r="BG268" s="53">
        <f t="shared" ref="BG268:BG275" si="41">IF(U268="zákl. prenesená",N268,0)</f>
        <v>0</v>
      </c>
      <c r="BH268" s="53">
        <f t="shared" ref="BH268:BH275" si="42">IF(U268="zníž. prenesená",N268,0)</f>
        <v>0</v>
      </c>
      <c r="BI268" s="53">
        <f t="shared" ref="BI268:BI275" si="43">IF(U268="nulová",N268,0)</f>
        <v>0</v>
      </c>
      <c r="BJ268" s="11" t="s">
        <v>38</v>
      </c>
      <c r="BK268" s="53">
        <f t="shared" ref="BK268:BK275" si="44">ROUND(L268*K268,2)</f>
        <v>0</v>
      </c>
      <c r="BL268" s="11" t="s">
        <v>116</v>
      </c>
      <c r="BM268" s="11" t="s">
        <v>278</v>
      </c>
    </row>
    <row r="269" spans="2:65" s="1" customFormat="1" ht="25.5" customHeight="1">
      <c r="B269" s="72"/>
      <c r="C269" s="114" t="s">
        <v>279</v>
      </c>
      <c r="D269" s="114" t="s">
        <v>115</v>
      </c>
      <c r="E269" s="115" t="s">
        <v>280</v>
      </c>
      <c r="F269" s="174" t="s">
        <v>281</v>
      </c>
      <c r="G269" s="174"/>
      <c r="H269" s="174"/>
      <c r="I269" s="174"/>
      <c r="J269" s="116" t="s">
        <v>112</v>
      </c>
      <c r="K269" s="117">
        <v>1109.049</v>
      </c>
      <c r="L269" s="175">
        <v>0</v>
      </c>
      <c r="M269" s="175"/>
      <c r="N269" s="176">
        <f t="shared" si="35"/>
        <v>0</v>
      </c>
      <c r="O269" s="149"/>
      <c r="P269" s="149"/>
      <c r="Q269" s="149"/>
      <c r="R269" s="75"/>
      <c r="T269" s="105" t="s">
        <v>0</v>
      </c>
      <c r="U269" s="27" t="s">
        <v>21</v>
      </c>
      <c r="V269" s="23"/>
      <c r="W269" s="106">
        <f t="shared" si="36"/>
        <v>0</v>
      </c>
      <c r="X269" s="106">
        <v>5.0000000000000001E-4</v>
      </c>
      <c r="Y269" s="106">
        <f t="shared" si="37"/>
        <v>0.55452449999999998</v>
      </c>
      <c r="Z269" s="106">
        <v>0</v>
      </c>
      <c r="AA269" s="107">
        <f t="shared" si="38"/>
        <v>0</v>
      </c>
      <c r="AR269" s="11" t="s">
        <v>138</v>
      </c>
      <c r="AT269" s="11" t="s">
        <v>115</v>
      </c>
      <c r="AU269" s="11" t="s">
        <v>38</v>
      </c>
      <c r="AY269" s="11" t="s">
        <v>76</v>
      </c>
      <c r="BE269" s="53">
        <f t="shared" si="39"/>
        <v>0</v>
      </c>
      <c r="BF269" s="53">
        <f t="shared" si="40"/>
        <v>0</v>
      </c>
      <c r="BG269" s="53">
        <f t="shared" si="41"/>
        <v>0</v>
      </c>
      <c r="BH269" s="53">
        <f t="shared" si="42"/>
        <v>0</v>
      </c>
      <c r="BI269" s="53">
        <f t="shared" si="43"/>
        <v>0</v>
      </c>
      <c r="BJ269" s="11" t="s">
        <v>38</v>
      </c>
      <c r="BK269" s="53">
        <f t="shared" si="44"/>
        <v>0</v>
      </c>
      <c r="BL269" s="11" t="s">
        <v>116</v>
      </c>
      <c r="BM269" s="11" t="s">
        <v>282</v>
      </c>
    </row>
    <row r="270" spans="2:65" s="1" customFormat="1" ht="38.25" customHeight="1">
      <c r="B270" s="72"/>
      <c r="C270" s="101" t="s">
        <v>283</v>
      </c>
      <c r="D270" s="101" t="s">
        <v>77</v>
      </c>
      <c r="E270" s="102" t="s">
        <v>284</v>
      </c>
      <c r="F270" s="148" t="s">
        <v>285</v>
      </c>
      <c r="G270" s="148"/>
      <c r="H270" s="148"/>
      <c r="I270" s="148"/>
      <c r="J270" s="103" t="s">
        <v>112</v>
      </c>
      <c r="K270" s="104">
        <v>913.39</v>
      </c>
      <c r="L270" s="146">
        <v>0</v>
      </c>
      <c r="M270" s="146"/>
      <c r="N270" s="149">
        <f t="shared" si="35"/>
        <v>0</v>
      </c>
      <c r="O270" s="149"/>
      <c r="P270" s="149"/>
      <c r="Q270" s="149"/>
      <c r="R270" s="75"/>
      <c r="T270" s="105" t="s">
        <v>0</v>
      </c>
      <c r="U270" s="27" t="s">
        <v>21</v>
      </c>
      <c r="V270" s="23"/>
      <c r="W270" s="106">
        <f t="shared" si="36"/>
        <v>0</v>
      </c>
      <c r="X270" s="106">
        <v>0</v>
      </c>
      <c r="Y270" s="106">
        <f t="shared" si="37"/>
        <v>0</v>
      </c>
      <c r="Z270" s="106">
        <v>0</v>
      </c>
      <c r="AA270" s="107">
        <f t="shared" si="38"/>
        <v>0</v>
      </c>
      <c r="AR270" s="11" t="s">
        <v>116</v>
      </c>
      <c r="AT270" s="11" t="s">
        <v>77</v>
      </c>
      <c r="AU270" s="11" t="s">
        <v>38</v>
      </c>
      <c r="AY270" s="11" t="s">
        <v>76</v>
      </c>
      <c r="BE270" s="53">
        <f t="shared" si="39"/>
        <v>0</v>
      </c>
      <c r="BF270" s="53">
        <f t="shared" si="40"/>
        <v>0</v>
      </c>
      <c r="BG270" s="53">
        <f t="shared" si="41"/>
        <v>0</v>
      </c>
      <c r="BH270" s="53">
        <f t="shared" si="42"/>
        <v>0</v>
      </c>
      <c r="BI270" s="53">
        <f t="shared" si="43"/>
        <v>0</v>
      </c>
      <c r="BJ270" s="11" t="s">
        <v>38</v>
      </c>
      <c r="BK270" s="53">
        <f t="shared" si="44"/>
        <v>0</v>
      </c>
      <c r="BL270" s="11" t="s">
        <v>116</v>
      </c>
      <c r="BM270" s="11" t="s">
        <v>286</v>
      </c>
    </row>
    <row r="271" spans="2:65" s="1" customFormat="1" ht="63.75" customHeight="1">
      <c r="B271" s="72"/>
      <c r="C271" s="114" t="s">
        <v>287</v>
      </c>
      <c r="D271" s="114" t="s">
        <v>115</v>
      </c>
      <c r="E271" s="115" t="s">
        <v>288</v>
      </c>
      <c r="F271" s="174" t="s">
        <v>289</v>
      </c>
      <c r="G271" s="174"/>
      <c r="H271" s="174"/>
      <c r="I271" s="174"/>
      <c r="J271" s="116" t="s">
        <v>112</v>
      </c>
      <c r="K271" s="117">
        <v>310.85500000000002</v>
      </c>
      <c r="L271" s="175">
        <v>0</v>
      </c>
      <c r="M271" s="175"/>
      <c r="N271" s="176">
        <f t="shared" si="35"/>
        <v>0</v>
      </c>
      <c r="O271" s="149"/>
      <c r="P271" s="149"/>
      <c r="Q271" s="149"/>
      <c r="R271" s="75"/>
      <c r="T271" s="105" t="s">
        <v>0</v>
      </c>
      <c r="U271" s="27" t="s">
        <v>21</v>
      </c>
      <c r="V271" s="23"/>
      <c r="W271" s="106">
        <f t="shared" si="36"/>
        <v>0</v>
      </c>
      <c r="X271" s="106">
        <v>4.4999999999999997E-3</v>
      </c>
      <c r="Y271" s="106">
        <f t="shared" si="37"/>
        <v>1.3988475</v>
      </c>
      <c r="Z271" s="106">
        <v>0</v>
      </c>
      <c r="AA271" s="107">
        <f t="shared" si="38"/>
        <v>0</v>
      </c>
      <c r="AR271" s="11" t="s">
        <v>138</v>
      </c>
      <c r="AT271" s="11" t="s">
        <v>115</v>
      </c>
      <c r="AU271" s="11" t="s">
        <v>38</v>
      </c>
      <c r="AY271" s="11" t="s">
        <v>76</v>
      </c>
      <c r="BE271" s="53">
        <f t="shared" si="39"/>
        <v>0</v>
      </c>
      <c r="BF271" s="53">
        <f t="shared" si="40"/>
        <v>0</v>
      </c>
      <c r="BG271" s="53">
        <f t="shared" si="41"/>
        <v>0</v>
      </c>
      <c r="BH271" s="53">
        <f t="shared" si="42"/>
        <v>0</v>
      </c>
      <c r="BI271" s="53">
        <f t="shared" si="43"/>
        <v>0</v>
      </c>
      <c r="BJ271" s="11" t="s">
        <v>38</v>
      </c>
      <c r="BK271" s="53">
        <f t="shared" si="44"/>
        <v>0</v>
      </c>
      <c r="BL271" s="11" t="s">
        <v>116</v>
      </c>
      <c r="BM271" s="11" t="s">
        <v>290</v>
      </c>
    </row>
    <row r="272" spans="2:65" s="1" customFormat="1" ht="51" customHeight="1">
      <c r="B272" s="72"/>
      <c r="C272" s="114" t="s">
        <v>291</v>
      </c>
      <c r="D272" s="114" t="s">
        <v>115</v>
      </c>
      <c r="E272" s="115" t="s">
        <v>292</v>
      </c>
      <c r="F272" s="174" t="s">
        <v>293</v>
      </c>
      <c r="G272" s="174"/>
      <c r="H272" s="174"/>
      <c r="I272" s="174"/>
      <c r="J272" s="116" t="s">
        <v>112</v>
      </c>
      <c r="K272" s="117">
        <v>620.803</v>
      </c>
      <c r="L272" s="175">
        <v>0</v>
      </c>
      <c r="M272" s="175"/>
      <c r="N272" s="176">
        <f t="shared" si="35"/>
        <v>0</v>
      </c>
      <c r="O272" s="149"/>
      <c r="P272" s="149"/>
      <c r="Q272" s="149"/>
      <c r="R272" s="75"/>
      <c r="T272" s="105" t="s">
        <v>0</v>
      </c>
      <c r="U272" s="27" t="s">
        <v>21</v>
      </c>
      <c r="V272" s="23"/>
      <c r="W272" s="106">
        <f t="shared" si="36"/>
        <v>0</v>
      </c>
      <c r="X272" s="106">
        <v>8.9999999999999993E-3</v>
      </c>
      <c r="Y272" s="106">
        <f t="shared" si="37"/>
        <v>5.5872269999999995</v>
      </c>
      <c r="Z272" s="106">
        <v>0</v>
      </c>
      <c r="AA272" s="107">
        <f t="shared" si="38"/>
        <v>0</v>
      </c>
      <c r="AR272" s="11" t="s">
        <v>138</v>
      </c>
      <c r="AT272" s="11" t="s">
        <v>115</v>
      </c>
      <c r="AU272" s="11" t="s">
        <v>38</v>
      </c>
      <c r="AY272" s="11" t="s">
        <v>76</v>
      </c>
      <c r="BE272" s="53">
        <f t="shared" si="39"/>
        <v>0</v>
      </c>
      <c r="BF272" s="53">
        <f t="shared" si="40"/>
        <v>0</v>
      </c>
      <c r="BG272" s="53">
        <f t="shared" si="41"/>
        <v>0</v>
      </c>
      <c r="BH272" s="53">
        <f t="shared" si="42"/>
        <v>0</v>
      </c>
      <c r="BI272" s="53">
        <f t="shared" si="43"/>
        <v>0</v>
      </c>
      <c r="BJ272" s="11" t="s">
        <v>38</v>
      </c>
      <c r="BK272" s="53">
        <f t="shared" si="44"/>
        <v>0</v>
      </c>
      <c r="BL272" s="11" t="s">
        <v>116</v>
      </c>
      <c r="BM272" s="11" t="s">
        <v>294</v>
      </c>
    </row>
    <row r="273" spans="2:65" s="1" customFormat="1" ht="38.25" customHeight="1">
      <c r="B273" s="72"/>
      <c r="C273" s="101" t="s">
        <v>295</v>
      </c>
      <c r="D273" s="101" t="s">
        <v>77</v>
      </c>
      <c r="E273" s="102" t="s">
        <v>296</v>
      </c>
      <c r="F273" s="148" t="s">
        <v>297</v>
      </c>
      <c r="G273" s="148"/>
      <c r="H273" s="148"/>
      <c r="I273" s="148"/>
      <c r="J273" s="103" t="s">
        <v>112</v>
      </c>
      <c r="K273" s="104">
        <v>78.28</v>
      </c>
      <c r="L273" s="146">
        <v>0</v>
      </c>
      <c r="M273" s="146"/>
      <c r="N273" s="149">
        <f t="shared" si="35"/>
        <v>0</v>
      </c>
      <c r="O273" s="149"/>
      <c r="P273" s="149"/>
      <c r="Q273" s="149"/>
      <c r="R273" s="75"/>
      <c r="T273" s="105" t="s">
        <v>0</v>
      </c>
      <c r="U273" s="27" t="s">
        <v>21</v>
      </c>
      <c r="V273" s="23"/>
      <c r="W273" s="106">
        <f t="shared" si="36"/>
        <v>0</v>
      </c>
      <c r="X273" s="106">
        <v>4.28E-3</v>
      </c>
      <c r="Y273" s="106">
        <f t="shared" si="37"/>
        <v>0.33503840000000001</v>
      </c>
      <c r="Z273" s="106">
        <v>0</v>
      </c>
      <c r="AA273" s="107">
        <f t="shared" si="38"/>
        <v>0</v>
      </c>
      <c r="AR273" s="11" t="s">
        <v>116</v>
      </c>
      <c r="AT273" s="11" t="s">
        <v>77</v>
      </c>
      <c r="AU273" s="11" t="s">
        <v>38</v>
      </c>
      <c r="AY273" s="11" t="s">
        <v>76</v>
      </c>
      <c r="BE273" s="53">
        <f t="shared" si="39"/>
        <v>0</v>
      </c>
      <c r="BF273" s="53">
        <f t="shared" si="40"/>
        <v>0</v>
      </c>
      <c r="BG273" s="53">
        <f t="shared" si="41"/>
        <v>0</v>
      </c>
      <c r="BH273" s="53">
        <f t="shared" si="42"/>
        <v>0</v>
      </c>
      <c r="BI273" s="53">
        <f t="shared" si="43"/>
        <v>0</v>
      </c>
      <c r="BJ273" s="11" t="s">
        <v>38</v>
      </c>
      <c r="BK273" s="53">
        <f t="shared" si="44"/>
        <v>0</v>
      </c>
      <c r="BL273" s="11" t="s">
        <v>116</v>
      </c>
      <c r="BM273" s="11" t="s">
        <v>298</v>
      </c>
    </row>
    <row r="274" spans="2:65" s="1" customFormat="1" ht="38.25" customHeight="1">
      <c r="B274" s="72"/>
      <c r="C274" s="114" t="s">
        <v>299</v>
      </c>
      <c r="D274" s="114" t="s">
        <v>115</v>
      </c>
      <c r="E274" s="115" t="s">
        <v>300</v>
      </c>
      <c r="F274" s="174" t="s">
        <v>301</v>
      </c>
      <c r="G274" s="174"/>
      <c r="H274" s="174"/>
      <c r="I274" s="174"/>
      <c r="J274" s="116" t="s">
        <v>112</v>
      </c>
      <c r="K274" s="117">
        <v>79.846000000000004</v>
      </c>
      <c r="L274" s="175">
        <v>0</v>
      </c>
      <c r="M274" s="175"/>
      <c r="N274" s="176">
        <f t="shared" si="35"/>
        <v>0</v>
      </c>
      <c r="O274" s="149"/>
      <c r="P274" s="149"/>
      <c r="Q274" s="149"/>
      <c r="R274" s="75"/>
      <c r="T274" s="105" t="s">
        <v>0</v>
      </c>
      <c r="U274" s="27" t="s">
        <v>21</v>
      </c>
      <c r="V274" s="23"/>
      <c r="W274" s="106">
        <f t="shared" si="36"/>
        <v>0</v>
      </c>
      <c r="X274" s="106">
        <v>4.4999999999999997E-3</v>
      </c>
      <c r="Y274" s="106">
        <f t="shared" si="37"/>
        <v>0.35930699999999999</v>
      </c>
      <c r="Z274" s="106">
        <v>0</v>
      </c>
      <c r="AA274" s="107">
        <f t="shared" si="38"/>
        <v>0</v>
      </c>
      <c r="AR274" s="11" t="s">
        <v>138</v>
      </c>
      <c r="AT274" s="11" t="s">
        <v>115</v>
      </c>
      <c r="AU274" s="11" t="s">
        <v>38</v>
      </c>
      <c r="AY274" s="11" t="s">
        <v>76</v>
      </c>
      <c r="BE274" s="53">
        <f t="shared" si="39"/>
        <v>0</v>
      </c>
      <c r="BF274" s="53">
        <f t="shared" si="40"/>
        <v>0</v>
      </c>
      <c r="BG274" s="53">
        <f t="shared" si="41"/>
        <v>0</v>
      </c>
      <c r="BH274" s="53">
        <f t="shared" si="42"/>
        <v>0</v>
      </c>
      <c r="BI274" s="53">
        <f t="shared" si="43"/>
        <v>0</v>
      </c>
      <c r="BJ274" s="11" t="s">
        <v>38</v>
      </c>
      <c r="BK274" s="53">
        <f t="shared" si="44"/>
        <v>0</v>
      </c>
      <c r="BL274" s="11" t="s">
        <v>116</v>
      </c>
      <c r="BM274" s="11" t="s">
        <v>302</v>
      </c>
    </row>
    <row r="275" spans="2:65" s="1" customFormat="1" ht="38.25" customHeight="1">
      <c r="B275" s="72"/>
      <c r="C275" s="101" t="s">
        <v>303</v>
      </c>
      <c r="D275" s="101" t="s">
        <v>77</v>
      </c>
      <c r="E275" s="102" t="s">
        <v>304</v>
      </c>
      <c r="F275" s="148" t="s">
        <v>305</v>
      </c>
      <c r="G275" s="148"/>
      <c r="H275" s="148"/>
      <c r="I275" s="148"/>
      <c r="J275" s="103" t="s">
        <v>223</v>
      </c>
      <c r="K275" s="112">
        <v>0</v>
      </c>
      <c r="L275" s="146">
        <v>0</v>
      </c>
      <c r="M275" s="146"/>
      <c r="N275" s="149">
        <f t="shared" si="35"/>
        <v>0</v>
      </c>
      <c r="O275" s="149"/>
      <c r="P275" s="149"/>
      <c r="Q275" s="149"/>
      <c r="R275" s="75"/>
      <c r="T275" s="105" t="s">
        <v>0</v>
      </c>
      <c r="U275" s="27" t="s">
        <v>21</v>
      </c>
      <c r="V275" s="23"/>
      <c r="W275" s="106">
        <f t="shared" si="36"/>
        <v>0</v>
      </c>
      <c r="X275" s="106">
        <v>0</v>
      </c>
      <c r="Y275" s="106">
        <f t="shared" si="37"/>
        <v>0</v>
      </c>
      <c r="Z275" s="106">
        <v>0</v>
      </c>
      <c r="AA275" s="107">
        <f t="shared" si="38"/>
        <v>0</v>
      </c>
      <c r="AR275" s="11" t="s">
        <v>116</v>
      </c>
      <c r="AT275" s="11" t="s">
        <v>77</v>
      </c>
      <c r="AU275" s="11" t="s">
        <v>38</v>
      </c>
      <c r="AY275" s="11" t="s">
        <v>76</v>
      </c>
      <c r="BE275" s="53">
        <f t="shared" si="39"/>
        <v>0</v>
      </c>
      <c r="BF275" s="53">
        <f t="shared" si="40"/>
        <v>0</v>
      </c>
      <c r="BG275" s="53">
        <f t="shared" si="41"/>
        <v>0</v>
      </c>
      <c r="BH275" s="53">
        <f t="shared" si="42"/>
        <v>0</v>
      </c>
      <c r="BI275" s="53">
        <f t="shared" si="43"/>
        <v>0</v>
      </c>
      <c r="BJ275" s="11" t="s">
        <v>38</v>
      </c>
      <c r="BK275" s="53">
        <f t="shared" si="44"/>
        <v>0</v>
      </c>
      <c r="BL275" s="11" t="s">
        <v>116</v>
      </c>
      <c r="BM275" s="11" t="s">
        <v>306</v>
      </c>
    </row>
    <row r="276" spans="2:65" s="5" customFormat="1" ht="29.85" customHeight="1">
      <c r="B276" s="90"/>
      <c r="C276" s="91"/>
      <c r="D276" s="100" t="s">
        <v>96</v>
      </c>
      <c r="E276" s="100"/>
      <c r="F276" s="100"/>
      <c r="G276" s="100"/>
      <c r="H276" s="100"/>
      <c r="I276" s="100"/>
      <c r="J276" s="100"/>
      <c r="K276" s="100"/>
      <c r="L276" s="100"/>
      <c r="M276" s="100"/>
      <c r="N276" s="170">
        <f>BK276</f>
        <v>0</v>
      </c>
      <c r="O276" s="171"/>
      <c r="P276" s="171"/>
      <c r="Q276" s="171"/>
      <c r="R276" s="93"/>
      <c r="T276" s="94"/>
      <c r="U276" s="91"/>
      <c r="V276" s="91"/>
      <c r="W276" s="95">
        <f>SUM(W277:W279)</f>
        <v>0</v>
      </c>
      <c r="X276" s="91"/>
      <c r="Y276" s="95">
        <f>SUM(Y277:Y279)</f>
        <v>8.0709312000000004</v>
      </c>
      <c r="Z276" s="91"/>
      <c r="AA276" s="96">
        <f>SUM(AA277:AA279)</f>
        <v>0</v>
      </c>
      <c r="AR276" s="97" t="s">
        <v>38</v>
      </c>
      <c r="AT276" s="98" t="s">
        <v>35</v>
      </c>
      <c r="AU276" s="98" t="s">
        <v>37</v>
      </c>
      <c r="AY276" s="97" t="s">
        <v>76</v>
      </c>
      <c r="BK276" s="99">
        <f>SUM(BK277:BK279)</f>
        <v>0</v>
      </c>
    </row>
    <row r="277" spans="2:65" s="1" customFormat="1" ht="25.5" customHeight="1">
      <c r="B277" s="72"/>
      <c r="C277" s="101" t="s">
        <v>307</v>
      </c>
      <c r="D277" s="101" t="s">
        <v>77</v>
      </c>
      <c r="E277" s="102" t="s">
        <v>308</v>
      </c>
      <c r="F277" s="148" t="s">
        <v>309</v>
      </c>
      <c r="G277" s="148"/>
      <c r="H277" s="148"/>
      <c r="I277" s="148"/>
      <c r="J277" s="103" t="s">
        <v>112</v>
      </c>
      <c r="K277" s="104">
        <v>304.76</v>
      </c>
      <c r="L277" s="146">
        <v>0</v>
      </c>
      <c r="M277" s="146"/>
      <c r="N277" s="149">
        <f>ROUND(L277*K277,2)</f>
        <v>0</v>
      </c>
      <c r="O277" s="149"/>
      <c r="P277" s="149"/>
      <c r="Q277" s="149"/>
      <c r="R277" s="75"/>
      <c r="T277" s="105" t="s">
        <v>0</v>
      </c>
      <c r="U277" s="27" t="s">
        <v>21</v>
      </c>
      <c r="V277" s="23"/>
      <c r="W277" s="106">
        <f>V277*K277</f>
        <v>0</v>
      </c>
      <c r="X277" s="106">
        <v>9.1199999999999996E-3</v>
      </c>
      <c r="Y277" s="106">
        <f>X277*K277</f>
        <v>2.7794111999999997</v>
      </c>
      <c r="Z277" s="106">
        <v>0</v>
      </c>
      <c r="AA277" s="107">
        <f>Z277*K277</f>
        <v>0</v>
      </c>
      <c r="AR277" s="11" t="s">
        <v>116</v>
      </c>
      <c r="AT277" s="11" t="s">
        <v>77</v>
      </c>
      <c r="AU277" s="11" t="s">
        <v>38</v>
      </c>
      <c r="AY277" s="11" t="s">
        <v>76</v>
      </c>
      <c r="BE277" s="53">
        <f>IF(U277="základná",N277,0)</f>
        <v>0</v>
      </c>
      <c r="BF277" s="53">
        <f>IF(U277="znížená",N277,0)</f>
        <v>0</v>
      </c>
      <c r="BG277" s="53">
        <f>IF(U277="zákl. prenesená",N277,0)</f>
        <v>0</v>
      </c>
      <c r="BH277" s="53">
        <f>IF(U277="zníž. prenesená",N277,0)</f>
        <v>0</v>
      </c>
      <c r="BI277" s="53">
        <f>IF(U277="nulová",N277,0)</f>
        <v>0</v>
      </c>
      <c r="BJ277" s="11" t="s">
        <v>38</v>
      </c>
      <c r="BK277" s="53">
        <f>ROUND(L277*K277,2)</f>
        <v>0</v>
      </c>
      <c r="BL277" s="11" t="s">
        <v>116</v>
      </c>
      <c r="BM277" s="11" t="s">
        <v>310</v>
      </c>
    </row>
    <row r="278" spans="2:65" s="1" customFormat="1" ht="25.5" customHeight="1">
      <c r="B278" s="72"/>
      <c r="C278" s="101" t="s">
        <v>311</v>
      </c>
      <c r="D278" s="101" t="s">
        <v>77</v>
      </c>
      <c r="E278" s="102" t="s">
        <v>312</v>
      </c>
      <c r="F278" s="148" t="s">
        <v>313</v>
      </c>
      <c r="G278" s="148"/>
      <c r="H278" s="148"/>
      <c r="I278" s="148"/>
      <c r="J278" s="103" t="s">
        <v>112</v>
      </c>
      <c r="K278" s="104">
        <v>256</v>
      </c>
      <c r="L278" s="146">
        <v>0</v>
      </c>
      <c r="M278" s="146"/>
      <c r="N278" s="149">
        <f>ROUND(L278*K278,2)</f>
        <v>0</v>
      </c>
      <c r="O278" s="149"/>
      <c r="P278" s="149"/>
      <c r="Q278" s="149"/>
      <c r="R278" s="75"/>
      <c r="T278" s="105" t="s">
        <v>0</v>
      </c>
      <c r="U278" s="27" t="s">
        <v>21</v>
      </c>
      <c r="V278" s="23"/>
      <c r="W278" s="106">
        <f>V278*K278</f>
        <v>0</v>
      </c>
      <c r="X278" s="106">
        <v>2.0670000000000001E-2</v>
      </c>
      <c r="Y278" s="106">
        <f>X278*K278</f>
        <v>5.2915200000000002</v>
      </c>
      <c r="Z278" s="106">
        <v>0</v>
      </c>
      <c r="AA278" s="107">
        <f>Z278*K278</f>
        <v>0</v>
      </c>
      <c r="AR278" s="11" t="s">
        <v>116</v>
      </c>
      <c r="AT278" s="11" t="s">
        <v>77</v>
      </c>
      <c r="AU278" s="11" t="s">
        <v>38</v>
      </c>
      <c r="AY278" s="11" t="s">
        <v>76</v>
      </c>
      <c r="BE278" s="53">
        <f>IF(U278="základná",N278,0)</f>
        <v>0</v>
      </c>
      <c r="BF278" s="53">
        <f>IF(U278="znížená",N278,0)</f>
        <v>0</v>
      </c>
      <c r="BG278" s="53">
        <f>IF(U278="zákl. prenesená",N278,0)</f>
        <v>0</v>
      </c>
      <c r="BH278" s="53">
        <f>IF(U278="zníž. prenesená",N278,0)</f>
        <v>0</v>
      </c>
      <c r="BI278" s="53">
        <f>IF(U278="nulová",N278,0)</f>
        <v>0</v>
      </c>
      <c r="BJ278" s="11" t="s">
        <v>38</v>
      </c>
      <c r="BK278" s="53">
        <f>ROUND(L278*K278,2)</f>
        <v>0</v>
      </c>
      <c r="BL278" s="11" t="s">
        <v>116</v>
      </c>
      <c r="BM278" s="11" t="s">
        <v>314</v>
      </c>
    </row>
    <row r="279" spans="2:65" s="1" customFormat="1" ht="38.25" customHeight="1">
      <c r="B279" s="72"/>
      <c r="C279" s="101" t="s">
        <v>315</v>
      </c>
      <c r="D279" s="101" t="s">
        <v>77</v>
      </c>
      <c r="E279" s="102" t="s">
        <v>316</v>
      </c>
      <c r="F279" s="148" t="s">
        <v>317</v>
      </c>
      <c r="G279" s="148"/>
      <c r="H279" s="148"/>
      <c r="I279" s="148"/>
      <c r="J279" s="103" t="s">
        <v>223</v>
      </c>
      <c r="K279" s="112">
        <v>0</v>
      </c>
      <c r="L279" s="146">
        <v>0</v>
      </c>
      <c r="M279" s="146"/>
      <c r="N279" s="149">
        <f>ROUND(L279*K279,2)</f>
        <v>0</v>
      </c>
      <c r="O279" s="149"/>
      <c r="P279" s="149"/>
      <c r="Q279" s="149"/>
      <c r="R279" s="75"/>
      <c r="T279" s="105" t="s">
        <v>0</v>
      </c>
      <c r="U279" s="27" t="s">
        <v>21</v>
      </c>
      <c r="V279" s="23"/>
      <c r="W279" s="106">
        <f>V279*K279</f>
        <v>0</v>
      </c>
      <c r="X279" s="106">
        <v>0</v>
      </c>
      <c r="Y279" s="106">
        <f>X279*K279</f>
        <v>0</v>
      </c>
      <c r="Z279" s="106">
        <v>0</v>
      </c>
      <c r="AA279" s="107">
        <f>Z279*K279</f>
        <v>0</v>
      </c>
      <c r="AR279" s="11" t="s">
        <v>116</v>
      </c>
      <c r="AT279" s="11" t="s">
        <v>77</v>
      </c>
      <c r="AU279" s="11" t="s">
        <v>38</v>
      </c>
      <c r="AY279" s="11" t="s">
        <v>76</v>
      </c>
      <c r="BE279" s="53">
        <f>IF(U279="základná",N279,0)</f>
        <v>0</v>
      </c>
      <c r="BF279" s="53">
        <f>IF(U279="znížená",N279,0)</f>
        <v>0</v>
      </c>
      <c r="BG279" s="53">
        <f>IF(U279="zákl. prenesená",N279,0)</f>
        <v>0</v>
      </c>
      <c r="BH279" s="53">
        <f>IF(U279="zníž. prenesená",N279,0)</f>
        <v>0</v>
      </c>
      <c r="BI279" s="53">
        <f>IF(U279="nulová",N279,0)</f>
        <v>0</v>
      </c>
      <c r="BJ279" s="11" t="s">
        <v>38</v>
      </c>
      <c r="BK279" s="53">
        <f>ROUND(L279*K279,2)</f>
        <v>0</v>
      </c>
      <c r="BL279" s="11" t="s">
        <v>116</v>
      </c>
      <c r="BM279" s="11" t="s">
        <v>318</v>
      </c>
    </row>
    <row r="280" spans="2:65" s="5" customFormat="1" ht="29.85" customHeight="1">
      <c r="B280" s="90"/>
      <c r="C280" s="91"/>
      <c r="D280" s="100" t="s">
        <v>97</v>
      </c>
      <c r="E280" s="100"/>
      <c r="F280" s="100"/>
      <c r="G280" s="100"/>
      <c r="H280" s="100"/>
      <c r="I280" s="100"/>
      <c r="J280" s="100"/>
      <c r="K280" s="100"/>
      <c r="L280" s="100"/>
      <c r="M280" s="100"/>
      <c r="N280" s="170">
        <f>BK280</f>
        <v>0</v>
      </c>
      <c r="O280" s="171"/>
      <c r="P280" s="171"/>
      <c r="Q280" s="171"/>
      <c r="R280" s="93"/>
      <c r="T280" s="94"/>
      <c r="U280" s="91"/>
      <c r="V280" s="91"/>
      <c r="W280" s="95">
        <f>SUM(W281:W285)</f>
        <v>0</v>
      </c>
      <c r="X280" s="91"/>
      <c r="Y280" s="95">
        <f>SUM(Y281:Y285)</f>
        <v>2.4689100000000002</v>
      </c>
      <c r="Z280" s="91"/>
      <c r="AA280" s="96">
        <f>SUM(AA281:AA285)</f>
        <v>0</v>
      </c>
      <c r="AR280" s="97" t="s">
        <v>38</v>
      </c>
      <c r="AT280" s="98" t="s">
        <v>35</v>
      </c>
      <c r="AU280" s="98" t="s">
        <v>37</v>
      </c>
      <c r="AY280" s="97" t="s">
        <v>76</v>
      </c>
      <c r="BK280" s="99">
        <f>SUM(BK281:BK285)</f>
        <v>0</v>
      </c>
    </row>
    <row r="281" spans="2:65" s="1" customFormat="1" ht="25.5" customHeight="1">
      <c r="B281" s="72"/>
      <c r="C281" s="101" t="s">
        <v>319</v>
      </c>
      <c r="D281" s="101" t="s">
        <v>77</v>
      </c>
      <c r="E281" s="102" t="s">
        <v>320</v>
      </c>
      <c r="F281" s="148" t="s">
        <v>321</v>
      </c>
      <c r="G281" s="148"/>
      <c r="H281" s="148"/>
      <c r="I281" s="148"/>
      <c r="J281" s="103" t="s">
        <v>114</v>
      </c>
      <c r="K281" s="104">
        <v>109</v>
      </c>
      <c r="L281" s="146">
        <v>0</v>
      </c>
      <c r="M281" s="146"/>
      <c r="N281" s="149">
        <f>ROUND(L281*K281,2)</f>
        <v>0</v>
      </c>
      <c r="O281" s="149"/>
      <c r="P281" s="149"/>
      <c r="Q281" s="149"/>
      <c r="R281" s="75"/>
      <c r="T281" s="105" t="s">
        <v>0</v>
      </c>
      <c r="U281" s="27" t="s">
        <v>21</v>
      </c>
      <c r="V281" s="23"/>
      <c r="W281" s="106">
        <f>V281*K281</f>
        <v>0</v>
      </c>
      <c r="X281" s="106">
        <v>2.7100000000000002E-3</v>
      </c>
      <c r="Y281" s="106">
        <f>X281*K281</f>
        <v>0.29539000000000004</v>
      </c>
      <c r="Z281" s="106">
        <v>0</v>
      </c>
      <c r="AA281" s="107">
        <f>Z281*K281</f>
        <v>0</v>
      </c>
      <c r="AR281" s="11" t="s">
        <v>116</v>
      </c>
      <c r="AT281" s="11" t="s">
        <v>77</v>
      </c>
      <c r="AU281" s="11" t="s">
        <v>38</v>
      </c>
      <c r="AY281" s="11" t="s">
        <v>76</v>
      </c>
      <c r="BE281" s="53">
        <f>IF(U281="základná",N281,0)</f>
        <v>0</v>
      </c>
      <c r="BF281" s="53">
        <f>IF(U281="znížená",N281,0)</f>
        <v>0</v>
      </c>
      <c r="BG281" s="53">
        <f>IF(U281="zákl. prenesená",N281,0)</f>
        <v>0</v>
      </c>
      <c r="BH281" s="53">
        <f>IF(U281="zníž. prenesená",N281,0)</f>
        <v>0</v>
      </c>
      <c r="BI281" s="53">
        <f>IF(U281="nulová",N281,0)</f>
        <v>0</v>
      </c>
      <c r="BJ281" s="11" t="s">
        <v>38</v>
      </c>
      <c r="BK281" s="53">
        <f>ROUND(L281*K281,2)</f>
        <v>0</v>
      </c>
      <c r="BL281" s="11" t="s">
        <v>116</v>
      </c>
      <c r="BM281" s="11" t="s">
        <v>322</v>
      </c>
    </row>
    <row r="282" spans="2:65" s="1" customFormat="1" ht="25.5" customHeight="1">
      <c r="B282" s="72"/>
      <c r="C282" s="101" t="s">
        <v>323</v>
      </c>
      <c r="D282" s="101" t="s">
        <v>77</v>
      </c>
      <c r="E282" s="102" t="s">
        <v>324</v>
      </c>
      <c r="F282" s="148" t="s">
        <v>325</v>
      </c>
      <c r="G282" s="148"/>
      <c r="H282" s="148"/>
      <c r="I282" s="148"/>
      <c r="J282" s="103" t="s">
        <v>114</v>
      </c>
      <c r="K282" s="104">
        <v>112</v>
      </c>
      <c r="L282" s="146">
        <v>0</v>
      </c>
      <c r="M282" s="146"/>
      <c r="N282" s="149">
        <f>ROUND(L282*K282,2)</f>
        <v>0</v>
      </c>
      <c r="O282" s="149"/>
      <c r="P282" s="149"/>
      <c r="Q282" s="149"/>
      <c r="R282" s="75"/>
      <c r="T282" s="105" t="s">
        <v>0</v>
      </c>
      <c r="U282" s="27" t="s">
        <v>21</v>
      </c>
      <c r="V282" s="23"/>
      <c r="W282" s="106">
        <f>V282*K282</f>
        <v>0</v>
      </c>
      <c r="X282" s="106">
        <v>3.3999999999999998E-3</v>
      </c>
      <c r="Y282" s="106">
        <f>X282*K282</f>
        <v>0.38079999999999997</v>
      </c>
      <c r="Z282" s="106">
        <v>0</v>
      </c>
      <c r="AA282" s="107">
        <f>Z282*K282</f>
        <v>0</v>
      </c>
      <c r="AR282" s="11" t="s">
        <v>116</v>
      </c>
      <c r="AT282" s="11" t="s">
        <v>77</v>
      </c>
      <c r="AU282" s="11" t="s">
        <v>38</v>
      </c>
      <c r="AY282" s="11" t="s">
        <v>76</v>
      </c>
      <c r="BE282" s="53">
        <f>IF(U282="základná",N282,0)</f>
        <v>0</v>
      </c>
      <c r="BF282" s="53">
        <f>IF(U282="znížená",N282,0)</f>
        <v>0</v>
      </c>
      <c r="BG282" s="53">
        <f>IF(U282="zákl. prenesená",N282,0)</f>
        <v>0</v>
      </c>
      <c r="BH282" s="53">
        <f>IF(U282="zníž. prenesená",N282,0)</f>
        <v>0</v>
      </c>
      <c r="BI282" s="53">
        <f>IF(U282="nulová",N282,0)</f>
        <v>0</v>
      </c>
      <c r="BJ282" s="11" t="s">
        <v>38</v>
      </c>
      <c r="BK282" s="53">
        <f>ROUND(L282*K282,2)</f>
        <v>0</v>
      </c>
      <c r="BL282" s="11" t="s">
        <v>116</v>
      </c>
      <c r="BM282" s="11" t="s">
        <v>326</v>
      </c>
    </row>
    <row r="283" spans="2:65" s="1" customFormat="1" ht="25.5" customHeight="1">
      <c r="B283" s="72"/>
      <c r="C283" s="101" t="s">
        <v>327</v>
      </c>
      <c r="D283" s="101" t="s">
        <v>77</v>
      </c>
      <c r="E283" s="102" t="s">
        <v>328</v>
      </c>
      <c r="F283" s="148" t="s">
        <v>329</v>
      </c>
      <c r="G283" s="148"/>
      <c r="H283" s="148"/>
      <c r="I283" s="148"/>
      <c r="J283" s="103" t="s">
        <v>114</v>
      </c>
      <c r="K283" s="104">
        <v>113.3</v>
      </c>
      <c r="L283" s="146">
        <v>0</v>
      </c>
      <c r="M283" s="146"/>
      <c r="N283" s="149">
        <f>ROUND(L283*K283,2)</f>
        <v>0</v>
      </c>
      <c r="O283" s="149"/>
      <c r="P283" s="149"/>
      <c r="Q283" s="149"/>
      <c r="R283" s="75"/>
      <c r="T283" s="105" t="s">
        <v>0</v>
      </c>
      <c r="U283" s="27" t="s">
        <v>21</v>
      </c>
      <c r="V283" s="23"/>
      <c r="W283" s="106">
        <f>V283*K283</f>
        <v>0</v>
      </c>
      <c r="X283" s="106">
        <v>3.3999999999999998E-3</v>
      </c>
      <c r="Y283" s="106">
        <f>X283*K283</f>
        <v>0.38521999999999995</v>
      </c>
      <c r="Z283" s="106">
        <v>0</v>
      </c>
      <c r="AA283" s="107">
        <f>Z283*K283</f>
        <v>0</v>
      </c>
      <c r="AR283" s="11" t="s">
        <v>116</v>
      </c>
      <c r="AT283" s="11" t="s">
        <v>77</v>
      </c>
      <c r="AU283" s="11" t="s">
        <v>38</v>
      </c>
      <c r="AY283" s="11" t="s">
        <v>76</v>
      </c>
      <c r="BE283" s="53">
        <f>IF(U283="základná",N283,0)</f>
        <v>0</v>
      </c>
      <c r="BF283" s="53">
        <f>IF(U283="znížená",N283,0)</f>
        <v>0</v>
      </c>
      <c r="BG283" s="53">
        <f>IF(U283="zákl. prenesená",N283,0)</f>
        <v>0</v>
      </c>
      <c r="BH283" s="53">
        <f>IF(U283="zníž. prenesená",N283,0)</f>
        <v>0</v>
      </c>
      <c r="BI283" s="53">
        <f>IF(U283="nulová",N283,0)</f>
        <v>0</v>
      </c>
      <c r="BJ283" s="11" t="s">
        <v>38</v>
      </c>
      <c r="BK283" s="53">
        <f>ROUND(L283*K283,2)</f>
        <v>0</v>
      </c>
      <c r="BL283" s="11" t="s">
        <v>116</v>
      </c>
      <c r="BM283" s="11" t="s">
        <v>330</v>
      </c>
    </row>
    <row r="284" spans="2:65" s="1" customFormat="1" ht="38.25" customHeight="1">
      <c r="B284" s="72"/>
      <c r="C284" s="101" t="s">
        <v>331</v>
      </c>
      <c r="D284" s="101" t="s">
        <v>77</v>
      </c>
      <c r="E284" s="102" t="s">
        <v>332</v>
      </c>
      <c r="F284" s="148" t="s">
        <v>333</v>
      </c>
      <c r="G284" s="148"/>
      <c r="H284" s="148"/>
      <c r="I284" s="148"/>
      <c r="J284" s="103" t="s">
        <v>114</v>
      </c>
      <c r="K284" s="104">
        <v>250</v>
      </c>
      <c r="L284" s="146">
        <v>0</v>
      </c>
      <c r="M284" s="146"/>
      <c r="N284" s="149">
        <f>ROUND(L284*K284,2)</f>
        <v>0</v>
      </c>
      <c r="O284" s="149"/>
      <c r="P284" s="149"/>
      <c r="Q284" s="149"/>
      <c r="R284" s="75"/>
      <c r="T284" s="105" t="s">
        <v>0</v>
      </c>
      <c r="U284" s="27" t="s">
        <v>21</v>
      </c>
      <c r="V284" s="23"/>
      <c r="W284" s="106">
        <f>V284*K284</f>
        <v>0</v>
      </c>
      <c r="X284" s="106">
        <v>5.6299999999999996E-3</v>
      </c>
      <c r="Y284" s="106">
        <f>X284*K284</f>
        <v>1.4075</v>
      </c>
      <c r="Z284" s="106">
        <v>0</v>
      </c>
      <c r="AA284" s="107">
        <f>Z284*K284</f>
        <v>0</v>
      </c>
      <c r="AR284" s="11" t="s">
        <v>116</v>
      </c>
      <c r="AT284" s="11" t="s">
        <v>77</v>
      </c>
      <c r="AU284" s="11" t="s">
        <v>38</v>
      </c>
      <c r="AY284" s="11" t="s">
        <v>76</v>
      </c>
      <c r="BE284" s="53">
        <f>IF(U284="základná",N284,0)</f>
        <v>0</v>
      </c>
      <c r="BF284" s="53">
        <f>IF(U284="znížená",N284,0)</f>
        <v>0</v>
      </c>
      <c r="BG284" s="53">
        <f>IF(U284="zákl. prenesená",N284,0)</f>
        <v>0</v>
      </c>
      <c r="BH284" s="53">
        <f>IF(U284="zníž. prenesená",N284,0)</f>
        <v>0</v>
      </c>
      <c r="BI284" s="53">
        <f>IF(U284="nulová",N284,0)</f>
        <v>0</v>
      </c>
      <c r="BJ284" s="11" t="s">
        <v>38</v>
      </c>
      <c r="BK284" s="53">
        <f>ROUND(L284*K284,2)</f>
        <v>0</v>
      </c>
      <c r="BL284" s="11" t="s">
        <v>116</v>
      </c>
      <c r="BM284" s="11" t="s">
        <v>334</v>
      </c>
    </row>
    <row r="285" spans="2:65" s="1" customFormat="1" ht="38.25" customHeight="1">
      <c r="B285" s="72"/>
      <c r="C285" s="101" t="s">
        <v>335</v>
      </c>
      <c r="D285" s="101" t="s">
        <v>77</v>
      </c>
      <c r="E285" s="102" t="s">
        <v>336</v>
      </c>
      <c r="F285" s="148" t="s">
        <v>337</v>
      </c>
      <c r="G285" s="148"/>
      <c r="H285" s="148"/>
      <c r="I285" s="148"/>
      <c r="J285" s="103" t="s">
        <v>223</v>
      </c>
      <c r="K285" s="112">
        <v>0</v>
      </c>
      <c r="L285" s="146">
        <v>0</v>
      </c>
      <c r="M285" s="146"/>
      <c r="N285" s="149">
        <f>ROUND(L285*K285,2)</f>
        <v>0</v>
      </c>
      <c r="O285" s="149"/>
      <c r="P285" s="149"/>
      <c r="Q285" s="149"/>
      <c r="R285" s="75"/>
      <c r="T285" s="105" t="s">
        <v>0</v>
      </c>
      <c r="U285" s="27" t="s">
        <v>21</v>
      </c>
      <c r="V285" s="23"/>
      <c r="W285" s="106">
        <f>V285*K285</f>
        <v>0</v>
      </c>
      <c r="X285" s="106">
        <v>0</v>
      </c>
      <c r="Y285" s="106">
        <f>X285*K285</f>
        <v>0</v>
      </c>
      <c r="Z285" s="106">
        <v>0</v>
      </c>
      <c r="AA285" s="107">
        <f>Z285*K285</f>
        <v>0</v>
      </c>
      <c r="AR285" s="11" t="s">
        <v>116</v>
      </c>
      <c r="AT285" s="11" t="s">
        <v>77</v>
      </c>
      <c r="AU285" s="11" t="s">
        <v>38</v>
      </c>
      <c r="AY285" s="11" t="s">
        <v>76</v>
      </c>
      <c r="BE285" s="53">
        <f>IF(U285="základná",N285,0)</f>
        <v>0</v>
      </c>
      <c r="BF285" s="53">
        <f>IF(U285="znížená",N285,0)</f>
        <v>0</v>
      </c>
      <c r="BG285" s="53">
        <f>IF(U285="zákl. prenesená",N285,0)</f>
        <v>0</v>
      </c>
      <c r="BH285" s="53">
        <f>IF(U285="zníž. prenesená",N285,0)</f>
        <v>0</v>
      </c>
      <c r="BI285" s="53">
        <f>IF(U285="nulová",N285,0)</f>
        <v>0</v>
      </c>
      <c r="BJ285" s="11" t="s">
        <v>38</v>
      </c>
      <c r="BK285" s="53">
        <f>ROUND(L285*K285,2)</f>
        <v>0</v>
      </c>
      <c r="BL285" s="11" t="s">
        <v>116</v>
      </c>
      <c r="BM285" s="11" t="s">
        <v>338</v>
      </c>
    </row>
    <row r="286" spans="2:65" s="5" customFormat="1" ht="29.85" hidden="1" customHeight="1">
      <c r="B286" s="90"/>
      <c r="C286" s="91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70"/>
      <c r="O286" s="171"/>
      <c r="P286" s="171"/>
      <c r="Q286" s="171"/>
      <c r="R286" s="93"/>
      <c r="T286" s="94"/>
      <c r="U286" s="91"/>
      <c r="V286" s="91"/>
      <c r="W286" s="95"/>
      <c r="X286" s="91"/>
      <c r="Y286" s="95"/>
      <c r="Z286" s="91"/>
      <c r="AA286" s="96"/>
      <c r="AR286" s="97"/>
      <c r="AT286" s="98"/>
      <c r="AU286" s="98"/>
      <c r="AY286" s="97"/>
      <c r="BK286" s="99"/>
    </row>
    <row r="287" spans="2:65" s="1" customFormat="1" ht="38.25" hidden="1" customHeight="1">
      <c r="B287" s="72"/>
      <c r="C287" s="101"/>
      <c r="D287" s="101"/>
      <c r="E287" s="102"/>
      <c r="F287" s="148"/>
      <c r="G287" s="148"/>
      <c r="H287" s="148"/>
      <c r="I287" s="148"/>
      <c r="J287" s="103"/>
      <c r="K287" s="104"/>
      <c r="L287" s="146"/>
      <c r="M287" s="146"/>
      <c r="N287" s="149"/>
      <c r="O287" s="149"/>
      <c r="P287" s="149"/>
      <c r="Q287" s="149"/>
      <c r="R287" s="75"/>
      <c r="T287" s="105"/>
      <c r="U287" s="27"/>
      <c r="V287" s="23"/>
      <c r="W287" s="106"/>
      <c r="X287" s="106"/>
      <c r="Y287" s="106"/>
      <c r="Z287" s="106"/>
      <c r="AA287" s="107"/>
      <c r="AR287" s="11"/>
      <c r="AT287" s="11"/>
      <c r="AU287" s="11"/>
      <c r="AY287" s="11"/>
      <c r="BE287" s="53"/>
      <c r="BF287" s="53"/>
      <c r="BG287" s="53"/>
      <c r="BH287" s="53"/>
      <c r="BI287" s="53"/>
      <c r="BJ287" s="11"/>
      <c r="BK287" s="53"/>
      <c r="BL287" s="11"/>
      <c r="BM287" s="11"/>
    </row>
    <row r="288" spans="2:65" s="1" customFormat="1" ht="38.25" hidden="1" customHeight="1">
      <c r="B288" s="72"/>
      <c r="C288" s="114"/>
      <c r="D288" s="114"/>
      <c r="E288" s="115"/>
      <c r="F288" s="174"/>
      <c r="G288" s="174"/>
      <c r="H288" s="174"/>
      <c r="I288" s="174"/>
      <c r="J288" s="116"/>
      <c r="K288" s="117"/>
      <c r="L288" s="175"/>
      <c r="M288" s="175"/>
      <c r="N288" s="176"/>
      <c r="O288" s="149"/>
      <c r="P288" s="149"/>
      <c r="Q288" s="149"/>
      <c r="R288" s="75"/>
      <c r="T288" s="105"/>
      <c r="U288" s="27"/>
      <c r="V288" s="23"/>
      <c r="W288" s="106"/>
      <c r="X288" s="106"/>
      <c r="Y288" s="106"/>
      <c r="Z288" s="106"/>
      <c r="AA288" s="107"/>
      <c r="AR288" s="11"/>
      <c r="AT288" s="11"/>
      <c r="AU288" s="11"/>
      <c r="AY288" s="11"/>
      <c r="BE288" s="53"/>
      <c r="BF288" s="53"/>
      <c r="BG288" s="53"/>
      <c r="BH288" s="53"/>
      <c r="BI288" s="53"/>
      <c r="BJ288" s="11"/>
      <c r="BK288" s="53"/>
      <c r="BL288" s="11"/>
      <c r="BM288" s="11"/>
    </row>
    <row r="289" spans="2:65" s="1" customFormat="1" ht="38.25" hidden="1" customHeight="1">
      <c r="B289" s="72"/>
      <c r="C289" s="114"/>
      <c r="D289" s="114"/>
      <c r="E289" s="115"/>
      <c r="F289" s="174"/>
      <c r="G289" s="174"/>
      <c r="H289" s="174"/>
      <c r="I289" s="174"/>
      <c r="J289" s="116"/>
      <c r="K289" s="117"/>
      <c r="L289" s="175"/>
      <c r="M289" s="175"/>
      <c r="N289" s="176"/>
      <c r="O289" s="149"/>
      <c r="P289" s="149"/>
      <c r="Q289" s="149"/>
      <c r="R289" s="75"/>
      <c r="T289" s="105"/>
      <c r="U289" s="27"/>
      <c r="V289" s="23"/>
      <c r="W289" s="106"/>
      <c r="X289" s="106"/>
      <c r="Y289" s="106"/>
      <c r="Z289" s="106"/>
      <c r="AA289" s="107"/>
      <c r="AR289" s="11"/>
      <c r="AT289" s="11"/>
      <c r="AU289" s="11"/>
      <c r="AY289" s="11"/>
      <c r="BE289" s="53"/>
      <c r="BF289" s="53"/>
      <c r="BG289" s="53"/>
      <c r="BH289" s="53"/>
      <c r="BI289" s="53"/>
      <c r="BJ289" s="11"/>
      <c r="BK289" s="53"/>
      <c r="BL289" s="11"/>
      <c r="BM289" s="11"/>
    </row>
    <row r="290" spans="2:65" s="1" customFormat="1" ht="38.25" hidden="1" customHeight="1">
      <c r="B290" s="72"/>
      <c r="C290" s="114"/>
      <c r="D290" s="114"/>
      <c r="E290" s="115"/>
      <c r="F290" s="174"/>
      <c r="G290" s="174"/>
      <c r="H290" s="174"/>
      <c r="I290" s="174"/>
      <c r="J290" s="116"/>
      <c r="K290" s="117"/>
      <c r="L290" s="175"/>
      <c r="M290" s="175"/>
      <c r="N290" s="176"/>
      <c r="O290" s="149"/>
      <c r="P290" s="149"/>
      <c r="Q290" s="149"/>
      <c r="R290" s="75"/>
      <c r="T290" s="105"/>
      <c r="U290" s="27"/>
      <c r="V290" s="23"/>
      <c r="W290" s="106"/>
      <c r="X290" s="106"/>
      <c r="Y290" s="106"/>
      <c r="Z290" s="106"/>
      <c r="AA290" s="107"/>
      <c r="AR290" s="11"/>
      <c r="AT290" s="11"/>
      <c r="AU290" s="11"/>
      <c r="AY290" s="11"/>
      <c r="BE290" s="53"/>
      <c r="BF290" s="53"/>
      <c r="BG290" s="53"/>
      <c r="BH290" s="53"/>
      <c r="BI290" s="53"/>
      <c r="BJ290" s="11"/>
      <c r="BK290" s="53"/>
      <c r="BL290" s="11"/>
      <c r="BM290" s="11"/>
    </row>
    <row r="291" spans="2:65" s="1" customFormat="1" ht="38.25" hidden="1" customHeight="1">
      <c r="B291" s="72"/>
      <c r="C291" s="114"/>
      <c r="D291" s="114"/>
      <c r="E291" s="115"/>
      <c r="F291" s="174"/>
      <c r="G291" s="174"/>
      <c r="H291" s="174"/>
      <c r="I291" s="174"/>
      <c r="J291" s="116"/>
      <c r="K291" s="117"/>
      <c r="L291" s="175"/>
      <c r="M291" s="175"/>
      <c r="N291" s="176"/>
      <c r="O291" s="149"/>
      <c r="P291" s="149"/>
      <c r="Q291" s="149"/>
      <c r="R291" s="75"/>
      <c r="T291" s="105"/>
      <c r="U291" s="27"/>
      <c r="V291" s="23"/>
      <c r="W291" s="106"/>
      <c r="X291" s="106"/>
      <c r="Y291" s="106"/>
      <c r="Z291" s="106"/>
      <c r="AA291" s="107"/>
      <c r="AR291" s="11"/>
      <c r="AT291" s="11"/>
      <c r="AU291" s="11"/>
      <c r="AY291" s="11"/>
      <c r="BE291" s="53"/>
      <c r="BF291" s="53"/>
      <c r="BG291" s="53"/>
      <c r="BH291" s="53"/>
      <c r="BI291" s="53"/>
      <c r="BJ291" s="11"/>
      <c r="BK291" s="53"/>
      <c r="BL291" s="11"/>
      <c r="BM291" s="11"/>
    </row>
    <row r="292" spans="2:65" s="1" customFormat="1" ht="38.25" hidden="1" customHeight="1">
      <c r="B292" s="72"/>
      <c r="C292" s="114"/>
      <c r="D292" s="114"/>
      <c r="E292" s="115"/>
      <c r="F292" s="174"/>
      <c r="G292" s="174"/>
      <c r="H292" s="174"/>
      <c r="I292" s="174"/>
      <c r="J292" s="116"/>
      <c r="K292" s="117"/>
      <c r="L292" s="175"/>
      <c r="M292" s="175"/>
      <c r="N292" s="176"/>
      <c r="O292" s="149"/>
      <c r="P292" s="149"/>
      <c r="Q292" s="149"/>
      <c r="R292" s="75"/>
      <c r="T292" s="105"/>
      <c r="U292" s="27"/>
      <c r="V292" s="23"/>
      <c r="W292" s="106"/>
      <c r="X292" s="106"/>
      <c r="Y292" s="106"/>
      <c r="Z292" s="106"/>
      <c r="AA292" s="107"/>
      <c r="AR292" s="11"/>
      <c r="AT292" s="11"/>
      <c r="AU292" s="11"/>
      <c r="AY292" s="11"/>
      <c r="BE292" s="53"/>
      <c r="BF292" s="53"/>
      <c r="BG292" s="53"/>
      <c r="BH292" s="53"/>
      <c r="BI292" s="53"/>
      <c r="BJ292" s="11"/>
      <c r="BK292" s="53"/>
      <c r="BL292" s="11"/>
      <c r="BM292" s="11"/>
    </row>
    <row r="293" spans="2:65" s="1" customFormat="1" ht="38.25" hidden="1" customHeight="1">
      <c r="B293" s="72"/>
      <c r="C293" s="114"/>
      <c r="D293" s="114"/>
      <c r="E293" s="115"/>
      <c r="F293" s="174"/>
      <c r="G293" s="174"/>
      <c r="H293" s="174"/>
      <c r="I293" s="174"/>
      <c r="J293" s="116"/>
      <c r="K293" s="117"/>
      <c r="L293" s="175"/>
      <c r="M293" s="175"/>
      <c r="N293" s="176"/>
      <c r="O293" s="149"/>
      <c r="P293" s="149"/>
      <c r="Q293" s="149"/>
      <c r="R293" s="75"/>
      <c r="T293" s="105"/>
      <c r="U293" s="27"/>
      <c r="V293" s="23"/>
      <c r="W293" s="106"/>
      <c r="X293" s="106"/>
      <c r="Y293" s="106"/>
      <c r="Z293" s="106"/>
      <c r="AA293" s="107"/>
      <c r="AR293" s="11"/>
      <c r="AT293" s="11"/>
      <c r="AU293" s="11"/>
      <c r="AY293" s="11"/>
      <c r="BE293" s="53"/>
      <c r="BF293" s="53"/>
      <c r="BG293" s="53"/>
      <c r="BH293" s="53"/>
      <c r="BI293" s="53"/>
      <c r="BJ293" s="11"/>
      <c r="BK293" s="53"/>
      <c r="BL293" s="11"/>
      <c r="BM293" s="11"/>
    </row>
    <row r="294" spans="2:65" s="1" customFormat="1" ht="38.25" hidden="1" customHeight="1">
      <c r="B294" s="72"/>
      <c r="C294" s="101"/>
      <c r="D294" s="101"/>
      <c r="E294" s="102"/>
      <c r="F294" s="148"/>
      <c r="G294" s="148"/>
      <c r="H294" s="148"/>
      <c r="I294" s="148"/>
      <c r="J294" s="103"/>
      <c r="K294" s="104"/>
      <c r="L294" s="146"/>
      <c r="M294" s="146"/>
      <c r="N294" s="149"/>
      <c r="O294" s="149"/>
      <c r="P294" s="149"/>
      <c r="Q294" s="149"/>
      <c r="R294" s="75"/>
      <c r="T294" s="105"/>
      <c r="U294" s="27"/>
      <c r="V294" s="23"/>
      <c r="W294" s="106"/>
      <c r="X294" s="106"/>
      <c r="Y294" s="106"/>
      <c r="Z294" s="106"/>
      <c r="AA294" s="107"/>
      <c r="AR294" s="11"/>
      <c r="AT294" s="11"/>
      <c r="AU294" s="11"/>
      <c r="AY294" s="11"/>
      <c r="BE294" s="53"/>
      <c r="BF294" s="53"/>
      <c r="BG294" s="53"/>
      <c r="BH294" s="53"/>
      <c r="BI294" s="53"/>
      <c r="BJ294" s="11"/>
      <c r="BK294" s="53"/>
      <c r="BL294" s="11"/>
      <c r="BM294" s="11"/>
    </row>
    <row r="295" spans="2:65" s="1" customFormat="1" ht="51" hidden="1" customHeight="1">
      <c r="B295" s="72"/>
      <c r="C295" s="114"/>
      <c r="D295" s="114"/>
      <c r="E295" s="115"/>
      <c r="F295" s="174"/>
      <c r="G295" s="174"/>
      <c r="H295" s="174"/>
      <c r="I295" s="174"/>
      <c r="J295" s="116"/>
      <c r="K295" s="117"/>
      <c r="L295" s="175"/>
      <c r="M295" s="175"/>
      <c r="N295" s="176"/>
      <c r="O295" s="149"/>
      <c r="P295" s="149"/>
      <c r="Q295" s="149"/>
      <c r="R295" s="75"/>
      <c r="T295" s="105"/>
      <c r="U295" s="27"/>
      <c r="V295" s="23"/>
      <c r="W295" s="106"/>
      <c r="X295" s="106"/>
      <c r="Y295" s="106"/>
      <c r="Z295" s="106"/>
      <c r="AA295" s="107"/>
      <c r="AR295" s="11"/>
      <c r="AT295" s="11"/>
      <c r="AU295" s="11"/>
      <c r="AY295" s="11"/>
      <c r="BE295" s="53"/>
      <c r="BF295" s="53"/>
      <c r="BG295" s="53"/>
      <c r="BH295" s="53"/>
      <c r="BI295" s="53"/>
      <c r="BJ295" s="11"/>
      <c r="BK295" s="53"/>
      <c r="BL295" s="11"/>
      <c r="BM295" s="11"/>
    </row>
    <row r="296" spans="2:65" s="1" customFormat="1" ht="51" hidden="1" customHeight="1">
      <c r="B296" s="72"/>
      <c r="C296" s="114"/>
      <c r="D296" s="114"/>
      <c r="E296" s="115"/>
      <c r="F296" s="174"/>
      <c r="G296" s="174"/>
      <c r="H296" s="174"/>
      <c r="I296" s="174"/>
      <c r="J296" s="116"/>
      <c r="K296" s="117"/>
      <c r="L296" s="175"/>
      <c r="M296" s="175"/>
      <c r="N296" s="176"/>
      <c r="O296" s="149"/>
      <c r="P296" s="149"/>
      <c r="Q296" s="149"/>
      <c r="R296" s="75"/>
      <c r="T296" s="105"/>
      <c r="U296" s="27"/>
      <c r="V296" s="23"/>
      <c r="W296" s="106"/>
      <c r="X296" s="106"/>
      <c r="Y296" s="106"/>
      <c r="Z296" s="106"/>
      <c r="AA296" s="107"/>
      <c r="AR296" s="11"/>
      <c r="AT296" s="11"/>
      <c r="AU296" s="11"/>
      <c r="AY296" s="11"/>
      <c r="BE296" s="53"/>
      <c r="BF296" s="53"/>
      <c r="BG296" s="53"/>
      <c r="BH296" s="53"/>
      <c r="BI296" s="53"/>
      <c r="BJ296" s="11"/>
      <c r="BK296" s="53"/>
      <c r="BL296" s="11"/>
      <c r="BM296" s="11"/>
    </row>
    <row r="297" spans="2:65" s="1" customFormat="1" ht="51" hidden="1" customHeight="1">
      <c r="B297" s="72"/>
      <c r="C297" s="114"/>
      <c r="D297" s="114"/>
      <c r="E297" s="115"/>
      <c r="F297" s="174"/>
      <c r="G297" s="174"/>
      <c r="H297" s="174"/>
      <c r="I297" s="174"/>
      <c r="J297" s="116"/>
      <c r="K297" s="117"/>
      <c r="L297" s="175"/>
      <c r="M297" s="175"/>
      <c r="N297" s="176"/>
      <c r="O297" s="149"/>
      <c r="P297" s="149"/>
      <c r="Q297" s="149"/>
      <c r="R297" s="75"/>
      <c r="T297" s="105"/>
      <c r="U297" s="27"/>
      <c r="V297" s="23"/>
      <c r="W297" s="106"/>
      <c r="X297" s="106"/>
      <c r="Y297" s="106"/>
      <c r="Z297" s="106"/>
      <c r="AA297" s="107"/>
      <c r="AR297" s="11"/>
      <c r="AT297" s="11"/>
      <c r="AU297" s="11"/>
      <c r="AY297" s="11"/>
      <c r="BE297" s="53"/>
      <c r="BF297" s="53"/>
      <c r="BG297" s="53"/>
      <c r="BH297" s="53"/>
      <c r="BI297" s="53"/>
      <c r="BJ297" s="11"/>
      <c r="BK297" s="53"/>
      <c r="BL297" s="11"/>
      <c r="BM297" s="11"/>
    </row>
    <row r="298" spans="2:65" s="1" customFormat="1" ht="38.25" hidden="1" customHeight="1">
      <c r="B298" s="72"/>
      <c r="C298" s="101"/>
      <c r="D298" s="101"/>
      <c r="E298" s="102"/>
      <c r="F298" s="148"/>
      <c r="G298" s="148"/>
      <c r="H298" s="148"/>
      <c r="I298" s="148"/>
      <c r="J298" s="103"/>
      <c r="K298" s="104"/>
      <c r="L298" s="146"/>
      <c r="M298" s="146"/>
      <c r="N298" s="149"/>
      <c r="O298" s="149"/>
      <c r="P298" s="149"/>
      <c r="Q298" s="149"/>
      <c r="R298" s="75"/>
      <c r="T298" s="105"/>
      <c r="U298" s="27"/>
      <c r="V298" s="23"/>
      <c r="W298" s="106"/>
      <c r="X298" s="106"/>
      <c r="Y298" s="106"/>
      <c r="Z298" s="106"/>
      <c r="AA298" s="107"/>
      <c r="AR298" s="11"/>
      <c r="AT298" s="11"/>
      <c r="AU298" s="11"/>
      <c r="AY298" s="11"/>
      <c r="BE298" s="53"/>
      <c r="BF298" s="53"/>
      <c r="BG298" s="53"/>
      <c r="BH298" s="53"/>
      <c r="BI298" s="53"/>
      <c r="BJ298" s="11"/>
      <c r="BK298" s="53"/>
      <c r="BL298" s="11"/>
      <c r="BM298" s="11"/>
    </row>
    <row r="299" spans="2:65" s="1" customFormat="1" ht="38.25" hidden="1" customHeight="1">
      <c r="B299" s="72"/>
      <c r="C299" s="114"/>
      <c r="D299" s="114"/>
      <c r="E299" s="115"/>
      <c r="F299" s="174"/>
      <c r="G299" s="174"/>
      <c r="H299" s="174"/>
      <c r="I299" s="174"/>
      <c r="J299" s="116"/>
      <c r="K299" s="117"/>
      <c r="L299" s="175"/>
      <c r="M299" s="175"/>
      <c r="N299" s="176"/>
      <c r="O299" s="149"/>
      <c r="P299" s="149"/>
      <c r="Q299" s="149"/>
      <c r="R299" s="75"/>
      <c r="T299" s="105"/>
      <c r="U299" s="27"/>
      <c r="V299" s="23"/>
      <c r="W299" s="106"/>
      <c r="X299" s="106"/>
      <c r="Y299" s="106"/>
      <c r="Z299" s="106"/>
      <c r="AA299" s="107"/>
      <c r="AR299" s="11"/>
      <c r="AT299" s="11"/>
      <c r="AU299" s="11"/>
      <c r="AY299" s="11"/>
      <c r="BE299" s="53"/>
      <c r="BF299" s="53"/>
      <c r="BG299" s="53"/>
      <c r="BH299" s="53"/>
      <c r="BI299" s="53"/>
      <c r="BJ299" s="11"/>
      <c r="BK299" s="53"/>
      <c r="BL299" s="11"/>
      <c r="BM299" s="11"/>
    </row>
    <row r="300" spans="2:65" s="1" customFormat="1" ht="38.25" hidden="1" customHeight="1">
      <c r="B300" s="72"/>
      <c r="C300" s="114"/>
      <c r="D300" s="114"/>
      <c r="E300" s="115"/>
      <c r="F300" s="174"/>
      <c r="G300" s="174"/>
      <c r="H300" s="174"/>
      <c r="I300" s="174"/>
      <c r="J300" s="116"/>
      <c r="K300" s="117"/>
      <c r="L300" s="175"/>
      <c r="M300" s="175"/>
      <c r="N300" s="176"/>
      <c r="O300" s="149"/>
      <c r="P300" s="149"/>
      <c r="Q300" s="149"/>
      <c r="R300" s="75"/>
      <c r="T300" s="105"/>
      <c r="U300" s="27"/>
      <c r="V300" s="23"/>
      <c r="W300" s="106"/>
      <c r="X300" s="106"/>
      <c r="Y300" s="106"/>
      <c r="Z300" s="106"/>
      <c r="AA300" s="107"/>
      <c r="AR300" s="11"/>
      <c r="AT300" s="11"/>
      <c r="AU300" s="11"/>
      <c r="AY300" s="11"/>
      <c r="BE300" s="53"/>
      <c r="BF300" s="53"/>
      <c r="BG300" s="53"/>
      <c r="BH300" s="53"/>
      <c r="BI300" s="53"/>
      <c r="BJ300" s="11"/>
      <c r="BK300" s="53"/>
      <c r="BL300" s="11"/>
      <c r="BM300" s="11"/>
    </row>
    <row r="301" spans="2:65" s="1" customFormat="1" ht="38.25" hidden="1" customHeight="1">
      <c r="B301" s="72"/>
      <c r="C301" s="114"/>
      <c r="D301" s="114"/>
      <c r="E301" s="115"/>
      <c r="F301" s="174"/>
      <c r="G301" s="174"/>
      <c r="H301" s="174"/>
      <c r="I301" s="174"/>
      <c r="J301" s="116"/>
      <c r="K301" s="117"/>
      <c r="L301" s="175"/>
      <c r="M301" s="175"/>
      <c r="N301" s="176"/>
      <c r="O301" s="149"/>
      <c r="P301" s="149"/>
      <c r="Q301" s="149"/>
      <c r="R301" s="75"/>
      <c r="T301" s="105"/>
      <c r="U301" s="27"/>
      <c r="V301" s="23"/>
      <c r="W301" s="106"/>
      <c r="X301" s="106"/>
      <c r="Y301" s="106"/>
      <c r="Z301" s="106"/>
      <c r="AA301" s="107"/>
      <c r="AR301" s="11"/>
      <c r="AT301" s="11"/>
      <c r="AU301" s="11"/>
      <c r="AY301" s="11"/>
      <c r="BE301" s="53"/>
      <c r="BF301" s="53"/>
      <c r="BG301" s="53"/>
      <c r="BH301" s="53"/>
      <c r="BI301" s="53"/>
      <c r="BJ301" s="11"/>
      <c r="BK301" s="53"/>
      <c r="BL301" s="11"/>
      <c r="BM301" s="11"/>
    </row>
    <row r="302" spans="2:65" s="1" customFormat="1" ht="38.25" hidden="1" customHeight="1">
      <c r="B302" s="72"/>
      <c r="C302" s="101"/>
      <c r="D302" s="101"/>
      <c r="E302" s="102"/>
      <c r="F302" s="148"/>
      <c r="G302" s="148"/>
      <c r="H302" s="148"/>
      <c r="I302" s="148"/>
      <c r="J302" s="103"/>
      <c r="K302" s="104"/>
      <c r="L302" s="146"/>
      <c r="M302" s="146"/>
      <c r="N302" s="149"/>
      <c r="O302" s="149"/>
      <c r="P302" s="149"/>
      <c r="Q302" s="149"/>
      <c r="R302" s="75"/>
      <c r="T302" s="105"/>
      <c r="U302" s="27"/>
      <c r="V302" s="23"/>
      <c r="W302" s="106"/>
      <c r="X302" s="106"/>
      <c r="Y302" s="106"/>
      <c r="Z302" s="106"/>
      <c r="AA302" s="107"/>
      <c r="AR302" s="11"/>
      <c r="AT302" s="11"/>
      <c r="AU302" s="11"/>
      <c r="AY302" s="11"/>
      <c r="BE302" s="53"/>
      <c r="BF302" s="53"/>
      <c r="BG302" s="53"/>
      <c r="BH302" s="53"/>
      <c r="BI302" s="53"/>
      <c r="BJ302" s="11"/>
      <c r="BK302" s="53"/>
      <c r="BL302" s="11"/>
      <c r="BM302" s="11"/>
    </row>
    <row r="303" spans="2:65" s="1" customFormat="1" ht="51" hidden="1" customHeight="1">
      <c r="B303" s="72"/>
      <c r="C303" s="114"/>
      <c r="D303" s="114"/>
      <c r="E303" s="115"/>
      <c r="F303" s="174"/>
      <c r="G303" s="174"/>
      <c r="H303" s="174"/>
      <c r="I303" s="174"/>
      <c r="J303" s="116"/>
      <c r="K303" s="117"/>
      <c r="L303" s="175"/>
      <c r="M303" s="175"/>
      <c r="N303" s="176"/>
      <c r="O303" s="149"/>
      <c r="P303" s="149"/>
      <c r="Q303" s="149"/>
      <c r="R303" s="75"/>
      <c r="T303" s="105"/>
      <c r="U303" s="27"/>
      <c r="V303" s="23"/>
      <c r="W303" s="106"/>
      <c r="X303" s="106"/>
      <c r="Y303" s="106"/>
      <c r="Z303" s="106"/>
      <c r="AA303" s="107"/>
      <c r="AR303" s="11"/>
      <c r="AT303" s="11"/>
      <c r="AU303" s="11"/>
      <c r="AY303" s="11"/>
      <c r="BE303" s="53"/>
      <c r="BF303" s="53"/>
      <c r="BG303" s="53"/>
      <c r="BH303" s="53"/>
      <c r="BI303" s="53"/>
      <c r="BJ303" s="11"/>
      <c r="BK303" s="53"/>
      <c r="BL303" s="11"/>
      <c r="BM303" s="11"/>
    </row>
    <row r="304" spans="2:65" s="1" customFormat="1" ht="51" hidden="1" customHeight="1">
      <c r="B304" s="72"/>
      <c r="C304" s="114"/>
      <c r="D304" s="114"/>
      <c r="E304" s="115"/>
      <c r="F304" s="174"/>
      <c r="G304" s="174"/>
      <c r="H304" s="174"/>
      <c r="I304" s="174"/>
      <c r="J304" s="116"/>
      <c r="K304" s="117"/>
      <c r="L304" s="175"/>
      <c r="M304" s="175"/>
      <c r="N304" s="176"/>
      <c r="O304" s="149"/>
      <c r="P304" s="149"/>
      <c r="Q304" s="149"/>
      <c r="R304" s="75"/>
      <c r="T304" s="105"/>
      <c r="U304" s="27"/>
      <c r="V304" s="23"/>
      <c r="W304" s="106"/>
      <c r="X304" s="106"/>
      <c r="Y304" s="106"/>
      <c r="Z304" s="106"/>
      <c r="AA304" s="107"/>
      <c r="AR304" s="11"/>
      <c r="AT304" s="11"/>
      <c r="AU304" s="11"/>
      <c r="AY304" s="11"/>
      <c r="BE304" s="53"/>
      <c r="BF304" s="53"/>
      <c r="BG304" s="53"/>
      <c r="BH304" s="53"/>
      <c r="BI304" s="53"/>
      <c r="BJ304" s="11"/>
      <c r="BK304" s="53"/>
      <c r="BL304" s="11"/>
      <c r="BM304" s="11"/>
    </row>
    <row r="305" spans="2:65" s="1" customFormat="1" ht="51" hidden="1" customHeight="1">
      <c r="B305" s="72"/>
      <c r="C305" s="114"/>
      <c r="D305" s="114"/>
      <c r="E305" s="115"/>
      <c r="F305" s="174"/>
      <c r="G305" s="174"/>
      <c r="H305" s="174"/>
      <c r="I305" s="174"/>
      <c r="J305" s="116"/>
      <c r="K305" s="117"/>
      <c r="L305" s="175"/>
      <c r="M305" s="175"/>
      <c r="N305" s="176"/>
      <c r="O305" s="149"/>
      <c r="P305" s="149"/>
      <c r="Q305" s="149"/>
      <c r="R305" s="75"/>
      <c r="T305" s="105"/>
      <c r="U305" s="27"/>
      <c r="V305" s="23"/>
      <c r="W305" s="106"/>
      <c r="X305" s="106"/>
      <c r="Y305" s="106"/>
      <c r="Z305" s="106"/>
      <c r="AA305" s="107"/>
      <c r="AR305" s="11"/>
      <c r="AT305" s="11"/>
      <c r="AU305" s="11"/>
      <c r="AY305" s="11"/>
      <c r="BE305" s="53"/>
      <c r="BF305" s="53"/>
      <c r="BG305" s="53"/>
      <c r="BH305" s="53"/>
      <c r="BI305" s="53"/>
      <c r="BJ305" s="11"/>
      <c r="BK305" s="53"/>
      <c r="BL305" s="11"/>
      <c r="BM305" s="11"/>
    </row>
    <row r="306" spans="2:65" s="1" customFormat="1" ht="51" hidden="1" customHeight="1">
      <c r="B306" s="72"/>
      <c r="C306" s="114"/>
      <c r="D306" s="114"/>
      <c r="E306" s="115"/>
      <c r="F306" s="174"/>
      <c r="G306" s="174"/>
      <c r="H306" s="174"/>
      <c r="I306" s="174"/>
      <c r="J306" s="116"/>
      <c r="K306" s="117"/>
      <c r="L306" s="175"/>
      <c r="M306" s="175"/>
      <c r="N306" s="176"/>
      <c r="O306" s="149"/>
      <c r="P306" s="149"/>
      <c r="Q306" s="149"/>
      <c r="R306" s="75"/>
      <c r="T306" s="105"/>
      <c r="U306" s="27"/>
      <c r="V306" s="23"/>
      <c r="W306" s="106"/>
      <c r="X306" s="106"/>
      <c r="Y306" s="106"/>
      <c r="Z306" s="106"/>
      <c r="AA306" s="107"/>
      <c r="AR306" s="11"/>
      <c r="AT306" s="11"/>
      <c r="AU306" s="11"/>
      <c r="AY306" s="11"/>
      <c r="BE306" s="53"/>
      <c r="BF306" s="53"/>
      <c r="BG306" s="53"/>
      <c r="BH306" s="53"/>
      <c r="BI306" s="53"/>
      <c r="BJ306" s="11"/>
      <c r="BK306" s="53"/>
      <c r="BL306" s="11"/>
      <c r="BM306" s="11"/>
    </row>
    <row r="307" spans="2:65" s="1" customFormat="1" ht="25.5" hidden="1" customHeight="1">
      <c r="B307" s="72"/>
      <c r="C307" s="101"/>
      <c r="D307" s="101"/>
      <c r="E307" s="102"/>
      <c r="F307" s="148"/>
      <c r="G307" s="148"/>
      <c r="H307" s="148"/>
      <c r="I307" s="148"/>
      <c r="J307" s="103"/>
      <c r="K307" s="104"/>
      <c r="L307" s="146"/>
      <c r="M307" s="146"/>
      <c r="N307" s="149"/>
      <c r="O307" s="149"/>
      <c r="P307" s="149"/>
      <c r="Q307" s="149"/>
      <c r="R307" s="75"/>
      <c r="T307" s="105"/>
      <c r="U307" s="27"/>
      <c r="V307" s="23"/>
      <c r="W307" s="106"/>
      <c r="X307" s="106"/>
      <c r="Y307" s="106"/>
      <c r="Z307" s="106"/>
      <c r="AA307" s="107"/>
      <c r="AR307" s="11"/>
      <c r="AT307" s="11"/>
      <c r="AU307" s="11"/>
      <c r="AY307" s="11"/>
      <c r="BE307" s="53"/>
      <c r="BF307" s="53"/>
      <c r="BG307" s="53"/>
      <c r="BH307" s="53"/>
      <c r="BI307" s="53"/>
      <c r="BJ307" s="11"/>
      <c r="BK307" s="53"/>
      <c r="BL307" s="11"/>
      <c r="BM307" s="11"/>
    </row>
    <row r="308" spans="2:65" s="1" customFormat="1" ht="38.25" hidden="1" customHeight="1">
      <c r="B308" s="72"/>
      <c r="C308" s="114"/>
      <c r="D308" s="114"/>
      <c r="E308" s="115"/>
      <c r="F308" s="174"/>
      <c r="G308" s="174"/>
      <c r="H308" s="174"/>
      <c r="I308" s="174"/>
      <c r="J308" s="116"/>
      <c r="K308" s="117"/>
      <c r="L308" s="175"/>
      <c r="M308" s="175"/>
      <c r="N308" s="176"/>
      <c r="O308" s="149"/>
      <c r="P308" s="149"/>
      <c r="Q308" s="149"/>
      <c r="R308" s="75"/>
      <c r="T308" s="105"/>
      <c r="U308" s="27"/>
      <c r="V308" s="23"/>
      <c r="W308" s="106"/>
      <c r="X308" s="106"/>
      <c r="Y308" s="106"/>
      <c r="Z308" s="106"/>
      <c r="AA308" s="107"/>
      <c r="AR308" s="11"/>
      <c r="AT308" s="11"/>
      <c r="AU308" s="11"/>
      <c r="AY308" s="11"/>
      <c r="BE308" s="53"/>
      <c r="BF308" s="53"/>
      <c r="BG308" s="53"/>
      <c r="BH308" s="53"/>
      <c r="BI308" s="53"/>
      <c r="BJ308" s="11"/>
      <c r="BK308" s="53"/>
      <c r="BL308" s="11"/>
      <c r="BM308" s="11"/>
    </row>
    <row r="309" spans="2:65" s="1" customFormat="1" ht="38.25" hidden="1" customHeight="1">
      <c r="B309" s="72"/>
      <c r="C309" s="114"/>
      <c r="D309" s="114"/>
      <c r="E309" s="115"/>
      <c r="F309" s="174"/>
      <c r="G309" s="174"/>
      <c r="H309" s="174"/>
      <c r="I309" s="174"/>
      <c r="J309" s="116"/>
      <c r="K309" s="117"/>
      <c r="L309" s="175"/>
      <c r="M309" s="175"/>
      <c r="N309" s="176"/>
      <c r="O309" s="149"/>
      <c r="P309" s="149"/>
      <c r="Q309" s="149"/>
      <c r="R309" s="75"/>
      <c r="T309" s="105"/>
      <c r="U309" s="27"/>
      <c r="V309" s="23"/>
      <c r="W309" s="106"/>
      <c r="X309" s="106"/>
      <c r="Y309" s="106"/>
      <c r="Z309" s="106"/>
      <c r="AA309" s="107"/>
      <c r="AR309" s="11"/>
      <c r="AT309" s="11"/>
      <c r="AU309" s="11"/>
      <c r="AY309" s="11"/>
      <c r="BE309" s="53"/>
      <c r="BF309" s="53"/>
      <c r="BG309" s="53"/>
      <c r="BH309" s="53"/>
      <c r="BI309" s="53"/>
      <c r="BJ309" s="11"/>
      <c r="BK309" s="53"/>
      <c r="BL309" s="11"/>
      <c r="BM309" s="11"/>
    </row>
    <row r="310" spans="2:65" s="1" customFormat="1" ht="51" hidden="1" customHeight="1">
      <c r="B310" s="72"/>
      <c r="C310" s="101"/>
      <c r="D310" s="101"/>
      <c r="E310" s="102"/>
      <c r="F310" s="148"/>
      <c r="G310" s="148"/>
      <c r="H310" s="148"/>
      <c r="I310" s="148"/>
      <c r="J310" s="103"/>
      <c r="K310" s="104"/>
      <c r="L310" s="146"/>
      <c r="M310" s="146"/>
      <c r="N310" s="149"/>
      <c r="O310" s="149"/>
      <c r="P310" s="149"/>
      <c r="Q310" s="149"/>
      <c r="R310" s="75"/>
      <c r="T310" s="105"/>
      <c r="U310" s="27"/>
      <c r="V310" s="23"/>
      <c r="W310" s="106"/>
      <c r="X310" s="106"/>
      <c r="Y310" s="106"/>
      <c r="Z310" s="106"/>
      <c r="AA310" s="107"/>
      <c r="AR310" s="11"/>
      <c r="AT310" s="11"/>
      <c r="AU310" s="11"/>
      <c r="AY310" s="11"/>
      <c r="BE310" s="53"/>
      <c r="BF310" s="53"/>
      <c r="BG310" s="53"/>
      <c r="BH310" s="53"/>
      <c r="BI310" s="53"/>
      <c r="BJ310" s="11"/>
      <c r="BK310" s="53"/>
      <c r="BL310" s="11"/>
      <c r="BM310" s="11"/>
    </row>
    <row r="311" spans="2:65" s="1" customFormat="1" ht="38.25" hidden="1" customHeight="1">
      <c r="B311" s="72"/>
      <c r="C311" s="114"/>
      <c r="D311" s="114"/>
      <c r="E311" s="115"/>
      <c r="F311" s="174"/>
      <c r="G311" s="174"/>
      <c r="H311" s="174"/>
      <c r="I311" s="174"/>
      <c r="J311" s="116"/>
      <c r="K311" s="117"/>
      <c r="L311" s="175"/>
      <c r="M311" s="175"/>
      <c r="N311" s="176"/>
      <c r="O311" s="149"/>
      <c r="P311" s="149"/>
      <c r="Q311" s="149"/>
      <c r="R311" s="75"/>
      <c r="T311" s="105"/>
      <c r="U311" s="27"/>
      <c r="V311" s="23"/>
      <c r="W311" s="106"/>
      <c r="X311" s="106"/>
      <c r="Y311" s="106"/>
      <c r="Z311" s="106"/>
      <c r="AA311" s="107"/>
      <c r="AR311" s="11"/>
      <c r="AT311" s="11"/>
      <c r="AU311" s="11"/>
      <c r="AY311" s="11"/>
      <c r="BE311" s="53"/>
      <c r="BF311" s="53"/>
      <c r="BG311" s="53"/>
      <c r="BH311" s="53"/>
      <c r="BI311" s="53"/>
      <c r="BJ311" s="11"/>
      <c r="BK311" s="53"/>
      <c r="BL311" s="11"/>
      <c r="BM311" s="11"/>
    </row>
    <row r="312" spans="2:65" s="1" customFormat="1" ht="25.5" hidden="1" customHeight="1">
      <c r="B312" s="72"/>
      <c r="C312" s="101"/>
      <c r="D312" s="101"/>
      <c r="E312" s="102"/>
      <c r="F312" s="148"/>
      <c r="G312" s="148"/>
      <c r="H312" s="148"/>
      <c r="I312" s="148"/>
      <c r="J312" s="103"/>
      <c r="K312" s="112"/>
      <c r="L312" s="146"/>
      <c r="M312" s="146"/>
      <c r="N312" s="149"/>
      <c r="O312" s="149"/>
      <c r="P312" s="149"/>
      <c r="Q312" s="149"/>
      <c r="R312" s="75"/>
      <c r="T312" s="105"/>
      <c r="U312" s="27"/>
      <c r="V312" s="23"/>
      <c r="W312" s="106"/>
      <c r="X312" s="106"/>
      <c r="Y312" s="106"/>
      <c r="Z312" s="106"/>
      <c r="AA312" s="107"/>
      <c r="AR312" s="11"/>
      <c r="AT312" s="11"/>
      <c r="AU312" s="11"/>
      <c r="AY312" s="11"/>
      <c r="BE312" s="53"/>
      <c r="BF312" s="53"/>
      <c r="BG312" s="53"/>
      <c r="BH312" s="53"/>
      <c r="BI312" s="53"/>
      <c r="BJ312" s="11"/>
      <c r="BK312" s="53"/>
      <c r="BL312" s="11"/>
      <c r="BM312" s="11"/>
    </row>
    <row r="313" spans="2:65" s="5" customFormat="1" ht="29.85" hidden="1" customHeight="1">
      <c r="B313" s="90"/>
      <c r="C313" s="91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70"/>
      <c r="O313" s="171"/>
      <c r="P313" s="171"/>
      <c r="Q313" s="171"/>
      <c r="R313" s="93"/>
      <c r="T313" s="94"/>
      <c r="U313" s="91"/>
      <c r="V313" s="91"/>
      <c r="W313" s="95"/>
      <c r="X313" s="91"/>
      <c r="Y313" s="95"/>
      <c r="Z313" s="91"/>
      <c r="AA313" s="96"/>
      <c r="AR313" s="97"/>
      <c r="AT313" s="98"/>
      <c r="AU313" s="98"/>
      <c r="AY313" s="97"/>
      <c r="BK313" s="99"/>
    </row>
    <row r="314" spans="2:65" s="1" customFormat="1" ht="38.25" hidden="1" customHeight="1">
      <c r="B314" s="72"/>
      <c r="C314" s="101"/>
      <c r="D314" s="101"/>
      <c r="E314" s="102"/>
      <c r="F314" s="148"/>
      <c r="G314" s="148"/>
      <c r="H314" s="148"/>
      <c r="I314" s="148"/>
      <c r="J314" s="103"/>
      <c r="K314" s="104"/>
      <c r="L314" s="146"/>
      <c r="M314" s="146"/>
      <c r="N314" s="149"/>
      <c r="O314" s="149"/>
      <c r="P314" s="149"/>
      <c r="Q314" s="149"/>
      <c r="R314" s="75"/>
      <c r="T314" s="105"/>
      <c r="U314" s="27"/>
      <c r="V314" s="23"/>
      <c r="W314" s="106"/>
      <c r="X314" s="106"/>
      <c r="Y314" s="106"/>
      <c r="Z314" s="106"/>
      <c r="AA314" s="107"/>
      <c r="AR314" s="11"/>
      <c r="AT314" s="11"/>
      <c r="AU314" s="11"/>
      <c r="AY314" s="11"/>
      <c r="BE314" s="53"/>
      <c r="BF314" s="53"/>
      <c r="BG314" s="53"/>
      <c r="BH314" s="53"/>
      <c r="BI314" s="53"/>
      <c r="BJ314" s="11"/>
      <c r="BK314" s="53"/>
      <c r="BL314" s="11"/>
      <c r="BM314" s="11"/>
    </row>
    <row r="315" spans="2:65" s="1" customFormat="1" ht="25.5" hidden="1" customHeight="1">
      <c r="B315" s="72"/>
      <c r="C315" s="114"/>
      <c r="D315" s="114"/>
      <c r="E315" s="115"/>
      <c r="F315" s="174"/>
      <c r="G315" s="174"/>
      <c r="H315" s="174"/>
      <c r="I315" s="174"/>
      <c r="J315" s="116"/>
      <c r="K315" s="117"/>
      <c r="L315" s="175"/>
      <c r="M315" s="175"/>
      <c r="N315" s="176"/>
      <c r="O315" s="149"/>
      <c r="P315" s="149"/>
      <c r="Q315" s="149"/>
      <c r="R315" s="75"/>
      <c r="T315" s="105"/>
      <c r="U315" s="27"/>
      <c r="V315" s="23"/>
      <c r="W315" s="106"/>
      <c r="X315" s="106"/>
      <c r="Y315" s="106"/>
      <c r="Z315" s="106"/>
      <c r="AA315" s="107"/>
      <c r="AR315" s="11"/>
      <c r="AT315" s="11"/>
      <c r="AU315" s="11"/>
      <c r="AY315" s="11"/>
      <c r="BE315" s="53"/>
      <c r="BF315" s="53"/>
      <c r="BG315" s="53"/>
      <c r="BH315" s="53"/>
      <c r="BI315" s="53"/>
      <c r="BJ315" s="11"/>
      <c r="BK315" s="53"/>
      <c r="BL315" s="11"/>
      <c r="BM315" s="11"/>
    </row>
    <row r="316" spans="2:65" s="1" customFormat="1" ht="25.5" hidden="1" customHeight="1">
      <c r="B316" s="72"/>
      <c r="C316" s="114"/>
      <c r="D316" s="114"/>
      <c r="E316" s="115"/>
      <c r="F316" s="174"/>
      <c r="G316" s="174"/>
      <c r="H316" s="174"/>
      <c r="I316" s="174"/>
      <c r="J316" s="116"/>
      <c r="K316" s="117"/>
      <c r="L316" s="175"/>
      <c r="M316" s="175"/>
      <c r="N316" s="176"/>
      <c r="O316" s="149"/>
      <c r="P316" s="149"/>
      <c r="Q316" s="149"/>
      <c r="R316" s="75"/>
      <c r="T316" s="105"/>
      <c r="U316" s="27"/>
      <c r="V316" s="23"/>
      <c r="W316" s="106"/>
      <c r="X316" s="106"/>
      <c r="Y316" s="106"/>
      <c r="Z316" s="106"/>
      <c r="AA316" s="107"/>
      <c r="AR316" s="11"/>
      <c r="AT316" s="11"/>
      <c r="AU316" s="11"/>
      <c r="AY316" s="11"/>
      <c r="BE316" s="53"/>
      <c r="BF316" s="53"/>
      <c r="BG316" s="53"/>
      <c r="BH316" s="53"/>
      <c r="BI316" s="53"/>
      <c r="BJ316" s="11"/>
      <c r="BK316" s="53"/>
      <c r="BL316" s="11"/>
      <c r="BM316" s="11"/>
    </row>
    <row r="317" spans="2:65" s="1" customFormat="1" ht="25.5" hidden="1" customHeight="1">
      <c r="B317" s="72"/>
      <c r="C317" s="114"/>
      <c r="D317" s="114"/>
      <c r="E317" s="115"/>
      <c r="F317" s="174"/>
      <c r="G317" s="174"/>
      <c r="H317" s="174"/>
      <c r="I317" s="174"/>
      <c r="J317" s="116"/>
      <c r="K317" s="117"/>
      <c r="L317" s="175"/>
      <c r="M317" s="175"/>
      <c r="N317" s="176"/>
      <c r="O317" s="149"/>
      <c r="P317" s="149"/>
      <c r="Q317" s="149"/>
      <c r="R317" s="75"/>
      <c r="T317" s="105"/>
      <c r="U317" s="27"/>
      <c r="V317" s="23"/>
      <c r="W317" s="106"/>
      <c r="X317" s="106"/>
      <c r="Y317" s="106"/>
      <c r="Z317" s="106"/>
      <c r="AA317" s="107"/>
      <c r="AR317" s="11"/>
      <c r="AT317" s="11"/>
      <c r="AU317" s="11"/>
      <c r="AY317" s="11"/>
      <c r="BE317" s="53"/>
      <c r="BF317" s="53"/>
      <c r="BG317" s="53"/>
      <c r="BH317" s="53"/>
      <c r="BI317" s="53"/>
      <c r="BJ317" s="11"/>
      <c r="BK317" s="53"/>
      <c r="BL317" s="11"/>
      <c r="BM317" s="11"/>
    </row>
    <row r="318" spans="2:65" s="1" customFormat="1" ht="38.25" hidden="1" customHeight="1">
      <c r="B318" s="72"/>
      <c r="C318" s="101"/>
      <c r="D318" s="101"/>
      <c r="E318" s="102"/>
      <c r="F318" s="148"/>
      <c r="G318" s="148"/>
      <c r="H318" s="148"/>
      <c r="I318" s="148"/>
      <c r="J318" s="103"/>
      <c r="K318" s="104"/>
      <c r="L318" s="146"/>
      <c r="M318" s="146"/>
      <c r="N318" s="149"/>
      <c r="O318" s="149"/>
      <c r="P318" s="149"/>
      <c r="Q318" s="149"/>
      <c r="R318" s="75"/>
      <c r="T318" s="105"/>
      <c r="U318" s="27"/>
      <c r="V318" s="23"/>
      <c r="W318" s="106"/>
      <c r="X318" s="106"/>
      <c r="Y318" s="106"/>
      <c r="Z318" s="106"/>
      <c r="AA318" s="107"/>
      <c r="AR318" s="11"/>
      <c r="AT318" s="11"/>
      <c r="AU318" s="11"/>
      <c r="AY318" s="11"/>
      <c r="BE318" s="53"/>
      <c r="BF318" s="53"/>
      <c r="BG318" s="53"/>
      <c r="BH318" s="53"/>
      <c r="BI318" s="53"/>
      <c r="BJ318" s="11"/>
      <c r="BK318" s="53"/>
      <c r="BL318" s="11"/>
      <c r="BM318" s="11"/>
    </row>
    <row r="319" spans="2:65" s="1" customFormat="1" ht="38.25" hidden="1" customHeight="1">
      <c r="B319" s="72"/>
      <c r="C319" s="114"/>
      <c r="D319" s="114"/>
      <c r="E319" s="115"/>
      <c r="F319" s="174"/>
      <c r="G319" s="174"/>
      <c r="H319" s="174"/>
      <c r="I319" s="174"/>
      <c r="J319" s="116"/>
      <c r="K319" s="117"/>
      <c r="L319" s="175"/>
      <c r="M319" s="175"/>
      <c r="N319" s="176"/>
      <c r="O319" s="149"/>
      <c r="P319" s="149"/>
      <c r="Q319" s="149"/>
      <c r="R319" s="75"/>
      <c r="T319" s="105"/>
      <c r="U319" s="27"/>
      <c r="V319" s="23"/>
      <c r="W319" s="106"/>
      <c r="X319" s="106"/>
      <c r="Y319" s="106"/>
      <c r="Z319" s="106"/>
      <c r="AA319" s="107"/>
      <c r="AR319" s="11"/>
      <c r="AT319" s="11"/>
      <c r="AU319" s="11"/>
      <c r="AY319" s="11"/>
      <c r="BE319" s="53"/>
      <c r="BF319" s="53"/>
      <c r="BG319" s="53"/>
      <c r="BH319" s="53"/>
      <c r="BI319" s="53"/>
      <c r="BJ319" s="11"/>
      <c r="BK319" s="53"/>
      <c r="BL319" s="11"/>
      <c r="BM319" s="11"/>
    </row>
    <row r="320" spans="2:65" s="1" customFormat="1" ht="38.25" hidden="1" customHeight="1">
      <c r="B320" s="72"/>
      <c r="C320" s="101"/>
      <c r="D320" s="101"/>
      <c r="E320" s="102"/>
      <c r="F320" s="148"/>
      <c r="G320" s="148"/>
      <c r="H320" s="148"/>
      <c r="I320" s="148"/>
      <c r="J320" s="103"/>
      <c r="K320" s="104"/>
      <c r="L320" s="146"/>
      <c r="M320" s="146"/>
      <c r="N320" s="149"/>
      <c r="O320" s="149"/>
      <c r="P320" s="149"/>
      <c r="Q320" s="149"/>
      <c r="R320" s="75"/>
      <c r="T320" s="105"/>
      <c r="U320" s="27"/>
      <c r="V320" s="23"/>
      <c r="W320" s="106"/>
      <c r="X320" s="106"/>
      <c r="Y320" s="106"/>
      <c r="Z320" s="106"/>
      <c r="AA320" s="107"/>
      <c r="AR320" s="11"/>
      <c r="AT320" s="11"/>
      <c r="AU320" s="11"/>
      <c r="AY320" s="11"/>
      <c r="BE320" s="53"/>
      <c r="BF320" s="53"/>
      <c r="BG320" s="53"/>
      <c r="BH320" s="53"/>
      <c r="BI320" s="53"/>
      <c r="BJ320" s="11"/>
      <c r="BK320" s="53"/>
      <c r="BL320" s="11"/>
      <c r="BM320" s="11"/>
    </row>
    <row r="321" spans="2:65" s="1" customFormat="1" ht="25.5" hidden="1" customHeight="1">
      <c r="B321" s="72"/>
      <c r="C321" s="114"/>
      <c r="D321" s="114"/>
      <c r="E321" s="115"/>
      <c r="F321" s="174"/>
      <c r="G321" s="174"/>
      <c r="H321" s="174"/>
      <c r="I321" s="174"/>
      <c r="J321" s="116"/>
      <c r="K321" s="117"/>
      <c r="L321" s="175"/>
      <c r="M321" s="175"/>
      <c r="N321" s="176"/>
      <c r="O321" s="149"/>
      <c r="P321" s="149"/>
      <c r="Q321" s="149"/>
      <c r="R321" s="75"/>
      <c r="T321" s="105"/>
      <c r="U321" s="27"/>
      <c r="V321" s="23"/>
      <c r="W321" s="106"/>
      <c r="X321" s="106"/>
      <c r="Y321" s="106"/>
      <c r="Z321" s="106"/>
      <c r="AA321" s="107"/>
      <c r="AR321" s="11"/>
      <c r="AT321" s="11"/>
      <c r="AU321" s="11"/>
      <c r="AY321" s="11"/>
      <c r="BE321" s="53"/>
      <c r="BF321" s="53"/>
      <c r="BG321" s="53"/>
      <c r="BH321" s="53"/>
      <c r="BI321" s="53"/>
      <c r="BJ321" s="11"/>
      <c r="BK321" s="53"/>
      <c r="BL321" s="11"/>
      <c r="BM321" s="11"/>
    </row>
    <row r="322" spans="2:65" s="1" customFormat="1" ht="25.5" hidden="1" customHeight="1">
      <c r="B322" s="72"/>
      <c r="C322" s="114"/>
      <c r="D322" s="114"/>
      <c r="E322" s="115"/>
      <c r="F322" s="174"/>
      <c r="G322" s="174"/>
      <c r="H322" s="174"/>
      <c r="I322" s="174"/>
      <c r="J322" s="116"/>
      <c r="K322" s="117"/>
      <c r="L322" s="175"/>
      <c r="M322" s="175"/>
      <c r="N322" s="176"/>
      <c r="O322" s="149"/>
      <c r="P322" s="149"/>
      <c r="Q322" s="149"/>
      <c r="R322" s="75"/>
      <c r="T322" s="105"/>
      <c r="U322" s="27"/>
      <c r="V322" s="23"/>
      <c r="W322" s="106"/>
      <c r="X322" s="106"/>
      <c r="Y322" s="106"/>
      <c r="Z322" s="106"/>
      <c r="AA322" s="107"/>
      <c r="AR322" s="11"/>
      <c r="AT322" s="11"/>
      <c r="AU322" s="11"/>
      <c r="AY322" s="11"/>
      <c r="BE322" s="53"/>
      <c r="BF322" s="53"/>
      <c r="BG322" s="53"/>
      <c r="BH322" s="53"/>
      <c r="BI322" s="53"/>
      <c r="BJ322" s="11"/>
      <c r="BK322" s="53"/>
      <c r="BL322" s="11"/>
      <c r="BM322" s="11"/>
    </row>
    <row r="323" spans="2:65" s="1" customFormat="1" ht="25.5" hidden="1" customHeight="1">
      <c r="B323" s="72"/>
      <c r="C323" s="114"/>
      <c r="D323" s="114"/>
      <c r="E323" s="115"/>
      <c r="F323" s="174"/>
      <c r="G323" s="174"/>
      <c r="H323" s="174"/>
      <c r="I323" s="174"/>
      <c r="J323" s="116"/>
      <c r="K323" s="117"/>
      <c r="L323" s="175"/>
      <c r="M323" s="175"/>
      <c r="N323" s="176"/>
      <c r="O323" s="149"/>
      <c r="P323" s="149"/>
      <c r="Q323" s="149"/>
      <c r="R323" s="75"/>
      <c r="T323" s="105"/>
      <c r="U323" s="27"/>
      <c r="V323" s="23"/>
      <c r="W323" s="106"/>
      <c r="X323" s="106"/>
      <c r="Y323" s="106"/>
      <c r="Z323" s="106"/>
      <c r="AA323" s="107"/>
      <c r="AR323" s="11"/>
      <c r="AT323" s="11"/>
      <c r="AU323" s="11"/>
      <c r="AY323" s="11"/>
      <c r="BE323" s="53"/>
      <c r="BF323" s="53"/>
      <c r="BG323" s="53"/>
      <c r="BH323" s="53"/>
      <c r="BI323" s="53"/>
      <c r="BJ323" s="11"/>
      <c r="BK323" s="53"/>
      <c r="BL323" s="11"/>
      <c r="BM323" s="11"/>
    </row>
    <row r="324" spans="2:65" s="1" customFormat="1" ht="25.5" hidden="1" customHeight="1">
      <c r="B324" s="72"/>
      <c r="C324" s="114"/>
      <c r="D324" s="114"/>
      <c r="E324" s="115"/>
      <c r="F324" s="174"/>
      <c r="G324" s="174"/>
      <c r="H324" s="174"/>
      <c r="I324" s="174"/>
      <c r="J324" s="116"/>
      <c r="K324" s="117"/>
      <c r="L324" s="175"/>
      <c r="M324" s="175"/>
      <c r="N324" s="176"/>
      <c r="O324" s="149"/>
      <c r="P324" s="149"/>
      <c r="Q324" s="149"/>
      <c r="R324" s="75"/>
      <c r="T324" s="105"/>
      <c r="U324" s="27"/>
      <c r="V324" s="23"/>
      <c r="W324" s="106"/>
      <c r="X324" s="106"/>
      <c r="Y324" s="106"/>
      <c r="Z324" s="106"/>
      <c r="AA324" s="107"/>
      <c r="AR324" s="11"/>
      <c r="AT324" s="11"/>
      <c r="AU324" s="11"/>
      <c r="AY324" s="11"/>
      <c r="BE324" s="53"/>
      <c r="BF324" s="53"/>
      <c r="BG324" s="53"/>
      <c r="BH324" s="53"/>
      <c r="BI324" s="53"/>
      <c r="BJ324" s="11"/>
      <c r="BK324" s="53"/>
      <c r="BL324" s="11"/>
      <c r="BM324" s="11"/>
    </row>
    <row r="325" spans="2:65" s="1" customFormat="1" ht="38.25" hidden="1" customHeight="1">
      <c r="B325" s="72"/>
      <c r="C325" s="101"/>
      <c r="D325" s="101"/>
      <c r="E325" s="102"/>
      <c r="F325" s="148"/>
      <c r="G325" s="148"/>
      <c r="H325" s="148"/>
      <c r="I325" s="148"/>
      <c r="J325" s="103"/>
      <c r="K325" s="104"/>
      <c r="L325" s="146"/>
      <c r="M325" s="146"/>
      <c r="N325" s="149"/>
      <c r="O325" s="149"/>
      <c r="P325" s="149"/>
      <c r="Q325" s="149"/>
      <c r="R325" s="75"/>
      <c r="T325" s="105"/>
      <c r="U325" s="27"/>
      <c r="V325" s="23"/>
      <c r="W325" s="106"/>
      <c r="X325" s="106"/>
      <c r="Y325" s="106"/>
      <c r="Z325" s="106"/>
      <c r="AA325" s="107"/>
      <c r="AR325" s="11"/>
      <c r="AT325" s="11"/>
      <c r="AU325" s="11"/>
      <c r="AY325" s="11"/>
      <c r="BE325" s="53"/>
      <c r="BF325" s="53"/>
      <c r="BG325" s="53"/>
      <c r="BH325" s="53"/>
      <c r="BI325" s="53"/>
      <c r="BJ325" s="11"/>
      <c r="BK325" s="53"/>
      <c r="BL325" s="11"/>
      <c r="BM325" s="11"/>
    </row>
    <row r="326" spans="2:65" s="1" customFormat="1" ht="25.5" hidden="1" customHeight="1">
      <c r="B326" s="72"/>
      <c r="C326" s="101"/>
      <c r="D326" s="101"/>
      <c r="E326" s="102"/>
      <c r="F326" s="148"/>
      <c r="G326" s="148"/>
      <c r="H326" s="148"/>
      <c r="I326" s="148"/>
      <c r="J326" s="103"/>
      <c r="K326" s="104"/>
      <c r="L326" s="146"/>
      <c r="M326" s="146"/>
      <c r="N326" s="149"/>
      <c r="O326" s="149"/>
      <c r="P326" s="149"/>
      <c r="Q326" s="149"/>
      <c r="R326" s="75"/>
      <c r="T326" s="105"/>
      <c r="U326" s="27"/>
      <c r="V326" s="23"/>
      <c r="W326" s="106"/>
      <c r="X326" s="106"/>
      <c r="Y326" s="106"/>
      <c r="Z326" s="106"/>
      <c r="AA326" s="107"/>
      <c r="AR326" s="11"/>
      <c r="AT326" s="11"/>
      <c r="AU326" s="11"/>
      <c r="AY326" s="11"/>
      <c r="BE326" s="53"/>
      <c r="BF326" s="53"/>
      <c r="BG326" s="53"/>
      <c r="BH326" s="53"/>
      <c r="BI326" s="53"/>
      <c r="BJ326" s="11"/>
      <c r="BK326" s="53"/>
      <c r="BL326" s="11"/>
      <c r="BM326" s="11"/>
    </row>
    <row r="327" spans="2:65" s="1" customFormat="1" ht="51" hidden="1" customHeight="1">
      <c r="B327" s="72"/>
      <c r="C327" s="114"/>
      <c r="D327" s="114"/>
      <c r="E327" s="115"/>
      <c r="F327" s="174"/>
      <c r="G327" s="174"/>
      <c r="H327" s="174"/>
      <c r="I327" s="174"/>
      <c r="J327" s="116"/>
      <c r="K327" s="117"/>
      <c r="L327" s="175"/>
      <c r="M327" s="175"/>
      <c r="N327" s="176"/>
      <c r="O327" s="149"/>
      <c r="P327" s="149"/>
      <c r="Q327" s="149"/>
      <c r="R327" s="75"/>
      <c r="T327" s="105"/>
      <c r="U327" s="27"/>
      <c r="V327" s="23"/>
      <c r="W327" s="106"/>
      <c r="X327" s="106"/>
      <c r="Y327" s="106"/>
      <c r="Z327" s="106"/>
      <c r="AA327" s="107"/>
      <c r="AR327" s="11"/>
      <c r="AT327" s="11"/>
      <c r="AU327" s="11"/>
      <c r="AY327" s="11"/>
      <c r="BE327" s="53"/>
      <c r="BF327" s="53"/>
      <c r="BG327" s="53"/>
      <c r="BH327" s="53"/>
      <c r="BI327" s="53"/>
      <c r="BJ327" s="11"/>
      <c r="BK327" s="53"/>
      <c r="BL327" s="11"/>
      <c r="BM327" s="11"/>
    </row>
    <row r="328" spans="2:65" s="1" customFormat="1" ht="51" hidden="1" customHeight="1">
      <c r="B328" s="72"/>
      <c r="C328" s="114"/>
      <c r="D328" s="114"/>
      <c r="E328" s="115"/>
      <c r="F328" s="174"/>
      <c r="G328" s="174"/>
      <c r="H328" s="174"/>
      <c r="I328" s="174"/>
      <c r="J328" s="116"/>
      <c r="K328" s="117"/>
      <c r="L328" s="175"/>
      <c r="M328" s="175"/>
      <c r="N328" s="176"/>
      <c r="O328" s="149"/>
      <c r="P328" s="149"/>
      <c r="Q328" s="149"/>
      <c r="R328" s="75"/>
      <c r="T328" s="105"/>
      <c r="U328" s="27"/>
      <c r="V328" s="23"/>
      <c r="W328" s="106"/>
      <c r="X328" s="106"/>
      <c r="Y328" s="106"/>
      <c r="Z328" s="106"/>
      <c r="AA328" s="107"/>
      <c r="AR328" s="11"/>
      <c r="AT328" s="11"/>
      <c r="AU328" s="11"/>
      <c r="AY328" s="11"/>
      <c r="BE328" s="53"/>
      <c r="BF328" s="53"/>
      <c r="BG328" s="53"/>
      <c r="BH328" s="53"/>
      <c r="BI328" s="53"/>
      <c r="BJ328" s="11"/>
      <c r="BK328" s="53"/>
      <c r="BL328" s="11"/>
      <c r="BM328" s="11"/>
    </row>
    <row r="329" spans="2:65" s="1" customFormat="1" ht="38.25" hidden="1" customHeight="1">
      <c r="B329" s="72"/>
      <c r="C329" s="101"/>
      <c r="D329" s="101"/>
      <c r="E329" s="102"/>
      <c r="F329" s="148"/>
      <c r="G329" s="148"/>
      <c r="H329" s="148"/>
      <c r="I329" s="148"/>
      <c r="J329" s="103"/>
      <c r="K329" s="104"/>
      <c r="L329" s="146"/>
      <c r="M329" s="146"/>
      <c r="N329" s="149"/>
      <c r="O329" s="149"/>
      <c r="P329" s="149"/>
      <c r="Q329" s="149"/>
      <c r="R329" s="75"/>
      <c r="T329" s="105"/>
      <c r="U329" s="27"/>
      <c r="V329" s="23"/>
      <c r="W329" s="106"/>
      <c r="X329" s="106"/>
      <c r="Y329" s="106"/>
      <c r="Z329" s="106"/>
      <c r="AA329" s="107"/>
      <c r="AR329" s="11"/>
      <c r="AT329" s="11"/>
      <c r="AU329" s="11"/>
      <c r="AY329" s="11"/>
      <c r="BE329" s="53"/>
      <c r="BF329" s="53"/>
      <c r="BG329" s="53"/>
      <c r="BH329" s="53"/>
      <c r="BI329" s="53"/>
      <c r="BJ329" s="11"/>
      <c r="BK329" s="53"/>
      <c r="BL329" s="11"/>
      <c r="BM329" s="11"/>
    </row>
    <row r="330" spans="2:65" s="1" customFormat="1" ht="25.5" hidden="1" customHeight="1">
      <c r="B330" s="72"/>
      <c r="C330" s="114"/>
      <c r="D330" s="114"/>
      <c r="E330" s="115"/>
      <c r="F330" s="174"/>
      <c r="G330" s="174"/>
      <c r="H330" s="174"/>
      <c r="I330" s="174"/>
      <c r="J330" s="116"/>
      <c r="K330" s="117"/>
      <c r="L330" s="175"/>
      <c r="M330" s="175"/>
      <c r="N330" s="176"/>
      <c r="O330" s="149"/>
      <c r="P330" s="149"/>
      <c r="Q330" s="149"/>
      <c r="R330" s="75"/>
      <c r="T330" s="105"/>
      <c r="U330" s="27"/>
      <c r="V330" s="23"/>
      <c r="W330" s="106"/>
      <c r="X330" s="106"/>
      <c r="Y330" s="106"/>
      <c r="Z330" s="106"/>
      <c r="AA330" s="107"/>
      <c r="AR330" s="11"/>
      <c r="AT330" s="11"/>
      <c r="AU330" s="11"/>
      <c r="AY330" s="11"/>
      <c r="BE330" s="53"/>
      <c r="BF330" s="53"/>
      <c r="BG330" s="53"/>
      <c r="BH330" s="53"/>
      <c r="BI330" s="53"/>
      <c r="BJ330" s="11"/>
      <c r="BK330" s="53"/>
      <c r="BL330" s="11"/>
      <c r="BM330" s="11"/>
    </row>
    <row r="331" spans="2:65" s="1" customFormat="1" ht="25.5" hidden="1" customHeight="1">
      <c r="B331" s="72"/>
      <c r="C331" s="114"/>
      <c r="D331" s="114"/>
      <c r="E331" s="115"/>
      <c r="F331" s="174"/>
      <c r="G331" s="174"/>
      <c r="H331" s="174"/>
      <c r="I331" s="174"/>
      <c r="J331" s="116"/>
      <c r="K331" s="117"/>
      <c r="L331" s="175"/>
      <c r="M331" s="175"/>
      <c r="N331" s="176"/>
      <c r="O331" s="149"/>
      <c r="P331" s="149"/>
      <c r="Q331" s="149"/>
      <c r="R331" s="75"/>
      <c r="T331" s="105"/>
      <c r="U331" s="27"/>
      <c r="V331" s="23"/>
      <c r="W331" s="106"/>
      <c r="X331" s="106"/>
      <c r="Y331" s="106"/>
      <c r="Z331" s="106"/>
      <c r="AA331" s="107"/>
      <c r="AR331" s="11"/>
      <c r="AT331" s="11"/>
      <c r="AU331" s="11"/>
      <c r="AY331" s="11"/>
      <c r="BE331" s="53"/>
      <c r="BF331" s="53"/>
      <c r="BG331" s="53"/>
      <c r="BH331" s="53"/>
      <c r="BI331" s="53"/>
      <c r="BJ331" s="11"/>
      <c r="BK331" s="53"/>
      <c r="BL331" s="11"/>
      <c r="BM331" s="11"/>
    </row>
    <row r="332" spans="2:65" s="1" customFormat="1" ht="38.25" hidden="1" customHeight="1">
      <c r="B332" s="72"/>
      <c r="C332" s="114"/>
      <c r="D332" s="114"/>
      <c r="E332" s="115"/>
      <c r="F332" s="174"/>
      <c r="G332" s="174"/>
      <c r="H332" s="174"/>
      <c r="I332" s="174"/>
      <c r="J332" s="116"/>
      <c r="K332" s="117"/>
      <c r="L332" s="175"/>
      <c r="M332" s="175"/>
      <c r="N332" s="176"/>
      <c r="O332" s="149"/>
      <c r="P332" s="149"/>
      <c r="Q332" s="149"/>
      <c r="R332" s="75"/>
      <c r="T332" s="105"/>
      <c r="U332" s="27"/>
      <c r="V332" s="23"/>
      <c r="W332" s="106"/>
      <c r="X332" s="106"/>
      <c r="Y332" s="106"/>
      <c r="Z332" s="106"/>
      <c r="AA332" s="107"/>
      <c r="AR332" s="11"/>
      <c r="AT332" s="11"/>
      <c r="AU332" s="11"/>
      <c r="AY332" s="11"/>
      <c r="BE332" s="53"/>
      <c r="BF332" s="53"/>
      <c r="BG332" s="53"/>
      <c r="BH332" s="53"/>
      <c r="BI332" s="53"/>
      <c r="BJ332" s="11"/>
      <c r="BK332" s="53"/>
      <c r="BL332" s="11"/>
      <c r="BM332" s="11"/>
    </row>
    <row r="333" spans="2:65" s="1" customFormat="1" ht="38.25" hidden="1" customHeight="1">
      <c r="B333" s="72"/>
      <c r="C333" s="101"/>
      <c r="D333" s="101"/>
      <c r="E333" s="102"/>
      <c r="F333" s="148"/>
      <c r="G333" s="148"/>
      <c r="H333" s="148"/>
      <c r="I333" s="148"/>
      <c r="J333" s="103"/>
      <c r="K333" s="104"/>
      <c r="L333" s="146"/>
      <c r="M333" s="146"/>
      <c r="N333" s="149"/>
      <c r="O333" s="149"/>
      <c r="P333" s="149"/>
      <c r="Q333" s="149"/>
      <c r="R333" s="75"/>
      <c r="T333" s="105"/>
      <c r="U333" s="27"/>
      <c r="V333" s="23"/>
      <c r="W333" s="106"/>
      <c r="X333" s="106"/>
      <c r="Y333" s="106"/>
      <c r="Z333" s="106"/>
      <c r="AA333" s="107"/>
      <c r="AR333" s="11"/>
      <c r="AT333" s="11"/>
      <c r="AU333" s="11"/>
      <c r="AY333" s="11"/>
      <c r="BE333" s="53"/>
      <c r="BF333" s="53"/>
      <c r="BG333" s="53"/>
      <c r="BH333" s="53"/>
      <c r="BI333" s="53"/>
      <c r="BJ333" s="11"/>
      <c r="BK333" s="53"/>
      <c r="BL333" s="11"/>
      <c r="BM333" s="11"/>
    </row>
    <row r="334" spans="2:65" s="1" customFormat="1" ht="38.25" hidden="1" customHeight="1">
      <c r="B334" s="72"/>
      <c r="C334" s="114"/>
      <c r="D334" s="114"/>
      <c r="E334" s="115"/>
      <c r="F334" s="174"/>
      <c r="G334" s="174"/>
      <c r="H334" s="174"/>
      <c r="I334" s="174"/>
      <c r="J334" s="116"/>
      <c r="K334" s="117"/>
      <c r="L334" s="175"/>
      <c r="M334" s="175"/>
      <c r="N334" s="176"/>
      <c r="O334" s="149"/>
      <c r="P334" s="149"/>
      <c r="Q334" s="149"/>
      <c r="R334" s="75"/>
      <c r="T334" s="105"/>
      <c r="U334" s="27"/>
      <c r="V334" s="23"/>
      <c r="W334" s="106"/>
      <c r="X334" s="106"/>
      <c r="Y334" s="106"/>
      <c r="Z334" s="106"/>
      <c r="AA334" s="107"/>
      <c r="AR334" s="11"/>
      <c r="AT334" s="11"/>
      <c r="AU334" s="11"/>
      <c r="AY334" s="11"/>
      <c r="BE334" s="53"/>
      <c r="BF334" s="53"/>
      <c r="BG334" s="53"/>
      <c r="BH334" s="53"/>
      <c r="BI334" s="53"/>
      <c r="BJ334" s="11"/>
      <c r="BK334" s="53"/>
      <c r="BL334" s="11"/>
      <c r="BM334" s="11"/>
    </row>
    <row r="335" spans="2:65" s="1" customFormat="1" ht="38.25" hidden="1" customHeight="1">
      <c r="B335" s="72"/>
      <c r="C335" s="114"/>
      <c r="D335" s="114"/>
      <c r="E335" s="115"/>
      <c r="F335" s="174"/>
      <c r="G335" s="174"/>
      <c r="H335" s="174"/>
      <c r="I335" s="174"/>
      <c r="J335" s="116"/>
      <c r="K335" s="117"/>
      <c r="L335" s="175"/>
      <c r="M335" s="175"/>
      <c r="N335" s="176"/>
      <c r="O335" s="149"/>
      <c r="P335" s="149"/>
      <c r="Q335" s="149"/>
      <c r="R335" s="75"/>
      <c r="T335" s="105"/>
      <c r="U335" s="27"/>
      <c r="V335" s="23"/>
      <c r="W335" s="106"/>
      <c r="X335" s="106"/>
      <c r="Y335" s="106"/>
      <c r="Z335" s="106"/>
      <c r="AA335" s="107"/>
      <c r="AR335" s="11"/>
      <c r="AT335" s="11"/>
      <c r="AU335" s="11"/>
      <c r="AY335" s="11"/>
      <c r="BE335" s="53"/>
      <c r="BF335" s="53"/>
      <c r="BG335" s="53"/>
      <c r="BH335" s="53"/>
      <c r="BI335" s="53"/>
      <c r="BJ335" s="11"/>
      <c r="BK335" s="53"/>
      <c r="BL335" s="11"/>
      <c r="BM335" s="11"/>
    </row>
    <row r="336" spans="2:65" s="1" customFormat="1" ht="25.5" hidden="1" customHeight="1">
      <c r="B336" s="72"/>
      <c r="C336" s="101"/>
      <c r="D336" s="101"/>
      <c r="E336" s="102"/>
      <c r="F336" s="148"/>
      <c r="G336" s="148"/>
      <c r="H336" s="148"/>
      <c r="I336" s="148"/>
      <c r="J336" s="103"/>
      <c r="K336" s="104"/>
      <c r="L336" s="146"/>
      <c r="M336" s="146"/>
      <c r="N336" s="149"/>
      <c r="O336" s="149"/>
      <c r="P336" s="149"/>
      <c r="Q336" s="149"/>
      <c r="R336" s="75"/>
      <c r="T336" s="105"/>
      <c r="U336" s="27"/>
      <c r="V336" s="23"/>
      <c r="W336" s="106"/>
      <c r="X336" s="106"/>
      <c r="Y336" s="106"/>
      <c r="Z336" s="106"/>
      <c r="AA336" s="107"/>
      <c r="AR336" s="11"/>
      <c r="AT336" s="11"/>
      <c r="AU336" s="11"/>
      <c r="AY336" s="11"/>
      <c r="BE336" s="53"/>
      <c r="BF336" s="53"/>
      <c r="BG336" s="53"/>
      <c r="BH336" s="53"/>
      <c r="BI336" s="53"/>
      <c r="BJ336" s="11"/>
      <c r="BK336" s="53"/>
      <c r="BL336" s="11"/>
      <c r="BM336" s="11"/>
    </row>
    <row r="337" spans="2:65" s="1" customFormat="1" ht="25.5" hidden="1" customHeight="1">
      <c r="B337" s="72"/>
      <c r="C337" s="114"/>
      <c r="D337" s="114"/>
      <c r="E337" s="115"/>
      <c r="F337" s="174"/>
      <c r="G337" s="174"/>
      <c r="H337" s="174"/>
      <c r="I337" s="174"/>
      <c r="J337" s="116"/>
      <c r="K337" s="117"/>
      <c r="L337" s="175"/>
      <c r="M337" s="175"/>
      <c r="N337" s="176"/>
      <c r="O337" s="149"/>
      <c r="P337" s="149"/>
      <c r="Q337" s="149"/>
      <c r="R337" s="75"/>
      <c r="T337" s="105"/>
      <c r="U337" s="27"/>
      <c r="V337" s="23"/>
      <c r="W337" s="106"/>
      <c r="X337" s="106"/>
      <c r="Y337" s="106"/>
      <c r="Z337" s="106"/>
      <c r="AA337" s="107"/>
      <c r="AR337" s="11"/>
      <c r="AT337" s="11"/>
      <c r="AU337" s="11"/>
      <c r="AY337" s="11"/>
      <c r="BE337" s="53"/>
      <c r="BF337" s="53"/>
      <c r="BG337" s="53"/>
      <c r="BH337" s="53"/>
      <c r="BI337" s="53"/>
      <c r="BJ337" s="11"/>
      <c r="BK337" s="53"/>
      <c r="BL337" s="11"/>
      <c r="BM337" s="11"/>
    </row>
    <row r="338" spans="2:65" s="1" customFormat="1" ht="25.5" hidden="1" customHeight="1">
      <c r="B338" s="72"/>
      <c r="C338" s="101"/>
      <c r="D338" s="101"/>
      <c r="E338" s="102"/>
      <c r="F338" s="148"/>
      <c r="G338" s="148"/>
      <c r="H338" s="148"/>
      <c r="I338" s="148"/>
      <c r="J338" s="103"/>
      <c r="K338" s="104"/>
      <c r="L338" s="146"/>
      <c r="M338" s="146"/>
      <c r="N338" s="149"/>
      <c r="O338" s="149"/>
      <c r="P338" s="149"/>
      <c r="Q338" s="149"/>
      <c r="R338" s="75"/>
      <c r="T338" s="105"/>
      <c r="U338" s="27"/>
      <c r="V338" s="23"/>
      <c r="W338" s="106"/>
      <c r="X338" s="106"/>
      <c r="Y338" s="106"/>
      <c r="Z338" s="106"/>
      <c r="AA338" s="107"/>
      <c r="AR338" s="11"/>
      <c r="AT338" s="11"/>
      <c r="AU338" s="11"/>
      <c r="AY338" s="11"/>
      <c r="BE338" s="53"/>
      <c r="BF338" s="53"/>
      <c r="BG338" s="53"/>
      <c r="BH338" s="53"/>
      <c r="BI338" s="53"/>
      <c r="BJ338" s="11"/>
      <c r="BK338" s="53"/>
      <c r="BL338" s="11"/>
      <c r="BM338" s="11"/>
    </row>
    <row r="339" spans="2:65" s="1" customFormat="1" ht="38.25" hidden="1" customHeight="1">
      <c r="B339" s="72"/>
      <c r="C339" s="114"/>
      <c r="D339" s="114"/>
      <c r="E339" s="115"/>
      <c r="F339" s="174"/>
      <c r="G339" s="174"/>
      <c r="H339" s="174"/>
      <c r="I339" s="174"/>
      <c r="J339" s="116"/>
      <c r="K339" s="117"/>
      <c r="L339" s="175"/>
      <c r="M339" s="175"/>
      <c r="N339" s="176"/>
      <c r="O339" s="149"/>
      <c r="P339" s="149"/>
      <c r="Q339" s="149"/>
      <c r="R339" s="75"/>
      <c r="T339" s="105"/>
      <c r="U339" s="27"/>
      <c r="V339" s="23"/>
      <c r="W339" s="106"/>
      <c r="X339" s="106"/>
      <c r="Y339" s="106"/>
      <c r="Z339" s="106"/>
      <c r="AA339" s="107"/>
      <c r="AR339" s="11"/>
      <c r="AT339" s="11"/>
      <c r="AU339" s="11"/>
      <c r="AY339" s="11"/>
      <c r="BE339" s="53"/>
      <c r="BF339" s="53"/>
      <c r="BG339" s="53"/>
      <c r="BH339" s="53"/>
      <c r="BI339" s="53"/>
      <c r="BJ339" s="11"/>
      <c r="BK339" s="53"/>
      <c r="BL339" s="11"/>
      <c r="BM339" s="11"/>
    </row>
    <row r="340" spans="2:65" s="1" customFormat="1" ht="38.25" hidden="1" customHeight="1">
      <c r="B340" s="72"/>
      <c r="C340" s="114"/>
      <c r="D340" s="114"/>
      <c r="E340" s="115"/>
      <c r="F340" s="174"/>
      <c r="G340" s="174"/>
      <c r="H340" s="174"/>
      <c r="I340" s="174"/>
      <c r="J340" s="116"/>
      <c r="K340" s="117"/>
      <c r="L340" s="175"/>
      <c r="M340" s="175"/>
      <c r="N340" s="176"/>
      <c r="O340" s="149"/>
      <c r="P340" s="149"/>
      <c r="Q340" s="149"/>
      <c r="R340" s="75"/>
      <c r="T340" s="105"/>
      <c r="U340" s="27"/>
      <c r="V340" s="23"/>
      <c r="W340" s="106"/>
      <c r="X340" s="106"/>
      <c r="Y340" s="106"/>
      <c r="Z340" s="106"/>
      <c r="AA340" s="107"/>
      <c r="AR340" s="11"/>
      <c r="AT340" s="11"/>
      <c r="AU340" s="11"/>
      <c r="AY340" s="11"/>
      <c r="BE340" s="53"/>
      <c r="BF340" s="53"/>
      <c r="BG340" s="53"/>
      <c r="BH340" s="53"/>
      <c r="BI340" s="53"/>
      <c r="BJ340" s="11"/>
      <c r="BK340" s="53"/>
      <c r="BL340" s="11"/>
      <c r="BM340" s="11"/>
    </row>
    <row r="341" spans="2:65" s="1" customFormat="1" ht="25.5" hidden="1" customHeight="1">
      <c r="B341" s="72"/>
      <c r="C341" s="114"/>
      <c r="D341" s="114"/>
      <c r="E341" s="115"/>
      <c r="F341" s="174"/>
      <c r="G341" s="174"/>
      <c r="H341" s="174"/>
      <c r="I341" s="174"/>
      <c r="J341" s="116"/>
      <c r="K341" s="117"/>
      <c r="L341" s="175"/>
      <c r="M341" s="175"/>
      <c r="N341" s="176"/>
      <c r="O341" s="149"/>
      <c r="P341" s="149"/>
      <c r="Q341" s="149"/>
      <c r="R341" s="75"/>
      <c r="T341" s="105"/>
      <c r="U341" s="27"/>
      <c r="V341" s="23"/>
      <c r="W341" s="106"/>
      <c r="X341" s="106"/>
      <c r="Y341" s="106"/>
      <c r="Z341" s="106"/>
      <c r="AA341" s="107"/>
      <c r="AR341" s="11"/>
      <c r="AT341" s="11"/>
      <c r="AU341" s="11"/>
      <c r="AY341" s="11"/>
      <c r="BE341" s="53"/>
      <c r="BF341" s="53"/>
      <c r="BG341" s="53"/>
      <c r="BH341" s="53"/>
      <c r="BI341" s="53"/>
      <c r="BJ341" s="11"/>
      <c r="BK341" s="53"/>
      <c r="BL341" s="11"/>
      <c r="BM341" s="11"/>
    </row>
    <row r="342" spans="2:65" s="1" customFormat="1" ht="51" hidden="1" customHeight="1">
      <c r="B342" s="72"/>
      <c r="C342" s="101"/>
      <c r="D342" s="101"/>
      <c r="E342" s="102"/>
      <c r="F342" s="148"/>
      <c r="G342" s="148"/>
      <c r="H342" s="148"/>
      <c r="I342" s="148"/>
      <c r="J342" s="103"/>
      <c r="K342" s="104"/>
      <c r="L342" s="146"/>
      <c r="M342" s="146"/>
      <c r="N342" s="149"/>
      <c r="O342" s="149"/>
      <c r="P342" s="149"/>
      <c r="Q342" s="149"/>
      <c r="R342" s="75"/>
      <c r="T342" s="105"/>
      <c r="U342" s="27"/>
      <c r="V342" s="23"/>
      <c r="W342" s="106"/>
      <c r="X342" s="106"/>
      <c r="Y342" s="106"/>
      <c r="Z342" s="106"/>
      <c r="AA342" s="107"/>
      <c r="AR342" s="11"/>
      <c r="AT342" s="11"/>
      <c r="AU342" s="11"/>
      <c r="AY342" s="11"/>
      <c r="BE342" s="53"/>
      <c r="BF342" s="53"/>
      <c r="BG342" s="53"/>
      <c r="BH342" s="53"/>
      <c r="BI342" s="53"/>
      <c r="BJ342" s="11"/>
      <c r="BK342" s="53"/>
      <c r="BL342" s="11"/>
      <c r="BM342" s="11"/>
    </row>
    <row r="343" spans="2:65" s="1" customFormat="1" ht="25.5" hidden="1" customHeight="1">
      <c r="B343" s="72"/>
      <c r="C343" s="114"/>
      <c r="D343" s="114"/>
      <c r="E343" s="115"/>
      <c r="F343" s="174"/>
      <c r="G343" s="174"/>
      <c r="H343" s="174"/>
      <c r="I343" s="174"/>
      <c r="J343" s="116"/>
      <c r="K343" s="117"/>
      <c r="L343" s="175"/>
      <c r="M343" s="175"/>
      <c r="N343" s="176"/>
      <c r="O343" s="149"/>
      <c r="P343" s="149"/>
      <c r="Q343" s="149"/>
      <c r="R343" s="75"/>
      <c r="T343" s="105"/>
      <c r="U343" s="27"/>
      <c r="V343" s="23"/>
      <c r="W343" s="106"/>
      <c r="X343" s="106"/>
      <c r="Y343" s="106"/>
      <c r="Z343" s="106"/>
      <c r="AA343" s="107"/>
      <c r="AR343" s="11"/>
      <c r="AT343" s="11"/>
      <c r="AU343" s="11"/>
      <c r="AY343" s="11"/>
      <c r="BE343" s="53"/>
      <c r="BF343" s="53"/>
      <c r="BG343" s="53"/>
      <c r="BH343" s="53"/>
      <c r="BI343" s="53"/>
      <c r="BJ343" s="11"/>
      <c r="BK343" s="53"/>
      <c r="BL343" s="11"/>
      <c r="BM343" s="11"/>
    </row>
    <row r="344" spans="2:65" s="1" customFormat="1" ht="51" hidden="1" customHeight="1">
      <c r="B344" s="72"/>
      <c r="C344" s="101"/>
      <c r="D344" s="101"/>
      <c r="E344" s="102"/>
      <c r="F344" s="148"/>
      <c r="G344" s="148"/>
      <c r="H344" s="148"/>
      <c r="I344" s="148"/>
      <c r="J344" s="103"/>
      <c r="K344" s="104"/>
      <c r="L344" s="146"/>
      <c r="M344" s="146"/>
      <c r="N344" s="149"/>
      <c r="O344" s="149"/>
      <c r="P344" s="149"/>
      <c r="Q344" s="149"/>
      <c r="R344" s="75"/>
      <c r="T344" s="105"/>
      <c r="U344" s="27"/>
      <c r="V344" s="23"/>
      <c r="W344" s="106"/>
      <c r="X344" s="106"/>
      <c r="Y344" s="106"/>
      <c r="Z344" s="106"/>
      <c r="AA344" s="107"/>
      <c r="AR344" s="11"/>
      <c r="AT344" s="11"/>
      <c r="AU344" s="11"/>
      <c r="AY344" s="11"/>
      <c r="BE344" s="53"/>
      <c r="BF344" s="53"/>
      <c r="BG344" s="53"/>
      <c r="BH344" s="53"/>
      <c r="BI344" s="53"/>
      <c r="BJ344" s="11"/>
      <c r="BK344" s="53"/>
      <c r="BL344" s="11"/>
      <c r="BM344" s="11"/>
    </row>
    <row r="345" spans="2:65" s="1" customFormat="1" ht="38.25" hidden="1" customHeight="1">
      <c r="B345" s="72"/>
      <c r="C345" s="114"/>
      <c r="D345" s="114"/>
      <c r="E345" s="115"/>
      <c r="F345" s="174"/>
      <c r="G345" s="174"/>
      <c r="H345" s="174"/>
      <c r="I345" s="174"/>
      <c r="J345" s="116"/>
      <c r="K345" s="117"/>
      <c r="L345" s="175"/>
      <c r="M345" s="175"/>
      <c r="N345" s="176"/>
      <c r="O345" s="149"/>
      <c r="P345" s="149"/>
      <c r="Q345" s="149"/>
      <c r="R345" s="75"/>
      <c r="T345" s="105"/>
      <c r="U345" s="27"/>
      <c r="V345" s="23"/>
      <c r="W345" s="106"/>
      <c r="X345" s="106"/>
      <c r="Y345" s="106"/>
      <c r="Z345" s="106"/>
      <c r="AA345" s="107"/>
      <c r="AR345" s="11"/>
      <c r="AT345" s="11"/>
      <c r="AU345" s="11"/>
      <c r="AY345" s="11"/>
      <c r="BE345" s="53"/>
      <c r="BF345" s="53"/>
      <c r="BG345" s="53"/>
      <c r="BH345" s="53"/>
      <c r="BI345" s="53"/>
      <c r="BJ345" s="11"/>
      <c r="BK345" s="53"/>
      <c r="BL345" s="11"/>
      <c r="BM345" s="11"/>
    </row>
    <row r="346" spans="2:65" s="1" customFormat="1" ht="38.25" hidden="1" customHeight="1">
      <c r="B346" s="72"/>
      <c r="C346" s="114"/>
      <c r="D346" s="114"/>
      <c r="E346" s="115"/>
      <c r="F346" s="174"/>
      <c r="G346" s="174"/>
      <c r="H346" s="174"/>
      <c r="I346" s="174"/>
      <c r="J346" s="116"/>
      <c r="K346" s="117"/>
      <c r="L346" s="175"/>
      <c r="M346" s="175"/>
      <c r="N346" s="176"/>
      <c r="O346" s="149"/>
      <c r="P346" s="149"/>
      <c r="Q346" s="149"/>
      <c r="R346" s="75"/>
      <c r="T346" s="105"/>
      <c r="U346" s="27"/>
      <c r="V346" s="23"/>
      <c r="W346" s="106"/>
      <c r="X346" s="106"/>
      <c r="Y346" s="106"/>
      <c r="Z346" s="106"/>
      <c r="AA346" s="107"/>
      <c r="AR346" s="11"/>
      <c r="AT346" s="11"/>
      <c r="AU346" s="11"/>
      <c r="AY346" s="11"/>
      <c r="BE346" s="53"/>
      <c r="BF346" s="53"/>
      <c r="BG346" s="53"/>
      <c r="BH346" s="53"/>
      <c r="BI346" s="53"/>
      <c r="BJ346" s="11"/>
      <c r="BK346" s="53"/>
      <c r="BL346" s="11"/>
      <c r="BM346" s="11"/>
    </row>
    <row r="347" spans="2:65" s="1" customFormat="1" ht="25.5" hidden="1" customHeight="1">
      <c r="B347" s="72"/>
      <c r="C347" s="101"/>
      <c r="D347" s="101"/>
      <c r="E347" s="102"/>
      <c r="F347" s="148"/>
      <c r="G347" s="148"/>
      <c r="H347" s="148"/>
      <c r="I347" s="148"/>
      <c r="J347" s="103"/>
      <c r="K347" s="104"/>
      <c r="L347" s="146"/>
      <c r="M347" s="146"/>
      <c r="N347" s="149"/>
      <c r="O347" s="149"/>
      <c r="P347" s="149"/>
      <c r="Q347" s="149"/>
      <c r="R347" s="75"/>
      <c r="T347" s="105"/>
      <c r="U347" s="27"/>
      <c r="V347" s="23"/>
      <c r="W347" s="106"/>
      <c r="X347" s="106"/>
      <c r="Y347" s="106"/>
      <c r="Z347" s="106"/>
      <c r="AA347" s="107"/>
      <c r="AR347" s="11"/>
      <c r="AT347" s="11"/>
      <c r="AU347" s="11"/>
      <c r="AY347" s="11"/>
      <c r="BE347" s="53"/>
      <c r="BF347" s="53"/>
      <c r="BG347" s="53"/>
      <c r="BH347" s="53"/>
      <c r="BI347" s="53"/>
      <c r="BJ347" s="11"/>
      <c r="BK347" s="53"/>
      <c r="BL347" s="11"/>
      <c r="BM347" s="11"/>
    </row>
    <row r="348" spans="2:65" s="1" customFormat="1" ht="16.5" hidden="1" customHeight="1">
      <c r="B348" s="72"/>
      <c r="C348" s="114"/>
      <c r="D348" s="114"/>
      <c r="E348" s="115"/>
      <c r="F348" s="174"/>
      <c r="G348" s="174"/>
      <c r="H348" s="174"/>
      <c r="I348" s="174"/>
      <c r="J348" s="116"/>
      <c r="K348" s="117"/>
      <c r="L348" s="175"/>
      <c r="M348" s="175"/>
      <c r="N348" s="176"/>
      <c r="O348" s="149"/>
      <c r="P348" s="149"/>
      <c r="Q348" s="149"/>
      <c r="R348" s="75"/>
      <c r="T348" s="105"/>
      <c r="U348" s="27"/>
      <c r="V348" s="23"/>
      <c r="W348" s="106"/>
      <c r="X348" s="106"/>
      <c r="Y348" s="106"/>
      <c r="Z348" s="106"/>
      <c r="AA348" s="107"/>
      <c r="AR348" s="11"/>
      <c r="AT348" s="11"/>
      <c r="AU348" s="11"/>
      <c r="AY348" s="11"/>
      <c r="BE348" s="53"/>
      <c r="BF348" s="53"/>
      <c r="BG348" s="53"/>
      <c r="BH348" s="53"/>
      <c r="BI348" s="53"/>
      <c r="BJ348" s="11"/>
      <c r="BK348" s="53"/>
      <c r="BL348" s="11"/>
      <c r="BM348" s="11"/>
    </row>
    <row r="349" spans="2:65" s="1" customFormat="1" ht="25.5" hidden="1" customHeight="1">
      <c r="B349" s="72"/>
      <c r="C349" s="101"/>
      <c r="D349" s="101"/>
      <c r="E349" s="102"/>
      <c r="F349" s="148"/>
      <c r="G349" s="148"/>
      <c r="H349" s="148"/>
      <c r="I349" s="148"/>
      <c r="J349" s="103"/>
      <c r="K349" s="104"/>
      <c r="L349" s="146"/>
      <c r="M349" s="146"/>
      <c r="N349" s="149"/>
      <c r="O349" s="149"/>
      <c r="P349" s="149"/>
      <c r="Q349" s="149"/>
      <c r="R349" s="75"/>
      <c r="T349" s="105"/>
      <c r="U349" s="27"/>
      <c r="V349" s="23"/>
      <c r="W349" s="106"/>
      <c r="X349" s="106"/>
      <c r="Y349" s="106"/>
      <c r="Z349" s="106"/>
      <c r="AA349" s="107"/>
      <c r="AR349" s="11"/>
      <c r="AT349" s="11"/>
      <c r="AU349" s="11"/>
      <c r="AY349" s="11"/>
      <c r="BE349" s="53"/>
      <c r="BF349" s="53"/>
      <c r="BG349" s="53"/>
      <c r="BH349" s="53"/>
      <c r="BI349" s="53"/>
      <c r="BJ349" s="11"/>
      <c r="BK349" s="53"/>
      <c r="BL349" s="11"/>
      <c r="BM349" s="11"/>
    </row>
    <row r="350" spans="2:65" s="1" customFormat="1" ht="25.5" hidden="1" customHeight="1">
      <c r="B350" s="72"/>
      <c r="C350" s="114"/>
      <c r="D350" s="114"/>
      <c r="E350" s="115"/>
      <c r="F350" s="174"/>
      <c r="G350" s="174"/>
      <c r="H350" s="174"/>
      <c r="I350" s="174"/>
      <c r="J350" s="116"/>
      <c r="K350" s="117"/>
      <c r="L350" s="175"/>
      <c r="M350" s="175"/>
      <c r="N350" s="176"/>
      <c r="O350" s="149"/>
      <c r="P350" s="149"/>
      <c r="Q350" s="149"/>
      <c r="R350" s="75"/>
      <c r="T350" s="105"/>
      <c r="U350" s="27"/>
      <c r="V350" s="23"/>
      <c r="W350" s="106"/>
      <c r="X350" s="106"/>
      <c r="Y350" s="106"/>
      <c r="Z350" s="106"/>
      <c r="AA350" s="107"/>
      <c r="AR350" s="11"/>
      <c r="AT350" s="11"/>
      <c r="AU350" s="11"/>
      <c r="AY350" s="11"/>
      <c r="BE350" s="53"/>
      <c r="BF350" s="53"/>
      <c r="BG350" s="53"/>
      <c r="BH350" s="53"/>
      <c r="BI350" s="53"/>
      <c r="BJ350" s="11"/>
      <c r="BK350" s="53"/>
      <c r="BL350" s="11"/>
      <c r="BM350" s="11"/>
    </row>
    <row r="351" spans="2:65" s="1" customFormat="1" ht="25.5" hidden="1" customHeight="1">
      <c r="B351" s="72"/>
      <c r="C351" s="101"/>
      <c r="D351" s="101"/>
      <c r="E351" s="102"/>
      <c r="F351" s="148"/>
      <c r="G351" s="148"/>
      <c r="H351" s="148"/>
      <c r="I351" s="148"/>
      <c r="J351" s="103"/>
      <c r="K351" s="104"/>
      <c r="L351" s="146"/>
      <c r="M351" s="146"/>
      <c r="N351" s="149"/>
      <c r="O351" s="149"/>
      <c r="P351" s="149"/>
      <c r="Q351" s="149"/>
      <c r="R351" s="75"/>
      <c r="T351" s="105"/>
      <c r="U351" s="27"/>
      <c r="V351" s="23"/>
      <c r="W351" s="106"/>
      <c r="X351" s="106"/>
      <c r="Y351" s="106"/>
      <c r="Z351" s="106"/>
      <c r="AA351" s="107"/>
      <c r="AR351" s="11"/>
      <c r="AT351" s="11"/>
      <c r="AU351" s="11"/>
      <c r="AY351" s="11"/>
      <c r="BE351" s="53"/>
      <c r="BF351" s="53"/>
      <c r="BG351" s="53"/>
      <c r="BH351" s="53"/>
      <c r="BI351" s="53"/>
      <c r="BJ351" s="11"/>
      <c r="BK351" s="53"/>
      <c r="BL351" s="11"/>
      <c r="BM351" s="11"/>
    </row>
    <row r="352" spans="2:65" s="1" customFormat="1" ht="25.5" hidden="1" customHeight="1">
      <c r="B352" s="72"/>
      <c r="C352" s="114"/>
      <c r="D352" s="114"/>
      <c r="E352" s="115"/>
      <c r="F352" s="174"/>
      <c r="G352" s="174"/>
      <c r="H352" s="174"/>
      <c r="I352" s="174"/>
      <c r="J352" s="116"/>
      <c r="K352" s="117"/>
      <c r="L352" s="175"/>
      <c r="M352" s="175"/>
      <c r="N352" s="176"/>
      <c r="O352" s="149"/>
      <c r="P352" s="149"/>
      <c r="Q352" s="149"/>
      <c r="R352" s="75"/>
      <c r="T352" s="105"/>
      <c r="U352" s="27"/>
      <c r="V352" s="23"/>
      <c r="W352" s="106"/>
      <c r="X352" s="106"/>
      <c r="Y352" s="106"/>
      <c r="Z352" s="106"/>
      <c r="AA352" s="107"/>
      <c r="AR352" s="11"/>
      <c r="AT352" s="11"/>
      <c r="AU352" s="11"/>
      <c r="AY352" s="11"/>
      <c r="BE352" s="53"/>
      <c r="BF352" s="53"/>
      <c r="BG352" s="53"/>
      <c r="BH352" s="53"/>
      <c r="BI352" s="53"/>
      <c r="BJ352" s="11"/>
      <c r="BK352" s="53"/>
      <c r="BL352" s="11"/>
      <c r="BM352" s="11"/>
    </row>
    <row r="353" spans="2:65" s="1" customFormat="1" ht="38.25" hidden="1" customHeight="1">
      <c r="B353" s="72"/>
      <c r="C353" s="101"/>
      <c r="D353" s="101"/>
      <c r="E353" s="102"/>
      <c r="F353" s="148"/>
      <c r="G353" s="148"/>
      <c r="H353" s="148"/>
      <c r="I353" s="148"/>
      <c r="J353" s="103"/>
      <c r="K353" s="104"/>
      <c r="L353" s="146"/>
      <c r="M353" s="146"/>
      <c r="N353" s="149"/>
      <c r="O353" s="149"/>
      <c r="P353" s="149"/>
      <c r="Q353" s="149"/>
      <c r="R353" s="75"/>
      <c r="T353" s="105"/>
      <c r="U353" s="27"/>
      <c r="V353" s="23"/>
      <c r="W353" s="106"/>
      <c r="X353" s="106"/>
      <c r="Y353" s="106"/>
      <c r="Z353" s="106"/>
      <c r="AA353" s="107"/>
      <c r="AR353" s="11"/>
      <c r="AT353" s="11"/>
      <c r="AU353" s="11"/>
      <c r="AY353" s="11"/>
      <c r="BE353" s="53"/>
      <c r="BF353" s="53"/>
      <c r="BG353" s="53"/>
      <c r="BH353" s="53"/>
      <c r="BI353" s="53"/>
      <c r="BJ353" s="11"/>
      <c r="BK353" s="53"/>
      <c r="BL353" s="11"/>
      <c r="BM353" s="11"/>
    </row>
    <row r="354" spans="2:65" s="1" customFormat="1" ht="25.5" hidden="1" customHeight="1">
      <c r="B354" s="72"/>
      <c r="C354" s="114"/>
      <c r="D354" s="114"/>
      <c r="E354" s="115"/>
      <c r="F354" s="174"/>
      <c r="G354" s="174"/>
      <c r="H354" s="174"/>
      <c r="I354" s="174"/>
      <c r="J354" s="116"/>
      <c r="K354" s="117"/>
      <c r="L354" s="175"/>
      <c r="M354" s="175"/>
      <c r="N354" s="176"/>
      <c r="O354" s="149"/>
      <c r="P354" s="149"/>
      <c r="Q354" s="149"/>
      <c r="R354" s="75"/>
      <c r="T354" s="105"/>
      <c r="U354" s="27"/>
      <c r="V354" s="23"/>
      <c r="W354" s="106"/>
      <c r="X354" s="106"/>
      <c r="Y354" s="106"/>
      <c r="Z354" s="106"/>
      <c r="AA354" s="107"/>
      <c r="AR354" s="11"/>
      <c r="AT354" s="11"/>
      <c r="AU354" s="11"/>
      <c r="AY354" s="11"/>
      <c r="BE354" s="53"/>
      <c r="BF354" s="53"/>
      <c r="BG354" s="53"/>
      <c r="BH354" s="53"/>
      <c r="BI354" s="53"/>
      <c r="BJ354" s="11"/>
      <c r="BK354" s="53"/>
      <c r="BL354" s="11"/>
      <c r="BM354" s="11"/>
    </row>
    <row r="355" spans="2:65" s="1" customFormat="1" ht="25.5" hidden="1" customHeight="1">
      <c r="B355" s="72"/>
      <c r="C355" s="101"/>
      <c r="D355" s="101"/>
      <c r="E355" s="102"/>
      <c r="F355" s="148"/>
      <c r="G355" s="148"/>
      <c r="H355" s="148"/>
      <c r="I355" s="148"/>
      <c r="J355" s="103"/>
      <c r="K355" s="104"/>
      <c r="L355" s="146"/>
      <c r="M355" s="146"/>
      <c r="N355" s="149"/>
      <c r="O355" s="149"/>
      <c r="P355" s="149"/>
      <c r="Q355" s="149"/>
      <c r="R355" s="75"/>
      <c r="T355" s="105"/>
      <c r="U355" s="27"/>
      <c r="V355" s="23"/>
      <c r="W355" s="106"/>
      <c r="X355" s="106"/>
      <c r="Y355" s="106"/>
      <c r="Z355" s="106"/>
      <c r="AA355" s="107"/>
      <c r="AR355" s="11"/>
      <c r="AT355" s="11"/>
      <c r="AU355" s="11"/>
      <c r="AY355" s="11"/>
      <c r="BE355" s="53"/>
      <c r="BF355" s="53"/>
      <c r="BG355" s="53"/>
      <c r="BH355" s="53"/>
      <c r="BI355" s="53"/>
      <c r="BJ355" s="11"/>
      <c r="BK355" s="53"/>
      <c r="BL355" s="11"/>
      <c r="BM355" s="11"/>
    </row>
    <row r="356" spans="2:65" s="1" customFormat="1" ht="38.25" hidden="1" customHeight="1">
      <c r="B356" s="72"/>
      <c r="C356" s="114"/>
      <c r="D356" s="114"/>
      <c r="E356" s="115"/>
      <c r="F356" s="174"/>
      <c r="G356" s="174"/>
      <c r="H356" s="174"/>
      <c r="I356" s="174"/>
      <c r="J356" s="116"/>
      <c r="K356" s="117"/>
      <c r="L356" s="175"/>
      <c r="M356" s="175"/>
      <c r="N356" s="176"/>
      <c r="O356" s="149"/>
      <c r="P356" s="149"/>
      <c r="Q356" s="149"/>
      <c r="R356" s="75"/>
      <c r="T356" s="105"/>
      <c r="U356" s="27"/>
      <c r="V356" s="23"/>
      <c r="W356" s="106"/>
      <c r="X356" s="106"/>
      <c r="Y356" s="106"/>
      <c r="Z356" s="106"/>
      <c r="AA356" s="107"/>
      <c r="AR356" s="11"/>
      <c r="AT356" s="11"/>
      <c r="AU356" s="11"/>
      <c r="AY356" s="11"/>
      <c r="BE356" s="53"/>
      <c r="BF356" s="53"/>
      <c r="BG356" s="53"/>
      <c r="BH356" s="53"/>
      <c r="BI356" s="53"/>
      <c r="BJ356" s="11"/>
      <c r="BK356" s="53"/>
      <c r="BL356" s="11"/>
      <c r="BM356" s="11"/>
    </row>
    <row r="357" spans="2:65" s="1" customFormat="1" ht="25.5" hidden="1" customHeight="1">
      <c r="B357" s="72"/>
      <c r="C357" s="101"/>
      <c r="D357" s="101"/>
      <c r="E357" s="102"/>
      <c r="F357" s="148"/>
      <c r="G357" s="148"/>
      <c r="H357" s="148"/>
      <c r="I357" s="148"/>
      <c r="J357" s="103"/>
      <c r="K357" s="104"/>
      <c r="L357" s="146"/>
      <c r="M357" s="146"/>
      <c r="N357" s="149"/>
      <c r="O357" s="149"/>
      <c r="P357" s="149"/>
      <c r="Q357" s="149"/>
      <c r="R357" s="75"/>
      <c r="T357" s="105"/>
      <c r="U357" s="27"/>
      <c r="V357" s="23"/>
      <c r="W357" s="106"/>
      <c r="X357" s="106"/>
      <c r="Y357" s="106"/>
      <c r="Z357" s="106"/>
      <c r="AA357" s="107"/>
      <c r="AR357" s="11"/>
      <c r="AT357" s="11"/>
      <c r="AU357" s="11"/>
      <c r="AY357" s="11"/>
      <c r="BE357" s="53"/>
      <c r="BF357" s="53"/>
      <c r="BG357" s="53"/>
      <c r="BH357" s="53"/>
      <c r="BI357" s="53"/>
      <c r="BJ357" s="11"/>
      <c r="BK357" s="53"/>
      <c r="BL357" s="11"/>
      <c r="BM357" s="11"/>
    </row>
    <row r="358" spans="2:65" s="1" customFormat="1" ht="38.25" hidden="1" customHeight="1">
      <c r="B358" s="72"/>
      <c r="C358" s="114"/>
      <c r="D358" s="114"/>
      <c r="E358" s="115"/>
      <c r="F358" s="174"/>
      <c r="G358" s="174"/>
      <c r="H358" s="174"/>
      <c r="I358" s="174"/>
      <c r="J358" s="116"/>
      <c r="K358" s="117"/>
      <c r="L358" s="175"/>
      <c r="M358" s="175"/>
      <c r="N358" s="176"/>
      <c r="O358" s="149"/>
      <c r="P358" s="149"/>
      <c r="Q358" s="149"/>
      <c r="R358" s="75"/>
      <c r="T358" s="105"/>
      <c r="U358" s="27"/>
      <c r="V358" s="23"/>
      <c r="W358" s="106"/>
      <c r="X358" s="106"/>
      <c r="Y358" s="106"/>
      <c r="Z358" s="106"/>
      <c r="AA358" s="107"/>
      <c r="AR358" s="11"/>
      <c r="AT358" s="11"/>
      <c r="AU358" s="11"/>
      <c r="AY358" s="11"/>
      <c r="BE358" s="53"/>
      <c r="BF358" s="53"/>
      <c r="BG358" s="53"/>
      <c r="BH358" s="53"/>
      <c r="BI358" s="53"/>
      <c r="BJ358" s="11"/>
      <c r="BK358" s="53"/>
      <c r="BL358" s="11"/>
      <c r="BM358" s="11"/>
    </row>
    <row r="359" spans="2:65" s="1" customFormat="1" ht="25.5" hidden="1" customHeight="1">
      <c r="B359" s="72"/>
      <c r="C359" s="101"/>
      <c r="D359" s="101"/>
      <c r="E359" s="102"/>
      <c r="F359" s="148"/>
      <c r="G359" s="148"/>
      <c r="H359" s="148"/>
      <c r="I359" s="148"/>
      <c r="J359" s="103"/>
      <c r="K359" s="104"/>
      <c r="L359" s="146"/>
      <c r="M359" s="146"/>
      <c r="N359" s="149"/>
      <c r="O359" s="149"/>
      <c r="P359" s="149"/>
      <c r="Q359" s="149"/>
      <c r="R359" s="75"/>
      <c r="T359" s="105"/>
      <c r="U359" s="27"/>
      <c r="V359" s="23"/>
      <c r="W359" s="106"/>
      <c r="X359" s="106"/>
      <c r="Y359" s="106"/>
      <c r="Z359" s="106"/>
      <c r="AA359" s="107"/>
      <c r="AR359" s="11"/>
      <c r="AT359" s="11"/>
      <c r="AU359" s="11"/>
      <c r="AY359" s="11"/>
      <c r="BE359" s="53"/>
      <c r="BF359" s="53"/>
      <c r="BG359" s="53"/>
      <c r="BH359" s="53"/>
      <c r="BI359" s="53"/>
      <c r="BJ359" s="11"/>
      <c r="BK359" s="53"/>
      <c r="BL359" s="11"/>
      <c r="BM359" s="11"/>
    </row>
    <row r="360" spans="2:65" s="1" customFormat="1" ht="25.5" hidden="1" customHeight="1">
      <c r="B360" s="72"/>
      <c r="C360" s="114"/>
      <c r="D360" s="114"/>
      <c r="E360" s="115"/>
      <c r="F360" s="174"/>
      <c r="G360" s="174"/>
      <c r="H360" s="174"/>
      <c r="I360" s="174"/>
      <c r="J360" s="116"/>
      <c r="K360" s="117"/>
      <c r="L360" s="175"/>
      <c r="M360" s="175"/>
      <c r="N360" s="176"/>
      <c r="O360" s="149"/>
      <c r="P360" s="149"/>
      <c r="Q360" s="149"/>
      <c r="R360" s="75"/>
      <c r="T360" s="105"/>
      <c r="U360" s="27"/>
      <c r="V360" s="23"/>
      <c r="W360" s="106"/>
      <c r="X360" s="106"/>
      <c r="Y360" s="106"/>
      <c r="Z360" s="106"/>
      <c r="AA360" s="107"/>
      <c r="AR360" s="11"/>
      <c r="AT360" s="11"/>
      <c r="AU360" s="11"/>
      <c r="AY360" s="11"/>
      <c r="BE360" s="53"/>
      <c r="BF360" s="53"/>
      <c r="BG360" s="53"/>
      <c r="BH360" s="53"/>
      <c r="BI360" s="53"/>
      <c r="BJ360" s="11"/>
      <c r="BK360" s="53"/>
      <c r="BL360" s="11"/>
      <c r="BM360" s="11"/>
    </row>
    <row r="361" spans="2:65" s="1" customFormat="1" ht="38.25" hidden="1" customHeight="1">
      <c r="B361" s="72"/>
      <c r="C361" s="101"/>
      <c r="D361" s="101"/>
      <c r="E361" s="102"/>
      <c r="F361" s="148"/>
      <c r="G361" s="148"/>
      <c r="H361" s="148"/>
      <c r="I361" s="148"/>
      <c r="J361" s="103"/>
      <c r="K361" s="104"/>
      <c r="L361" s="146"/>
      <c r="M361" s="146"/>
      <c r="N361" s="149"/>
      <c r="O361" s="149"/>
      <c r="P361" s="149"/>
      <c r="Q361" s="149"/>
      <c r="R361" s="75"/>
      <c r="T361" s="105"/>
      <c r="U361" s="27"/>
      <c r="V361" s="23"/>
      <c r="W361" s="106"/>
      <c r="X361" s="106"/>
      <c r="Y361" s="106"/>
      <c r="Z361" s="106"/>
      <c r="AA361" s="107"/>
      <c r="AR361" s="11"/>
      <c r="AT361" s="11"/>
      <c r="AU361" s="11"/>
      <c r="AY361" s="11"/>
      <c r="BE361" s="53"/>
      <c r="BF361" s="53"/>
      <c r="BG361" s="53"/>
      <c r="BH361" s="53"/>
      <c r="BI361" s="53"/>
      <c r="BJ361" s="11"/>
      <c r="BK361" s="53"/>
      <c r="BL361" s="11"/>
      <c r="BM361" s="11"/>
    </row>
    <row r="362" spans="2:65" s="1" customFormat="1" ht="25.5" hidden="1" customHeight="1">
      <c r="B362" s="72"/>
      <c r="C362" s="101"/>
      <c r="D362" s="101"/>
      <c r="E362" s="102"/>
      <c r="F362" s="148"/>
      <c r="G362" s="148"/>
      <c r="H362" s="148"/>
      <c r="I362" s="148"/>
      <c r="J362" s="103"/>
      <c r="K362" s="104"/>
      <c r="L362" s="146"/>
      <c r="M362" s="146"/>
      <c r="N362" s="149"/>
      <c r="O362" s="149"/>
      <c r="P362" s="149"/>
      <c r="Q362" s="149"/>
      <c r="R362" s="75"/>
      <c r="T362" s="105"/>
      <c r="U362" s="27"/>
      <c r="V362" s="23"/>
      <c r="W362" s="106"/>
      <c r="X362" s="106"/>
      <c r="Y362" s="106"/>
      <c r="Z362" s="106"/>
      <c r="AA362" s="107"/>
      <c r="AR362" s="11"/>
      <c r="AT362" s="11"/>
      <c r="AU362" s="11"/>
      <c r="AY362" s="11"/>
      <c r="BE362" s="53"/>
      <c r="BF362" s="53"/>
      <c r="BG362" s="53"/>
      <c r="BH362" s="53"/>
      <c r="BI362" s="53"/>
      <c r="BJ362" s="11"/>
      <c r="BK362" s="53"/>
      <c r="BL362" s="11"/>
      <c r="BM362" s="11"/>
    </row>
    <row r="363" spans="2:65" s="1" customFormat="1" ht="16.5" hidden="1" customHeight="1">
      <c r="B363" s="72"/>
      <c r="C363" s="101"/>
      <c r="D363" s="101"/>
      <c r="E363" s="102"/>
      <c r="F363" s="148"/>
      <c r="G363" s="148"/>
      <c r="H363" s="148"/>
      <c r="I363" s="148"/>
      <c r="J363" s="103"/>
      <c r="K363" s="104"/>
      <c r="L363" s="146"/>
      <c r="M363" s="146"/>
      <c r="N363" s="149"/>
      <c r="O363" s="149"/>
      <c r="P363" s="149"/>
      <c r="Q363" s="149"/>
      <c r="R363" s="75"/>
      <c r="T363" s="105"/>
      <c r="U363" s="27"/>
      <c r="V363" s="23"/>
      <c r="W363" s="106"/>
      <c r="X363" s="106"/>
      <c r="Y363" s="106"/>
      <c r="Z363" s="106"/>
      <c r="AA363" s="107"/>
      <c r="AR363" s="11"/>
      <c r="AT363" s="11"/>
      <c r="AU363" s="11"/>
      <c r="AY363" s="11"/>
      <c r="BE363" s="53"/>
      <c r="BF363" s="53"/>
      <c r="BG363" s="53"/>
      <c r="BH363" s="53"/>
      <c r="BI363" s="53"/>
      <c r="BJ363" s="11"/>
      <c r="BK363" s="53"/>
      <c r="BL363" s="11"/>
      <c r="BM363" s="11"/>
    </row>
    <row r="364" spans="2:65" s="1" customFormat="1" ht="38.25" hidden="1" customHeight="1">
      <c r="B364" s="72"/>
      <c r="C364" s="114"/>
      <c r="D364" s="114"/>
      <c r="E364" s="115"/>
      <c r="F364" s="174"/>
      <c r="G364" s="174"/>
      <c r="H364" s="174"/>
      <c r="I364" s="174"/>
      <c r="J364" s="116"/>
      <c r="K364" s="117"/>
      <c r="L364" s="175"/>
      <c r="M364" s="175"/>
      <c r="N364" s="176"/>
      <c r="O364" s="149"/>
      <c r="P364" s="149"/>
      <c r="Q364" s="149"/>
      <c r="R364" s="75"/>
      <c r="T364" s="105"/>
      <c r="U364" s="27"/>
      <c r="V364" s="23"/>
      <c r="W364" s="106"/>
      <c r="X364" s="106"/>
      <c r="Y364" s="106"/>
      <c r="Z364" s="106"/>
      <c r="AA364" s="107"/>
      <c r="AR364" s="11"/>
      <c r="AT364" s="11"/>
      <c r="AU364" s="11"/>
      <c r="AY364" s="11"/>
      <c r="BE364" s="53"/>
      <c r="BF364" s="53"/>
      <c r="BG364" s="53"/>
      <c r="BH364" s="53"/>
      <c r="BI364" s="53"/>
      <c r="BJ364" s="11"/>
      <c r="BK364" s="53"/>
      <c r="BL364" s="11"/>
      <c r="BM364" s="11"/>
    </row>
    <row r="365" spans="2:65" s="1" customFormat="1" ht="38.25" hidden="1" customHeight="1">
      <c r="B365" s="72"/>
      <c r="C365" s="101"/>
      <c r="D365" s="101"/>
      <c r="E365" s="102"/>
      <c r="F365" s="148"/>
      <c r="G365" s="148"/>
      <c r="H365" s="148"/>
      <c r="I365" s="148"/>
      <c r="J365" s="103"/>
      <c r="K365" s="112"/>
      <c r="L365" s="146"/>
      <c r="M365" s="146"/>
      <c r="N365" s="149"/>
      <c r="O365" s="149"/>
      <c r="P365" s="149"/>
      <c r="Q365" s="149"/>
      <c r="R365" s="75"/>
      <c r="T365" s="105"/>
      <c r="U365" s="27"/>
      <c r="V365" s="23"/>
      <c r="W365" s="106"/>
      <c r="X365" s="106"/>
      <c r="Y365" s="106"/>
      <c r="Z365" s="106"/>
      <c r="AA365" s="107"/>
      <c r="AR365" s="11"/>
      <c r="AT365" s="11"/>
      <c r="AU365" s="11"/>
      <c r="AY365" s="11"/>
      <c r="BE365" s="53"/>
      <c r="BF365" s="53"/>
      <c r="BG365" s="53"/>
      <c r="BH365" s="53"/>
      <c r="BI365" s="53"/>
      <c r="BJ365" s="11"/>
      <c r="BK365" s="53"/>
      <c r="BL365" s="11"/>
      <c r="BM365" s="11"/>
    </row>
    <row r="366" spans="2:65" s="5" customFormat="1" ht="29.85" hidden="1" customHeight="1">
      <c r="B366" s="90"/>
      <c r="C366" s="91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70"/>
      <c r="O366" s="171"/>
      <c r="P366" s="171"/>
      <c r="Q366" s="171"/>
      <c r="R366" s="93"/>
      <c r="T366" s="94"/>
      <c r="U366" s="91"/>
      <c r="V366" s="91"/>
      <c r="W366" s="95"/>
      <c r="X366" s="91"/>
      <c r="Y366" s="95"/>
      <c r="Z366" s="91"/>
      <c r="AA366" s="96"/>
      <c r="AR366" s="97"/>
      <c r="AT366" s="98"/>
      <c r="AU366" s="98"/>
      <c r="AY366" s="97"/>
      <c r="BK366" s="99"/>
    </row>
    <row r="367" spans="2:65" s="1" customFormat="1" ht="51" hidden="1" customHeight="1">
      <c r="B367" s="72"/>
      <c r="C367" s="101"/>
      <c r="D367" s="101"/>
      <c r="E367" s="102"/>
      <c r="F367" s="148"/>
      <c r="G367" s="148"/>
      <c r="H367" s="148"/>
      <c r="I367" s="148"/>
      <c r="J367" s="103"/>
      <c r="K367" s="104"/>
      <c r="L367" s="146"/>
      <c r="M367" s="146"/>
      <c r="N367" s="149"/>
      <c r="O367" s="149"/>
      <c r="P367" s="149"/>
      <c r="Q367" s="149"/>
      <c r="R367" s="75"/>
      <c r="T367" s="105"/>
      <c r="U367" s="27"/>
      <c r="V367" s="23"/>
      <c r="W367" s="106"/>
      <c r="X367" s="106"/>
      <c r="Y367" s="106"/>
      <c r="Z367" s="106"/>
      <c r="AA367" s="107"/>
      <c r="AR367" s="11"/>
      <c r="AT367" s="11"/>
      <c r="AU367" s="11"/>
      <c r="AY367" s="11"/>
      <c r="BE367" s="53"/>
      <c r="BF367" s="53"/>
      <c r="BG367" s="53"/>
      <c r="BH367" s="53"/>
      <c r="BI367" s="53"/>
      <c r="BJ367" s="11"/>
      <c r="BK367" s="53"/>
      <c r="BL367" s="11"/>
      <c r="BM367" s="11"/>
    </row>
    <row r="368" spans="2:65" s="1" customFormat="1" ht="25.5" hidden="1" customHeight="1">
      <c r="B368" s="72"/>
      <c r="C368" s="114"/>
      <c r="D368" s="114"/>
      <c r="E368" s="115"/>
      <c r="F368" s="174"/>
      <c r="G368" s="174"/>
      <c r="H368" s="174"/>
      <c r="I368" s="174"/>
      <c r="J368" s="116"/>
      <c r="K368" s="117"/>
      <c r="L368" s="175"/>
      <c r="M368" s="175"/>
      <c r="N368" s="176"/>
      <c r="O368" s="149"/>
      <c r="P368" s="149"/>
      <c r="Q368" s="149"/>
      <c r="R368" s="75"/>
      <c r="T368" s="105"/>
      <c r="U368" s="27"/>
      <c r="V368" s="23"/>
      <c r="W368" s="106"/>
      <c r="X368" s="106"/>
      <c r="Y368" s="106"/>
      <c r="Z368" s="106"/>
      <c r="AA368" s="107"/>
      <c r="AR368" s="11"/>
      <c r="AT368" s="11"/>
      <c r="AU368" s="11"/>
      <c r="AY368" s="11"/>
      <c r="BE368" s="53"/>
      <c r="BF368" s="53"/>
      <c r="BG368" s="53"/>
      <c r="BH368" s="53"/>
      <c r="BI368" s="53"/>
      <c r="BJ368" s="11"/>
      <c r="BK368" s="53"/>
      <c r="BL368" s="11"/>
      <c r="BM368" s="11"/>
    </row>
    <row r="369" spans="2:65" s="1" customFormat="1" ht="38.25" hidden="1" customHeight="1">
      <c r="B369" s="72"/>
      <c r="C369" s="101"/>
      <c r="D369" s="101"/>
      <c r="E369" s="102"/>
      <c r="F369" s="148"/>
      <c r="G369" s="148"/>
      <c r="H369" s="148"/>
      <c r="I369" s="148"/>
      <c r="J369" s="103"/>
      <c r="K369" s="104"/>
      <c r="L369" s="146"/>
      <c r="M369" s="146"/>
      <c r="N369" s="149"/>
      <c r="O369" s="149"/>
      <c r="P369" s="149"/>
      <c r="Q369" s="149"/>
      <c r="R369" s="75"/>
      <c r="T369" s="105"/>
      <c r="U369" s="27"/>
      <c r="V369" s="23"/>
      <c r="W369" s="106"/>
      <c r="X369" s="106"/>
      <c r="Y369" s="106"/>
      <c r="Z369" s="106"/>
      <c r="AA369" s="107"/>
      <c r="AR369" s="11"/>
      <c r="AT369" s="11"/>
      <c r="AU369" s="11"/>
      <c r="AY369" s="11"/>
      <c r="BE369" s="53"/>
      <c r="BF369" s="53"/>
      <c r="BG369" s="53"/>
      <c r="BH369" s="53"/>
      <c r="BI369" s="53"/>
      <c r="BJ369" s="11"/>
      <c r="BK369" s="53"/>
      <c r="BL369" s="11"/>
      <c r="BM369" s="11"/>
    </row>
    <row r="370" spans="2:65" s="1" customFormat="1" ht="25.5" hidden="1" customHeight="1">
      <c r="B370" s="72"/>
      <c r="C370" s="114"/>
      <c r="D370" s="114"/>
      <c r="E370" s="115"/>
      <c r="F370" s="174"/>
      <c r="G370" s="174"/>
      <c r="H370" s="174"/>
      <c r="I370" s="174"/>
      <c r="J370" s="116"/>
      <c r="K370" s="117"/>
      <c r="L370" s="175"/>
      <c r="M370" s="175"/>
      <c r="N370" s="176"/>
      <c r="O370" s="149"/>
      <c r="P370" s="149"/>
      <c r="Q370" s="149"/>
      <c r="R370" s="75"/>
      <c r="T370" s="105"/>
      <c r="U370" s="27"/>
      <c r="V370" s="23"/>
      <c r="W370" s="106"/>
      <c r="X370" s="106"/>
      <c r="Y370" s="106"/>
      <c r="Z370" s="106"/>
      <c r="AA370" s="107"/>
      <c r="AR370" s="11"/>
      <c r="AT370" s="11"/>
      <c r="AU370" s="11"/>
      <c r="AY370" s="11"/>
      <c r="BE370" s="53"/>
      <c r="BF370" s="53"/>
      <c r="BG370" s="53"/>
      <c r="BH370" s="53"/>
      <c r="BI370" s="53"/>
      <c r="BJ370" s="11"/>
      <c r="BK370" s="53"/>
      <c r="BL370" s="11"/>
      <c r="BM370" s="11"/>
    </row>
    <row r="371" spans="2:65" s="1" customFormat="1" ht="25.5" hidden="1" customHeight="1">
      <c r="B371" s="72"/>
      <c r="C371" s="101"/>
      <c r="D371" s="101"/>
      <c r="E371" s="102"/>
      <c r="F371" s="148"/>
      <c r="G371" s="148"/>
      <c r="H371" s="148"/>
      <c r="I371" s="148"/>
      <c r="J371" s="103"/>
      <c r="K371" s="104"/>
      <c r="L371" s="146"/>
      <c r="M371" s="146"/>
      <c r="N371" s="149"/>
      <c r="O371" s="149"/>
      <c r="P371" s="149"/>
      <c r="Q371" s="149"/>
      <c r="R371" s="75"/>
      <c r="T371" s="105"/>
      <c r="U371" s="27"/>
      <c r="V371" s="23"/>
      <c r="W371" s="106"/>
      <c r="X371" s="106"/>
      <c r="Y371" s="106"/>
      <c r="Z371" s="106"/>
      <c r="AA371" s="107"/>
      <c r="AR371" s="11"/>
      <c r="AT371" s="11"/>
      <c r="AU371" s="11"/>
      <c r="AY371" s="11"/>
      <c r="BE371" s="53"/>
      <c r="BF371" s="53"/>
      <c r="BG371" s="53"/>
      <c r="BH371" s="53"/>
      <c r="BI371" s="53"/>
      <c r="BJ371" s="11"/>
      <c r="BK371" s="53"/>
      <c r="BL371" s="11"/>
      <c r="BM371" s="11"/>
    </row>
    <row r="372" spans="2:65" s="1" customFormat="1" ht="25.5" hidden="1" customHeight="1">
      <c r="B372" s="72"/>
      <c r="C372" s="101"/>
      <c r="D372" s="101"/>
      <c r="E372" s="102"/>
      <c r="F372" s="148"/>
      <c r="G372" s="148"/>
      <c r="H372" s="148"/>
      <c r="I372" s="148"/>
      <c r="J372" s="103"/>
      <c r="K372" s="112"/>
      <c r="L372" s="146"/>
      <c r="M372" s="146"/>
      <c r="N372" s="149"/>
      <c r="O372" s="149"/>
      <c r="P372" s="149"/>
      <c r="Q372" s="149"/>
      <c r="R372" s="75"/>
      <c r="T372" s="105"/>
      <c r="U372" s="27"/>
      <c r="V372" s="23"/>
      <c r="W372" s="106"/>
      <c r="X372" s="106"/>
      <c r="Y372" s="106"/>
      <c r="Z372" s="106"/>
      <c r="AA372" s="107"/>
      <c r="AR372" s="11"/>
      <c r="AT372" s="11"/>
      <c r="AU372" s="11"/>
      <c r="AY372" s="11"/>
      <c r="BE372" s="53"/>
      <c r="BF372" s="53"/>
      <c r="BG372" s="53"/>
      <c r="BH372" s="53"/>
      <c r="BI372" s="53"/>
      <c r="BJ372" s="11"/>
      <c r="BK372" s="53"/>
      <c r="BL372" s="11"/>
      <c r="BM372" s="11"/>
    </row>
    <row r="373" spans="2:65" s="5" customFormat="1" ht="29.85" hidden="1" customHeight="1">
      <c r="B373" s="90"/>
      <c r="C373" s="91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70"/>
      <c r="O373" s="171"/>
      <c r="P373" s="171"/>
      <c r="Q373" s="171"/>
      <c r="R373" s="93"/>
      <c r="T373" s="94"/>
      <c r="U373" s="91"/>
      <c r="V373" s="91"/>
      <c r="W373" s="95"/>
      <c r="X373" s="91"/>
      <c r="Y373" s="95"/>
      <c r="Z373" s="91"/>
      <c r="AA373" s="96"/>
      <c r="AR373" s="97"/>
      <c r="AT373" s="98"/>
      <c r="AU373" s="98"/>
      <c r="AY373" s="97"/>
      <c r="BK373" s="99"/>
    </row>
    <row r="374" spans="2:65" s="1" customFormat="1" ht="25.5" hidden="1" customHeight="1">
      <c r="B374" s="72"/>
      <c r="C374" s="101"/>
      <c r="D374" s="101"/>
      <c r="E374" s="102"/>
      <c r="F374" s="148"/>
      <c r="G374" s="148"/>
      <c r="H374" s="148"/>
      <c r="I374" s="148"/>
      <c r="J374" s="103"/>
      <c r="K374" s="104"/>
      <c r="L374" s="146"/>
      <c r="M374" s="146"/>
      <c r="N374" s="149"/>
      <c r="O374" s="149"/>
      <c r="P374" s="149"/>
      <c r="Q374" s="149"/>
      <c r="R374" s="75"/>
      <c r="T374" s="105"/>
      <c r="U374" s="27"/>
      <c r="V374" s="23"/>
      <c r="W374" s="106"/>
      <c r="X374" s="106"/>
      <c r="Y374" s="106"/>
      <c r="Z374" s="106"/>
      <c r="AA374" s="107"/>
      <c r="AR374" s="11"/>
      <c r="AT374" s="11"/>
      <c r="AU374" s="11"/>
      <c r="AY374" s="11"/>
      <c r="BE374" s="53"/>
      <c r="BF374" s="53"/>
      <c r="BG374" s="53"/>
      <c r="BH374" s="53"/>
      <c r="BI374" s="53"/>
      <c r="BJ374" s="11"/>
      <c r="BK374" s="53"/>
      <c r="BL374" s="11"/>
      <c r="BM374" s="11"/>
    </row>
    <row r="375" spans="2:65" s="1" customFormat="1" ht="25.5" hidden="1" customHeight="1">
      <c r="B375" s="72"/>
      <c r="C375" s="114"/>
      <c r="D375" s="114"/>
      <c r="E375" s="115"/>
      <c r="F375" s="174"/>
      <c r="G375" s="174"/>
      <c r="H375" s="174"/>
      <c r="I375" s="174"/>
      <c r="J375" s="116"/>
      <c r="K375" s="117"/>
      <c r="L375" s="175"/>
      <c r="M375" s="175"/>
      <c r="N375" s="176"/>
      <c r="O375" s="149"/>
      <c r="P375" s="149"/>
      <c r="Q375" s="149"/>
      <c r="R375" s="75"/>
      <c r="T375" s="105"/>
      <c r="U375" s="27"/>
      <c r="V375" s="23"/>
      <c r="W375" s="106"/>
      <c r="X375" s="106"/>
      <c r="Y375" s="106"/>
      <c r="Z375" s="106"/>
      <c r="AA375" s="107"/>
      <c r="AR375" s="11"/>
      <c r="AT375" s="11"/>
      <c r="AU375" s="11"/>
      <c r="AY375" s="11"/>
      <c r="BE375" s="53"/>
      <c r="BF375" s="53"/>
      <c r="BG375" s="53"/>
      <c r="BH375" s="53"/>
      <c r="BI375" s="53"/>
      <c r="BJ375" s="11"/>
      <c r="BK375" s="53"/>
      <c r="BL375" s="11"/>
      <c r="BM375" s="11"/>
    </row>
    <row r="376" spans="2:65" s="1" customFormat="1" ht="25.5" hidden="1" customHeight="1">
      <c r="B376" s="72"/>
      <c r="C376" s="101"/>
      <c r="D376" s="101"/>
      <c r="E376" s="102"/>
      <c r="F376" s="148"/>
      <c r="G376" s="148"/>
      <c r="H376" s="148"/>
      <c r="I376" s="148"/>
      <c r="J376" s="103"/>
      <c r="K376" s="104"/>
      <c r="L376" s="146"/>
      <c r="M376" s="146"/>
      <c r="N376" s="149"/>
      <c r="O376" s="149"/>
      <c r="P376" s="149"/>
      <c r="Q376" s="149"/>
      <c r="R376" s="75"/>
      <c r="T376" s="105"/>
      <c r="U376" s="27"/>
      <c r="V376" s="23"/>
      <c r="W376" s="106"/>
      <c r="X376" s="106"/>
      <c r="Y376" s="106"/>
      <c r="Z376" s="106"/>
      <c r="AA376" s="107"/>
      <c r="AR376" s="11"/>
      <c r="AT376" s="11"/>
      <c r="AU376" s="11"/>
      <c r="AY376" s="11"/>
      <c r="BE376" s="53"/>
      <c r="BF376" s="53"/>
      <c r="BG376" s="53"/>
      <c r="BH376" s="53"/>
      <c r="BI376" s="53"/>
      <c r="BJ376" s="11"/>
      <c r="BK376" s="53"/>
      <c r="BL376" s="11"/>
      <c r="BM376" s="11"/>
    </row>
    <row r="377" spans="2:65" s="1" customFormat="1" ht="38.25" hidden="1" customHeight="1">
      <c r="B377" s="72"/>
      <c r="C377" s="114"/>
      <c r="D377" s="114"/>
      <c r="E377" s="115"/>
      <c r="F377" s="174"/>
      <c r="G377" s="174"/>
      <c r="H377" s="174"/>
      <c r="I377" s="174"/>
      <c r="J377" s="116"/>
      <c r="K377" s="117"/>
      <c r="L377" s="175"/>
      <c r="M377" s="175"/>
      <c r="N377" s="176"/>
      <c r="O377" s="149"/>
      <c r="P377" s="149"/>
      <c r="Q377" s="149"/>
      <c r="R377" s="75"/>
      <c r="T377" s="105"/>
      <c r="U377" s="27"/>
      <c r="V377" s="23"/>
      <c r="W377" s="106"/>
      <c r="X377" s="106"/>
      <c r="Y377" s="106"/>
      <c r="Z377" s="106"/>
      <c r="AA377" s="107"/>
      <c r="AR377" s="11"/>
      <c r="AT377" s="11"/>
      <c r="AU377" s="11"/>
      <c r="AY377" s="11"/>
      <c r="BE377" s="53"/>
      <c r="BF377" s="53"/>
      <c r="BG377" s="53"/>
      <c r="BH377" s="53"/>
      <c r="BI377" s="53"/>
      <c r="BJ377" s="11"/>
      <c r="BK377" s="53"/>
      <c r="BL377" s="11"/>
      <c r="BM377" s="11"/>
    </row>
    <row r="378" spans="2:65" s="1" customFormat="1" ht="38.25" hidden="1" customHeight="1">
      <c r="B378" s="72"/>
      <c r="C378" s="101"/>
      <c r="D378" s="101"/>
      <c r="E378" s="102"/>
      <c r="F378" s="148"/>
      <c r="G378" s="148"/>
      <c r="H378" s="148"/>
      <c r="I378" s="148"/>
      <c r="J378" s="103"/>
      <c r="K378" s="104"/>
      <c r="L378" s="146"/>
      <c r="M378" s="146"/>
      <c r="N378" s="149"/>
      <c r="O378" s="149"/>
      <c r="P378" s="149"/>
      <c r="Q378" s="149"/>
      <c r="R378" s="75"/>
      <c r="T378" s="105"/>
      <c r="U378" s="27"/>
      <c r="V378" s="23"/>
      <c r="W378" s="106"/>
      <c r="X378" s="106"/>
      <c r="Y378" s="106"/>
      <c r="Z378" s="106"/>
      <c r="AA378" s="107"/>
      <c r="AR378" s="11"/>
      <c r="AT378" s="11"/>
      <c r="AU378" s="11"/>
      <c r="AY378" s="11"/>
      <c r="BE378" s="53"/>
      <c r="BF378" s="53"/>
      <c r="BG378" s="53"/>
      <c r="BH378" s="53"/>
      <c r="BI378" s="53"/>
      <c r="BJ378" s="11"/>
      <c r="BK378" s="53"/>
      <c r="BL378" s="11"/>
      <c r="BM378" s="11"/>
    </row>
    <row r="379" spans="2:65" s="1" customFormat="1" ht="25.5" hidden="1" customHeight="1">
      <c r="B379" s="72"/>
      <c r="C379" s="114"/>
      <c r="D379" s="114"/>
      <c r="E379" s="115"/>
      <c r="F379" s="174"/>
      <c r="G379" s="174"/>
      <c r="H379" s="174"/>
      <c r="I379" s="174"/>
      <c r="J379" s="116"/>
      <c r="K379" s="117"/>
      <c r="L379" s="175"/>
      <c r="M379" s="175"/>
      <c r="N379" s="176"/>
      <c r="O379" s="149"/>
      <c r="P379" s="149"/>
      <c r="Q379" s="149"/>
      <c r="R379" s="75"/>
      <c r="T379" s="105"/>
      <c r="U379" s="27"/>
      <c r="V379" s="23"/>
      <c r="W379" s="106"/>
      <c r="X379" s="106"/>
      <c r="Y379" s="106"/>
      <c r="Z379" s="106"/>
      <c r="AA379" s="107"/>
      <c r="AR379" s="11"/>
      <c r="AT379" s="11"/>
      <c r="AU379" s="11"/>
      <c r="AY379" s="11"/>
      <c r="BE379" s="53"/>
      <c r="BF379" s="53"/>
      <c r="BG379" s="53"/>
      <c r="BH379" s="53"/>
      <c r="BI379" s="53"/>
      <c r="BJ379" s="11"/>
      <c r="BK379" s="53"/>
      <c r="BL379" s="11"/>
      <c r="BM379" s="11"/>
    </row>
    <row r="380" spans="2:65" s="1" customFormat="1" ht="38.25" hidden="1" customHeight="1">
      <c r="B380" s="72"/>
      <c r="C380" s="101"/>
      <c r="D380" s="101"/>
      <c r="E380" s="102"/>
      <c r="F380" s="148"/>
      <c r="G380" s="148"/>
      <c r="H380" s="148"/>
      <c r="I380" s="148"/>
      <c r="J380" s="103"/>
      <c r="K380" s="112"/>
      <c r="L380" s="146"/>
      <c r="M380" s="146"/>
      <c r="N380" s="149"/>
      <c r="O380" s="149"/>
      <c r="P380" s="149"/>
      <c r="Q380" s="149"/>
      <c r="R380" s="75"/>
      <c r="T380" s="105"/>
      <c r="U380" s="27"/>
      <c r="V380" s="23"/>
      <c r="W380" s="106"/>
      <c r="X380" s="106"/>
      <c r="Y380" s="106"/>
      <c r="Z380" s="106"/>
      <c r="AA380" s="107"/>
      <c r="AR380" s="11"/>
      <c r="AT380" s="11"/>
      <c r="AU380" s="11"/>
      <c r="AY380" s="11"/>
      <c r="BE380" s="53"/>
      <c r="BF380" s="53"/>
      <c r="BG380" s="53"/>
      <c r="BH380" s="53"/>
      <c r="BI380" s="53"/>
      <c r="BJ380" s="11"/>
      <c r="BK380" s="53"/>
      <c r="BL380" s="11"/>
      <c r="BM380" s="11"/>
    </row>
    <row r="381" spans="2:65" s="5" customFormat="1" ht="29.85" hidden="1" customHeight="1">
      <c r="B381" s="90"/>
      <c r="C381" s="91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70"/>
      <c r="O381" s="171"/>
      <c r="P381" s="171"/>
      <c r="Q381" s="171"/>
      <c r="R381" s="93"/>
      <c r="T381" s="94"/>
      <c r="U381" s="91"/>
      <c r="V381" s="91"/>
      <c r="W381" s="95"/>
      <c r="X381" s="91"/>
      <c r="Y381" s="95"/>
      <c r="Z381" s="91"/>
      <c r="AA381" s="96"/>
      <c r="AR381" s="97"/>
      <c r="AT381" s="98"/>
      <c r="AU381" s="98"/>
      <c r="AY381" s="97"/>
      <c r="BK381" s="99"/>
    </row>
    <row r="382" spans="2:65" s="1" customFormat="1" ht="25.5" hidden="1" customHeight="1">
      <c r="B382" s="72"/>
      <c r="C382" s="101"/>
      <c r="D382" s="101"/>
      <c r="E382" s="102"/>
      <c r="F382" s="148"/>
      <c r="G382" s="148"/>
      <c r="H382" s="148"/>
      <c r="I382" s="148"/>
      <c r="J382" s="103"/>
      <c r="K382" s="104"/>
      <c r="L382" s="146"/>
      <c r="M382" s="146"/>
      <c r="N382" s="149"/>
      <c r="O382" s="149"/>
      <c r="P382" s="149"/>
      <c r="Q382" s="149"/>
      <c r="R382" s="75"/>
      <c r="T382" s="105"/>
      <c r="U382" s="27"/>
      <c r="V382" s="23"/>
      <c r="W382" s="106"/>
      <c r="X382" s="106"/>
      <c r="Y382" s="106"/>
      <c r="Z382" s="106"/>
      <c r="AA382" s="107"/>
      <c r="AR382" s="11"/>
      <c r="AT382" s="11"/>
      <c r="AU382" s="11"/>
      <c r="AY382" s="11"/>
      <c r="BE382" s="53"/>
      <c r="BF382" s="53"/>
      <c r="BG382" s="53"/>
      <c r="BH382" s="53"/>
      <c r="BI382" s="53"/>
      <c r="BJ382" s="11"/>
      <c r="BK382" s="53"/>
      <c r="BL382" s="11"/>
      <c r="BM382" s="11"/>
    </row>
    <row r="383" spans="2:65" s="1" customFormat="1" ht="25.5" hidden="1" customHeight="1">
      <c r="B383" s="72"/>
      <c r="C383" s="101"/>
      <c r="D383" s="101"/>
      <c r="E383" s="102"/>
      <c r="F383" s="148"/>
      <c r="G383" s="148"/>
      <c r="H383" s="148"/>
      <c r="I383" s="148"/>
      <c r="J383" s="103"/>
      <c r="K383" s="104"/>
      <c r="L383" s="146"/>
      <c r="M383" s="146"/>
      <c r="N383" s="149"/>
      <c r="O383" s="149"/>
      <c r="P383" s="149"/>
      <c r="Q383" s="149"/>
      <c r="R383" s="75"/>
      <c r="T383" s="105"/>
      <c r="U383" s="27"/>
      <c r="V383" s="23"/>
      <c r="W383" s="106"/>
      <c r="X383" s="106"/>
      <c r="Y383" s="106"/>
      <c r="Z383" s="106"/>
      <c r="AA383" s="107"/>
      <c r="AR383" s="11"/>
      <c r="AT383" s="11"/>
      <c r="AU383" s="11"/>
      <c r="AY383" s="11"/>
      <c r="BE383" s="53"/>
      <c r="BF383" s="53"/>
      <c r="BG383" s="53"/>
      <c r="BH383" s="53"/>
      <c r="BI383" s="53"/>
      <c r="BJ383" s="11"/>
      <c r="BK383" s="53"/>
      <c r="BL383" s="11"/>
      <c r="BM383" s="11"/>
    </row>
    <row r="384" spans="2:65" s="1" customFormat="1" ht="25.5" hidden="1" customHeight="1">
      <c r="B384" s="72"/>
      <c r="C384" s="101"/>
      <c r="D384" s="101"/>
      <c r="E384" s="102"/>
      <c r="F384" s="148"/>
      <c r="G384" s="148"/>
      <c r="H384" s="148"/>
      <c r="I384" s="148"/>
      <c r="J384" s="103"/>
      <c r="K384" s="112"/>
      <c r="L384" s="146"/>
      <c r="M384" s="146"/>
      <c r="N384" s="149"/>
      <c r="O384" s="149"/>
      <c r="P384" s="149"/>
      <c r="Q384" s="149"/>
      <c r="R384" s="75"/>
      <c r="T384" s="105"/>
      <c r="U384" s="27"/>
      <c r="V384" s="23"/>
      <c r="W384" s="106"/>
      <c r="X384" s="106"/>
      <c r="Y384" s="106"/>
      <c r="Z384" s="106"/>
      <c r="AA384" s="107"/>
      <c r="AR384" s="11"/>
      <c r="AT384" s="11"/>
      <c r="AU384" s="11"/>
      <c r="AY384" s="11"/>
      <c r="BE384" s="53"/>
      <c r="BF384" s="53"/>
      <c r="BG384" s="53"/>
      <c r="BH384" s="53"/>
      <c r="BI384" s="53"/>
      <c r="BJ384" s="11"/>
      <c r="BK384" s="53"/>
      <c r="BL384" s="11"/>
      <c r="BM384" s="11"/>
    </row>
    <row r="385" spans="2:65" s="5" customFormat="1" ht="29.85" hidden="1" customHeight="1">
      <c r="B385" s="90"/>
      <c r="C385" s="91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70"/>
      <c r="O385" s="171"/>
      <c r="P385" s="171"/>
      <c r="Q385" s="171"/>
      <c r="R385" s="93"/>
      <c r="T385" s="94"/>
      <c r="U385" s="91"/>
      <c r="V385" s="91"/>
      <c r="W385" s="95"/>
      <c r="X385" s="91"/>
      <c r="Y385" s="95"/>
      <c r="Z385" s="91"/>
      <c r="AA385" s="96"/>
      <c r="AR385" s="97"/>
      <c r="AT385" s="98"/>
      <c r="AU385" s="98"/>
      <c r="AY385" s="97"/>
      <c r="BK385" s="99"/>
    </row>
    <row r="386" spans="2:65" s="1" customFormat="1" ht="38.25" hidden="1" customHeight="1">
      <c r="B386" s="72"/>
      <c r="C386" s="101"/>
      <c r="D386" s="101"/>
      <c r="E386" s="102"/>
      <c r="F386" s="148"/>
      <c r="G386" s="148"/>
      <c r="H386" s="148"/>
      <c r="I386" s="148"/>
      <c r="J386" s="103"/>
      <c r="K386" s="104"/>
      <c r="L386" s="146"/>
      <c r="M386" s="146"/>
      <c r="N386" s="149"/>
      <c r="O386" s="149"/>
      <c r="P386" s="149"/>
      <c r="Q386" s="149"/>
      <c r="R386" s="75"/>
      <c r="T386" s="105"/>
      <c r="U386" s="27"/>
      <c r="V386" s="23"/>
      <c r="W386" s="106"/>
      <c r="X386" s="106"/>
      <c r="Y386" s="106"/>
      <c r="Z386" s="106"/>
      <c r="AA386" s="107"/>
      <c r="AR386" s="11"/>
      <c r="AT386" s="11"/>
      <c r="AU386" s="11"/>
      <c r="AY386" s="11"/>
      <c r="BE386" s="53"/>
      <c r="BF386" s="53"/>
      <c r="BG386" s="53"/>
      <c r="BH386" s="53"/>
      <c r="BI386" s="53"/>
      <c r="BJ386" s="11"/>
      <c r="BK386" s="53"/>
      <c r="BL386" s="11"/>
      <c r="BM386" s="11"/>
    </row>
    <row r="387" spans="2:65" s="1" customFormat="1" ht="25.5" hidden="1" customHeight="1">
      <c r="B387" s="72"/>
      <c r="C387" s="114"/>
      <c r="D387" s="114"/>
      <c r="E387" s="115"/>
      <c r="F387" s="174"/>
      <c r="G387" s="174"/>
      <c r="H387" s="174"/>
      <c r="I387" s="174"/>
      <c r="J387" s="116"/>
      <c r="K387" s="117"/>
      <c r="L387" s="175"/>
      <c r="M387" s="175"/>
      <c r="N387" s="176"/>
      <c r="O387" s="149"/>
      <c r="P387" s="149"/>
      <c r="Q387" s="149"/>
      <c r="R387" s="75"/>
      <c r="T387" s="105"/>
      <c r="U387" s="27"/>
      <c r="V387" s="23"/>
      <c r="W387" s="106"/>
      <c r="X387" s="106"/>
      <c r="Y387" s="106"/>
      <c r="Z387" s="106"/>
      <c r="AA387" s="107"/>
      <c r="AR387" s="11"/>
      <c r="AT387" s="11"/>
      <c r="AU387" s="11"/>
      <c r="AY387" s="11"/>
      <c r="BE387" s="53"/>
      <c r="BF387" s="53"/>
      <c r="BG387" s="53"/>
      <c r="BH387" s="53"/>
      <c r="BI387" s="53"/>
      <c r="BJ387" s="11"/>
      <c r="BK387" s="53"/>
      <c r="BL387" s="11"/>
      <c r="BM387" s="11"/>
    </row>
    <row r="388" spans="2:65" s="1" customFormat="1" ht="25.5" hidden="1" customHeight="1">
      <c r="B388" s="72"/>
      <c r="C388" s="101"/>
      <c r="D388" s="101"/>
      <c r="E388" s="102"/>
      <c r="F388" s="148"/>
      <c r="G388" s="148"/>
      <c r="H388" s="148"/>
      <c r="I388" s="148"/>
      <c r="J388" s="103"/>
      <c r="K388" s="104"/>
      <c r="L388" s="146"/>
      <c r="M388" s="146"/>
      <c r="N388" s="149"/>
      <c r="O388" s="149"/>
      <c r="P388" s="149"/>
      <c r="Q388" s="149"/>
      <c r="R388" s="75"/>
      <c r="T388" s="105"/>
      <c r="U388" s="27"/>
      <c r="V388" s="23"/>
      <c r="W388" s="106"/>
      <c r="X388" s="106"/>
      <c r="Y388" s="106"/>
      <c r="Z388" s="106"/>
      <c r="AA388" s="107"/>
      <c r="AR388" s="11"/>
      <c r="AT388" s="11"/>
      <c r="AU388" s="11"/>
      <c r="AY388" s="11"/>
      <c r="BE388" s="53"/>
      <c r="BF388" s="53"/>
      <c r="BG388" s="53"/>
      <c r="BH388" s="53"/>
      <c r="BI388" s="53"/>
      <c r="BJ388" s="11"/>
      <c r="BK388" s="53"/>
      <c r="BL388" s="11"/>
      <c r="BM388" s="11"/>
    </row>
    <row r="389" spans="2:65" s="1" customFormat="1" ht="25.5" hidden="1" customHeight="1">
      <c r="B389" s="72"/>
      <c r="C389" s="101"/>
      <c r="D389" s="101"/>
      <c r="E389" s="102"/>
      <c r="F389" s="148"/>
      <c r="G389" s="148"/>
      <c r="H389" s="148"/>
      <c r="I389" s="148"/>
      <c r="J389" s="103"/>
      <c r="K389" s="104"/>
      <c r="L389" s="146"/>
      <c r="M389" s="146"/>
      <c r="N389" s="149"/>
      <c r="O389" s="149"/>
      <c r="P389" s="149"/>
      <c r="Q389" s="149"/>
      <c r="R389" s="75"/>
      <c r="T389" s="105"/>
      <c r="U389" s="27"/>
      <c r="V389" s="23"/>
      <c r="W389" s="106"/>
      <c r="X389" s="106"/>
      <c r="Y389" s="106"/>
      <c r="Z389" s="106"/>
      <c r="AA389" s="107"/>
      <c r="AR389" s="11"/>
      <c r="AT389" s="11"/>
      <c r="AU389" s="11"/>
      <c r="AY389" s="11"/>
      <c r="BE389" s="53"/>
      <c r="BF389" s="53"/>
      <c r="BG389" s="53"/>
      <c r="BH389" s="53"/>
      <c r="BI389" s="53"/>
      <c r="BJ389" s="11"/>
      <c r="BK389" s="53"/>
      <c r="BL389" s="11"/>
      <c r="BM389" s="11"/>
    </row>
    <row r="390" spans="2:65" s="1" customFormat="1" ht="25.5" hidden="1" customHeight="1">
      <c r="B390" s="72"/>
      <c r="C390" s="101"/>
      <c r="D390" s="101"/>
      <c r="E390" s="102"/>
      <c r="F390" s="148"/>
      <c r="G390" s="148"/>
      <c r="H390" s="148"/>
      <c r="I390" s="148"/>
      <c r="J390" s="103"/>
      <c r="K390" s="112"/>
      <c r="L390" s="146"/>
      <c r="M390" s="146"/>
      <c r="N390" s="149"/>
      <c r="O390" s="149"/>
      <c r="P390" s="149"/>
      <c r="Q390" s="149"/>
      <c r="R390" s="75"/>
      <c r="T390" s="105"/>
      <c r="U390" s="27"/>
      <c r="V390" s="23"/>
      <c r="W390" s="106"/>
      <c r="X390" s="106"/>
      <c r="Y390" s="106"/>
      <c r="Z390" s="106"/>
      <c r="AA390" s="107"/>
      <c r="AR390" s="11"/>
      <c r="AT390" s="11"/>
      <c r="AU390" s="11"/>
      <c r="AY390" s="11"/>
      <c r="BE390" s="53"/>
      <c r="BF390" s="53"/>
      <c r="BG390" s="53"/>
      <c r="BH390" s="53"/>
      <c r="BI390" s="53"/>
      <c r="BJ390" s="11"/>
      <c r="BK390" s="53"/>
      <c r="BL390" s="11"/>
      <c r="BM390" s="11"/>
    </row>
    <row r="391" spans="2:65" s="5" customFormat="1" ht="29.85" hidden="1" customHeight="1">
      <c r="B391" s="90"/>
      <c r="C391" s="91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70"/>
      <c r="O391" s="171"/>
      <c r="P391" s="171"/>
      <c r="Q391" s="171"/>
      <c r="R391" s="93"/>
      <c r="T391" s="94"/>
      <c r="U391" s="91"/>
      <c r="V391" s="91"/>
      <c r="W391" s="95"/>
      <c r="X391" s="91"/>
      <c r="Y391" s="95"/>
      <c r="Z391" s="91"/>
      <c r="AA391" s="96"/>
      <c r="AR391" s="97"/>
      <c r="AT391" s="98"/>
      <c r="AU391" s="98"/>
      <c r="AY391" s="97"/>
      <c r="BK391" s="99"/>
    </row>
    <row r="392" spans="2:65" s="1" customFormat="1" ht="38.25" hidden="1" customHeight="1">
      <c r="B392" s="72"/>
      <c r="C392" s="101"/>
      <c r="D392" s="101"/>
      <c r="E392" s="102"/>
      <c r="F392" s="148"/>
      <c r="G392" s="148"/>
      <c r="H392" s="148"/>
      <c r="I392" s="148"/>
      <c r="J392" s="103"/>
      <c r="K392" s="104"/>
      <c r="L392" s="146"/>
      <c r="M392" s="146"/>
      <c r="N392" s="149"/>
      <c r="O392" s="149"/>
      <c r="P392" s="149"/>
      <c r="Q392" s="149"/>
      <c r="R392" s="75"/>
      <c r="T392" s="105"/>
      <c r="U392" s="27"/>
      <c r="V392" s="23"/>
      <c r="W392" s="106"/>
      <c r="X392" s="106"/>
      <c r="Y392" s="106"/>
      <c r="Z392" s="106"/>
      <c r="AA392" s="107"/>
      <c r="AR392" s="11"/>
      <c r="AT392" s="11"/>
      <c r="AU392" s="11"/>
      <c r="AY392" s="11"/>
      <c r="BE392" s="53"/>
      <c r="BF392" s="53"/>
      <c r="BG392" s="53"/>
      <c r="BH392" s="53"/>
      <c r="BI392" s="53"/>
      <c r="BJ392" s="11"/>
      <c r="BK392" s="53"/>
      <c r="BL392" s="11"/>
      <c r="BM392" s="11"/>
    </row>
    <row r="393" spans="2:65" s="1" customFormat="1" ht="38.25" hidden="1" customHeight="1">
      <c r="B393" s="72"/>
      <c r="C393" s="101"/>
      <c r="D393" s="101"/>
      <c r="E393" s="102"/>
      <c r="F393" s="148"/>
      <c r="G393" s="148"/>
      <c r="H393" s="148"/>
      <c r="I393" s="148"/>
      <c r="J393" s="103"/>
      <c r="K393" s="104"/>
      <c r="L393" s="146"/>
      <c r="M393" s="146"/>
      <c r="N393" s="149"/>
      <c r="O393" s="149"/>
      <c r="P393" s="149"/>
      <c r="Q393" s="149"/>
      <c r="R393" s="75"/>
      <c r="T393" s="105"/>
      <c r="U393" s="27"/>
      <c r="V393" s="23"/>
      <c r="W393" s="106"/>
      <c r="X393" s="106"/>
      <c r="Y393" s="106"/>
      <c r="Z393" s="106"/>
      <c r="AA393" s="107"/>
      <c r="AR393" s="11"/>
      <c r="AT393" s="11"/>
      <c r="AU393" s="11"/>
      <c r="AY393" s="11"/>
      <c r="BE393" s="53"/>
      <c r="BF393" s="53"/>
      <c r="BG393" s="53"/>
      <c r="BH393" s="53"/>
      <c r="BI393" s="53"/>
      <c r="BJ393" s="11"/>
      <c r="BK393" s="53"/>
      <c r="BL393" s="11"/>
      <c r="BM393" s="11"/>
    </row>
    <row r="394" spans="2:65" s="1" customFormat="1" ht="25.5" hidden="1" customHeight="1">
      <c r="B394" s="72"/>
      <c r="C394" s="101"/>
      <c r="D394" s="101"/>
      <c r="E394" s="102"/>
      <c r="F394" s="148"/>
      <c r="G394" s="148"/>
      <c r="H394" s="148"/>
      <c r="I394" s="148"/>
      <c r="J394" s="103"/>
      <c r="K394" s="104"/>
      <c r="L394" s="146"/>
      <c r="M394" s="146"/>
      <c r="N394" s="149"/>
      <c r="O394" s="149"/>
      <c r="P394" s="149"/>
      <c r="Q394" s="149"/>
      <c r="R394" s="75"/>
      <c r="T394" s="105"/>
      <c r="U394" s="27"/>
      <c r="V394" s="23"/>
      <c r="W394" s="106"/>
      <c r="X394" s="106"/>
      <c r="Y394" s="106"/>
      <c r="Z394" s="106"/>
      <c r="AA394" s="107"/>
      <c r="AR394" s="11"/>
      <c r="AT394" s="11"/>
      <c r="AU394" s="11"/>
      <c r="AY394" s="11"/>
      <c r="BE394" s="53"/>
      <c r="BF394" s="53"/>
      <c r="BG394" s="53"/>
      <c r="BH394" s="53"/>
      <c r="BI394" s="53"/>
      <c r="BJ394" s="11"/>
      <c r="BK394" s="53"/>
      <c r="BL394" s="11"/>
      <c r="BM394" s="11"/>
    </row>
    <row r="395" spans="2:65" s="5" customFormat="1" ht="29.85" hidden="1" customHeight="1">
      <c r="B395" s="90"/>
      <c r="C395" s="91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70"/>
      <c r="O395" s="171"/>
      <c r="P395" s="171"/>
      <c r="Q395" s="171"/>
      <c r="R395" s="93"/>
      <c r="T395" s="94"/>
      <c r="U395" s="91"/>
      <c r="V395" s="91"/>
      <c r="W395" s="95"/>
      <c r="X395" s="91"/>
      <c r="Y395" s="95"/>
      <c r="Z395" s="91"/>
      <c r="AA395" s="96"/>
      <c r="AR395" s="97"/>
      <c r="AT395" s="98"/>
      <c r="AU395" s="98"/>
      <c r="AY395" s="97"/>
      <c r="BK395" s="99"/>
    </row>
    <row r="396" spans="2:65" s="1" customFormat="1" ht="25.5" hidden="1" customHeight="1">
      <c r="B396" s="72"/>
      <c r="C396" s="101"/>
      <c r="D396" s="101"/>
      <c r="E396" s="102"/>
      <c r="F396" s="148"/>
      <c r="G396" s="148"/>
      <c r="H396" s="148"/>
      <c r="I396" s="148"/>
      <c r="J396" s="103"/>
      <c r="K396" s="104"/>
      <c r="L396" s="146"/>
      <c r="M396" s="146"/>
      <c r="N396" s="149"/>
      <c r="O396" s="149"/>
      <c r="P396" s="149"/>
      <c r="Q396" s="149"/>
      <c r="R396" s="75"/>
      <c r="T396" s="105"/>
      <c r="U396" s="27"/>
      <c r="V396" s="23"/>
      <c r="W396" s="106"/>
      <c r="X396" s="106"/>
      <c r="Y396" s="106"/>
      <c r="Z396" s="106"/>
      <c r="AA396" s="107"/>
      <c r="AR396" s="11"/>
      <c r="AT396" s="11"/>
      <c r="AU396" s="11"/>
      <c r="AY396" s="11"/>
      <c r="BE396" s="53"/>
      <c r="BF396" s="53"/>
      <c r="BG396" s="53"/>
      <c r="BH396" s="53"/>
      <c r="BI396" s="53"/>
      <c r="BJ396" s="11"/>
      <c r="BK396" s="53"/>
      <c r="BL396" s="11"/>
      <c r="BM396" s="11"/>
    </row>
    <row r="397" spans="2:65" s="1" customFormat="1" ht="38.25" hidden="1" customHeight="1">
      <c r="B397" s="72"/>
      <c r="C397" s="101"/>
      <c r="D397" s="101"/>
      <c r="E397" s="102"/>
      <c r="F397" s="148"/>
      <c r="G397" s="148"/>
      <c r="H397" s="148"/>
      <c r="I397" s="148"/>
      <c r="J397" s="103"/>
      <c r="K397" s="104"/>
      <c r="L397" s="146"/>
      <c r="M397" s="146"/>
      <c r="N397" s="149"/>
      <c r="O397" s="149"/>
      <c r="P397" s="149"/>
      <c r="Q397" s="149"/>
      <c r="R397" s="75"/>
      <c r="T397" s="105"/>
      <c r="U397" s="27"/>
      <c r="V397" s="23"/>
      <c r="W397" s="106"/>
      <c r="X397" s="106"/>
      <c r="Y397" s="106"/>
      <c r="Z397" s="106"/>
      <c r="AA397" s="107"/>
      <c r="AR397" s="11"/>
      <c r="AT397" s="11"/>
      <c r="AU397" s="11"/>
      <c r="AY397" s="11"/>
      <c r="BE397" s="53"/>
      <c r="BF397" s="53"/>
      <c r="BG397" s="53"/>
      <c r="BH397" s="53"/>
      <c r="BI397" s="53"/>
      <c r="BJ397" s="11"/>
      <c r="BK397" s="53"/>
      <c r="BL397" s="11"/>
      <c r="BM397" s="11"/>
    </row>
    <row r="398" spans="2:65" s="1" customFormat="1" ht="51" hidden="1" customHeight="1">
      <c r="B398" s="72"/>
      <c r="C398" s="101"/>
      <c r="D398" s="101"/>
      <c r="E398" s="102"/>
      <c r="F398" s="148"/>
      <c r="G398" s="148"/>
      <c r="H398" s="148"/>
      <c r="I398" s="148"/>
      <c r="J398" s="103"/>
      <c r="K398" s="104"/>
      <c r="L398" s="146"/>
      <c r="M398" s="146"/>
      <c r="N398" s="149"/>
      <c r="O398" s="149"/>
      <c r="P398" s="149"/>
      <c r="Q398" s="149"/>
      <c r="R398" s="75"/>
      <c r="T398" s="105"/>
      <c r="U398" s="27"/>
      <c r="V398" s="23"/>
      <c r="W398" s="106"/>
      <c r="X398" s="106"/>
      <c r="Y398" s="106"/>
      <c r="Z398" s="106"/>
      <c r="AA398" s="107"/>
      <c r="AR398" s="11"/>
      <c r="AT398" s="11"/>
      <c r="AU398" s="11"/>
      <c r="AY398" s="11"/>
      <c r="BE398" s="53"/>
      <c r="BF398" s="53"/>
      <c r="BG398" s="53"/>
      <c r="BH398" s="53"/>
      <c r="BI398" s="53"/>
      <c r="BJ398" s="11"/>
      <c r="BK398" s="53"/>
      <c r="BL398" s="11"/>
      <c r="BM398" s="11"/>
    </row>
    <row r="399" spans="2:65" s="5" customFormat="1" ht="37.35" hidden="1" customHeight="1">
      <c r="B399" s="90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172"/>
      <c r="O399" s="173"/>
      <c r="P399" s="173"/>
      <c r="Q399" s="173"/>
      <c r="R399" s="93"/>
      <c r="T399" s="94"/>
      <c r="U399" s="91"/>
      <c r="V399" s="91"/>
      <c r="W399" s="95"/>
      <c r="X399" s="91"/>
      <c r="Y399" s="95"/>
      <c r="Z399" s="91"/>
      <c r="AA399" s="96"/>
      <c r="AR399" s="97"/>
      <c r="AT399" s="98"/>
      <c r="AU399" s="98"/>
      <c r="AY399" s="97"/>
      <c r="BK399" s="99"/>
    </row>
    <row r="400" spans="2:65" s="5" customFormat="1" ht="19.95" hidden="1" customHeight="1">
      <c r="B400" s="90"/>
      <c r="C400" s="91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40"/>
      <c r="O400" s="141"/>
      <c r="P400" s="141"/>
      <c r="Q400" s="141"/>
      <c r="R400" s="93"/>
      <c r="T400" s="94"/>
      <c r="U400" s="91"/>
      <c r="V400" s="91"/>
      <c r="W400" s="95"/>
      <c r="X400" s="91"/>
      <c r="Y400" s="95"/>
      <c r="Z400" s="91"/>
      <c r="AA400" s="96"/>
      <c r="AR400" s="97"/>
      <c r="AT400" s="98"/>
      <c r="AU400" s="98"/>
      <c r="AY400" s="97"/>
      <c r="BK400" s="99"/>
    </row>
    <row r="401" spans="2:65" s="1" customFormat="1" ht="38.25" hidden="1" customHeight="1">
      <c r="B401" s="72"/>
      <c r="C401" s="101"/>
      <c r="D401" s="101"/>
      <c r="E401" s="102"/>
      <c r="F401" s="148"/>
      <c r="G401" s="148"/>
      <c r="H401" s="148"/>
      <c r="I401" s="148"/>
      <c r="J401" s="103"/>
      <c r="K401" s="104"/>
      <c r="L401" s="146"/>
      <c r="M401" s="146"/>
      <c r="N401" s="149"/>
      <c r="O401" s="149"/>
      <c r="P401" s="149"/>
      <c r="Q401" s="149"/>
      <c r="R401" s="75"/>
      <c r="T401" s="105"/>
      <c r="U401" s="27"/>
      <c r="V401" s="23"/>
      <c r="W401" s="106"/>
      <c r="X401" s="106"/>
      <c r="Y401" s="106"/>
      <c r="Z401" s="106"/>
      <c r="AA401" s="107"/>
      <c r="AR401" s="11"/>
      <c r="AT401" s="11"/>
      <c r="AU401" s="11"/>
      <c r="AY401" s="11"/>
      <c r="BE401" s="53"/>
      <c r="BF401" s="53"/>
      <c r="BG401" s="53"/>
      <c r="BH401" s="53"/>
      <c r="BI401" s="53"/>
      <c r="BJ401" s="11"/>
      <c r="BK401" s="53"/>
      <c r="BL401" s="11"/>
      <c r="BM401" s="11"/>
    </row>
    <row r="402" spans="2:65" s="1" customFormat="1" ht="38.25" hidden="1" customHeight="1">
      <c r="B402" s="72"/>
      <c r="C402" s="101"/>
      <c r="D402" s="101"/>
      <c r="E402" s="102"/>
      <c r="F402" s="148"/>
      <c r="G402" s="148"/>
      <c r="H402" s="148"/>
      <c r="I402" s="148"/>
      <c r="J402" s="103"/>
      <c r="K402" s="104"/>
      <c r="L402" s="146"/>
      <c r="M402" s="146"/>
      <c r="N402" s="149"/>
      <c r="O402" s="149"/>
      <c r="P402" s="149"/>
      <c r="Q402" s="149"/>
      <c r="R402" s="75"/>
      <c r="T402" s="105"/>
      <c r="U402" s="27"/>
      <c r="V402" s="23"/>
      <c r="W402" s="106"/>
      <c r="X402" s="106"/>
      <c r="Y402" s="106"/>
      <c r="Z402" s="106"/>
      <c r="AA402" s="107"/>
      <c r="AR402" s="11"/>
      <c r="AT402" s="11"/>
      <c r="AU402" s="11"/>
      <c r="AY402" s="11"/>
      <c r="BE402" s="53"/>
      <c r="BF402" s="53"/>
      <c r="BG402" s="53"/>
      <c r="BH402" s="53"/>
      <c r="BI402" s="53"/>
      <c r="BJ402" s="11"/>
      <c r="BK402" s="53"/>
      <c r="BL402" s="11"/>
      <c r="BM402" s="11"/>
    </row>
    <row r="403" spans="2:65" s="1" customFormat="1" ht="16.5" hidden="1" customHeight="1">
      <c r="B403" s="72"/>
      <c r="C403" s="101"/>
      <c r="D403" s="101"/>
      <c r="E403" s="102"/>
      <c r="F403" s="148"/>
      <c r="G403" s="148"/>
      <c r="H403" s="148"/>
      <c r="I403" s="148"/>
      <c r="J403" s="103"/>
      <c r="K403" s="104"/>
      <c r="L403" s="146"/>
      <c r="M403" s="146"/>
      <c r="N403" s="149"/>
      <c r="O403" s="149"/>
      <c r="P403" s="149"/>
      <c r="Q403" s="149"/>
      <c r="R403" s="75"/>
      <c r="T403" s="105"/>
      <c r="U403" s="27"/>
      <c r="V403" s="23"/>
      <c r="W403" s="106"/>
      <c r="X403" s="106"/>
      <c r="Y403" s="106"/>
      <c r="Z403" s="106"/>
      <c r="AA403" s="107"/>
      <c r="AR403" s="11"/>
      <c r="AT403" s="11"/>
      <c r="AU403" s="11"/>
      <c r="AY403" s="11"/>
      <c r="BE403" s="53"/>
      <c r="BF403" s="53"/>
      <c r="BG403" s="53"/>
      <c r="BH403" s="53"/>
      <c r="BI403" s="53"/>
      <c r="BJ403" s="11"/>
      <c r="BK403" s="53"/>
      <c r="BL403" s="11"/>
      <c r="BM403" s="11"/>
    </row>
    <row r="404" spans="2:65" s="5" customFormat="1" ht="29.85" hidden="1" customHeight="1">
      <c r="B404" s="90"/>
      <c r="C404" s="91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70"/>
      <c r="O404" s="171"/>
      <c r="P404" s="171"/>
      <c r="Q404" s="171"/>
      <c r="R404" s="93"/>
      <c r="T404" s="94"/>
      <c r="U404" s="91"/>
      <c r="V404" s="91"/>
      <c r="W404" s="95"/>
      <c r="X404" s="91"/>
      <c r="Y404" s="95"/>
      <c r="Z404" s="91"/>
      <c r="AA404" s="96"/>
      <c r="AR404" s="97"/>
      <c r="AT404" s="98"/>
      <c r="AU404" s="98"/>
      <c r="AY404" s="97"/>
      <c r="BK404" s="99"/>
    </row>
    <row r="405" spans="2:65" s="1" customFormat="1" ht="38.25" hidden="1" customHeight="1">
      <c r="B405" s="72"/>
      <c r="C405" s="101"/>
      <c r="D405" s="101"/>
      <c r="E405" s="102"/>
      <c r="F405" s="148"/>
      <c r="G405" s="148"/>
      <c r="H405" s="148"/>
      <c r="I405" s="148"/>
      <c r="J405" s="103"/>
      <c r="K405" s="104"/>
      <c r="L405" s="146"/>
      <c r="M405" s="146"/>
      <c r="N405" s="149"/>
      <c r="O405" s="149"/>
      <c r="P405" s="149"/>
      <c r="Q405" s="149"/>
      <c r="R405" s="75"/>
      <c r="T405" s="105"/>
      <c r="U405" s="27"/>
      <c r="V405" s="23"/>
      <c r="W405" s="106"/>
      <c r="X405" s="106"/>
      <c r="Y405" s="106"/>
      <c r="Z405" s="106"/>
      <c r="AA405" s="107"/>
      <c r="AR405" s="11"/>
      <c r="AT405" s="11"/>
      <c r="AU405" s="11"/>
      <c r="AY405" s="11"/>
      <c r="BE405" s="53"/>
      <c r="BF405" s="53"/>
      <c r="BG405" s="53"/>
      <c r="BH405" s="53"/>
      <c r="BI405" s="53"/>
      <c r="BJ405" s="11"/>
      <c r="BK405" s="53"/>
      <c r="BL405" s="11"/>
      <c r="BM405" s="11"/>
    </row>
    <row r="406" spans="2:65" s="1" customFormat="1" ht="51" hidden="1" customHeight="1">
      <c r="B406" s="72"/>
      <c r="C406" s="114"/>
      <c r="D406" s="114"/>
      <c r="E406" s="115"/>
      <c r="F406" s="174"/>
      <c r="G406" s="174"/>
      <c r="H406" s="174"/>
      <c r="I406" s="174"/>
      <c r="J406" s="116"/>
      <c r="K406" s="117"/>
      <c r="L406" s="175"/>
      <c r="M406" s="175"/>
      <c r="N406" s="176"/>
      <c r="O406" s="149"/>
      <c r="P406" s="149"/>
      <c r="Q406" s="149"/>
      <c r="R406" s="75"/>
      <c r="T406" s="105"/>
      <c r="U406" s="27"/>
      <c r="V406" s="23"/>
      <c r="W406" s="106"/>
      <c r="X406" s="106"/>
      <c r="Y406" s="106"/>
      <c r="Z406" s="106"/>
      <c r="AA406" s="107"/>
      <c r="AR406" s="11"/>
      <c r="AT406" s="11"/>
      <c r="AU406" s="11"/>
      <c r="AY406" s="11"/>
      <c r="BE406" s="53"/>
      <c r="BF406" s="53"/>
      <c r="BG406" s="53"/>
      <c r="BH406" s="53"/>
      <c r="BI406" s="53"/>
      <c r="BJ406" s="11"/>
      <c r="BK406" s="53"/>
      <c r="BL406" s="11"/>
      <c r="BM406" s="11"/>
    </row>
    <row r="407" spans="2:65" s="1" customFormat="1" ht="38.25" hidden="1" customHeight="1">
      <c r="B407" s="72"/>
      <c r="C407" s="101"/>
      <c r="D407" s="101"/>
      <c r="E407" s="102"/>
      <c r="F407" s="148"/>
      <c r="G407" s="148"/>
      <c r="H407" s="148"/>
      <c r="I407" s="148"/>
      <c r="J407" s="103"/>
      <c r="K407" s="104"/>
      <c r="L407" s="146"/>
      <c r="M407" s="146"/>
      <c r="N407" s="149"/>
      <c r="O407" s="149"/>
      <c r="P407" s="149"/>
      <c r="Q407" s="149"/>
      <c r="R407" s="75"/>
      <c r="T407" s="105"/>
      <c r="U407" s="27"/>
      <c r="V407" s="23"/>
      <c r="W407" s="106"/>
      <c r="X407" s="106"/>
      <c r="Y407" s="106"/>
      <c r="Z407" s="106"/>
      <c r="AA407" s="107"/>
      <c r="AR407" s="11"/>
      <c r="AT407" s="11"/>
      <c r="AU407" s="11"/>
      <c r="AY407" s="11"/>
      <c r="BE407" s="53"/>
      <c r="BF407" s="53"/>
      <c r="BG407" s="53"/>
      <c r="BH407" s="53"/>
      <c r="BI407" s="53"/>
      <c r="BJ407" s="11"/>
      <c r="BK407" s="53"/>
      <c r="BL407" s="11"/>
      <c r="BM407" s="11"/>
    </row>
    <row r="408" spans="2:65" s="1" customFormat="1" ht="51" hidden="1" customHeight="1">
      <c r="B408" s="72"/>
      <c r="C408" s="114"/>
      <c r="D408" s="114"/>
      <c r="E408" s="115"/>
      <c r="F408" s="174"/>
      <c r="G408" s="174"/>
      <c r="H408" s="174"/>
      <c r="I408" s="174"/>
      <c r="J408" s="116"/>
      <c r="K408" s="117"/>
      <c r="L408" s="175"/>
      <c r="M408" s="175"/>
      <c r="N408" s="176"/>
      <c r="O408" s="149"/>
      <c r="P408" s="149"/>
      <c r="Q408" s="149"/>
      <c r="R408" s="75"/>
      <c r="T408" s="105"/>
      <c r="U408" s="27"/>
      <c r="V408" s="23"/>
      <c r="W408" s="106"/>
      <c r="X408" s="106"/>
      <c r="Y408" s="106"/>
      <c r="Z408" s="106"/>
      <c r="AA408" s="107"/>
      <c r="AR408" s="11"/>
      <c r="AT408" s="11"/>
      <c r="AU408" s="11"/>
      <c r="AY408" s="11"/>
      <c r="BE408" s="53"/>
      <c r="BF408" s="53"/>
      <c r="BG408" s="53"/>
      <c r="BH408" s="53"/>
      <c r="BI408" s="53"/>
      <c r="BJ408" s="11"/>
      <c r="BK408" s="53"/>
      <c r="BL408" s="11"/>
      <c r="BM408" s="11"/>
    </row>
    <row r="409" spans="2:65" s="1" customFormat="1" ht="25.5" hidden="1" customHeight="1">
      <c r="B409" s="72"/>
      <c r="C409" s="101"/>
      <c r="D409" s="101"/>
      <c r="E409" s="102"/>
      <c r="F409" s="148"/>
      <c r="G409" s="148"/>
      <c r="H409" s="148"/>
      <c r="I409" s="148"/>
      <c r="J409" s="103"/>
      <c r="K409" s="104"/>
      <c r="L409" s="146"/>
      <c r="M409" s="146"/>
      <c r="N409" s="149"/>
      <c r="O409" s="149"/>
      <c r="P409" s="149"/>
      <c r="Q409" s="149"/>
      <c r="R409" s="75"/>
      <c r="T409" s="105"/>
      <c r="U409" s="27"/>
      <c r="V409" s="23"/>
      <c r="W409" s="106"/>
      <c r="X409" s="106"/>
      <c r="Y409" s="106"/>
      <c r="Z409" s="106"/>
      <c r="AA409" s="107"/>
      <c r="AR409" s="11"/>
      <c r="AT409" s="11"/>
      <c r="AU409" s="11"/>
      <c r="AY409" s="11"/>
      <c r="BE409" s="53"/>
      <c r="BF409" s="53"/>
      <c r="BG409" s="53"/>
      <c r="BH409" s="53"/>
      <c r="BI409" s="53"/>
      <c r="BJ409" s="11"/>
      <c r="BK409" s="53"/>
      <c r="BL409" s="11"/>
      <c r="BM409" s="11"/>
    </row>
    <row r="410" spans="2:65" s="1" customFormat="1" ht="38.25" hidden="1" customHeight="1">
      <c r="B410" s="72"/>
      <c r="C410" s="114"/>
      <c r="D410" s="114"/>
      <c r="E410" s="115"/>
      <c r="F410" s="174"/>
      <c r="G410" s="174"/>
      <c r="H410" s="174"/>
      <c r="I410" s="174"/>
      <c r="J410" s="116"/>
      <c r="K410" s="117"/>
      <c r="L410" s="175"/>
      <c r="M410" s="175"/>
      <c r="N410" s="176"/>
      <c r="O410" s="149"/>
      <c r="P410" s="149"/>
      <c r="Q410" s="149"/>
      <c r="R410" s="75"/>
      <c r="T410" s="105"/>
      <c r="U410" s="27"/>
      <c r="V410" s="23"/>
      <c r="W410" s="106"/>
      <c r="X410" s="106"/>
      <c r="Y410" s="106"/>
      <c r="Z410" s="106"/>
      <c r="AA410" s="107"/>
      <c r="AR410" s="11"/>
      <c r="AT410" s="11"/>
      <c r="AU410" s="11"/>
      <c r="AY410" s="11"/>
      <c r="BE410" s="53"/>
      <c r="BF410" s="53"/>
      <c r="BG410" s="53"/>
      <c r="BH410" s="53"/>
      <c r="BI410" s="53"/>
      <c r="BJ410" s="11"/>
      <c r="BK410" s="53"/>
      <c r="BL410" s="11"/>
      <c r="BM410" s="11"/>
    </row>
    <row r="411" spans="2:65" s="1" customFormat="1" ht="25.5" hidden="1" customHeight="1">
      <c r="B411" s="72"/>
      <c r="C411" s="101"/>
      <c r="D411" s="101"/>
      <c r="E411" s="102"/>
      <c r="F411" s="148"/>
      <c r="G411" s="148"/>
      <c r="H411" s="148"/>
      <c r="I411" s="148"/>
      <c r="J411" s="103"/>
      <c r="K411" s="104"/>
      <c r="L411" s="146"/>
      <c r="M411" s="146"/>
      <c r="N411" s="149"/>
      <c r="O411" s="149"/>
      <c r="P411" s="149"/>
      <c r="Q411" s="149"/>
      <c r="R411" s="75"/>
      <c r="T411" s="105"/>
      <c r="U411" s="27"/>
      <c r="V411" s="23"/>
      <c r="W411" s="106"/>
      <c r="X411" s="106"/>
      <c r="Y411" s="106"/>
      <c r="Z411" s="106"/>
      <c r="AA411" s="107"/>
      <c r="AR411" s="11"/>
      <c r="AT411" s="11"/>
      <c r="AU411" s="11"/>
      <c r="AY411" s="11"/>
      <c r="BE411" s="53"/>
      <c r="BF411" s="53"/>
      <c r="BG411" s="53"/>
      <c r="BH411" s="53"/>
      <c r="BI411" s="53"/>
      <c r="BJ411" s="11"/>
      <c r="BK411" s="53"/>
      <c r="BL411" s="11"/>
      <c r="BM411" s="11"/>
    </row>
    <row r="412" spans="2:65" s="1" customFormat="1" ht="51" hidden="1" customHeight="1">
      <c r="B412" s="72"/>
      <c r="C412" s="114"/>
      <c r="D412" s="114"/>
      <c r="E412" s="115"/>
      <c r="F412" s="174"/>
      <c r="G412" s="174"/>
      <c r="H412" s="174"/>
      <c r="I412" s="174"/>
      <c r="J412" s="116"/>
      <c r="K412" s="117"/>
      <c r="L412" s="175"/>
      <c r="M412" s="175"/>
      <c r="N412" s="176"/>
      <c r="O412" s="149"/>
      <c r="P412" s="149"/>
      <c r="Q412" s="149"/>
      <c r="R412" s="75"/>
      <c r="T412" s="105"/>
      <c r="U412" s="27"/>
      <c r="V412" s="23"/>
      <c r="W412" s="106"/>
      <c r="X412" s="106"/>
      <c r="Y412" s="106"/>
      <c r="Z412" s="106"/>
      <c r="AA412" s="107"/>
      <c r="AR412" s="11"/>
      <c r="AT412" s="11"/>
      <c r="AU412" s="11"/>
      <c r="AY412" s="11"/>
      <c r="BE412" s="53"/>
      <c r="BF412" s="53"/>
      <c r="BG412" s="53"/>
      <c r="BH412" s="53"/>
      <c r="BI412" s="53"/>
      <c r="BJ412" s="11"/>
      <c r="BK412" s="53"/>
      <c r="BL412" s="11"/>
      <c r="BM412" s="11"/>
    </row>
    <row r="413" spans="2:65" s="1" customFormat="1" ht="16.5" hidden="1" customHeight="1">
      <c r="B413" s="72"/>
      <c r="C413" s="101"/>
      <c r="D413" s="101"/>
      <c r="E413" s="102"/>
      <c r="F413" s="148"/>
      <c r="G413" s="148"/>
      <c r="H413" s="148"/>
      <c r="I413" s="148"/>
      <c r="J413" s="103"/>
      <c r="K413" s="112"/>
      <c r="L413" s="146"/>
      <c r="M413" s="146"/>
      <c r="N413" s="149"/>
      <c r="O413" s="149"/>
      <c r="P413" s="149"/>
      <c r="Q413" s="149"/>
      <c r="R413" s="75"/>
      <c r="T413" s="105"/>
      <c r="U413" s="27"/>
      <c r="V413" s="23"/>
      <c r="W413" s="106"/>
      <c r="X413" s="106"/>
      <c r="Y413" s="106"/>
      <c r="Z413" s="106"/>
      <c r="AA413" s="107"/>
      <c r="AR413" s="11"/>
      <c r="AT413" s="11"/>
      <c r="AU413" s="11"/>
      <c r="AY413" s="11"/>
      <c r="BE413" s="53"/>
      <c r="BF413" s="53"/>
      <c r="BG413" s="53"/>
      <c r="BH413" s="53"/>
      <c r="BI413" s="53"/>
      <c r="BJ413" s="11"/>
      <c r="BK413" s="53"/>
      <c r="BL413" s="11"/>
      <c r="BM413" s="11"/>
    </row>
    <row r="414" spans="2:65" s="1" customFormat="1" ht="16.5" hidden="1" customHeight="1">
      <c r="B414" s="72"/>
      <c r="C414" s="101"/>
      <c r="D414" s="101"/>
      <c r="E414" s="102"/>
      <c r="F414" s="148"/>
      <c r="G414" s="148"/>
      <c r="H414" s="148"/>
      <c r="I414" s="148"/>
      <c r="J414" s="103"/>
      <c r="K414" s="112"/>
      <c r="L414" s="146"/>
      <c r="M414" s="146"/>
      <c r="N414" s="149"/>
      <c r="O414" s="149"/>
      <c r="P414" s="149"/>
      <c r="Q414" s="149"/>
      <c r="R414" s="75"/>
      <c r="T414" s="105"/>
      <c r="U414" s="27"/>
      <c r="V414" s="23"/>
      <c r="W414" s="106"/>
      <c r="X414" s="106"/>
      <c r="Y414" s="106"/>
      <c r="Z414" s="106"/>
      <c r="AA414" s="107"/>
      <c r="AR414" s="11"/>
      <c r="AT414" s="11"/>
      <c r="AU414" s="11"/>
      <c r="AY414" s="11"/>
      <c r="BE414" s="53"/>
      <c r="BF414" s="53"/>
      <c r="BG414" s="53"/>
      <c r="BH414" s="53"/>
      <c r="BI414" s="53"/>
      <c r="BJ414" s="11"/>
      <c r="BK414" s="53"/>
      <c r="BL414" s="11"/>
      <c r="BM414" s="11"/>
    </row>
    <row r="415" spans="2:65" s="1" customFormat="1" ht="16.5" hidden="1" customHeight="1">
      <c r="B415" s="72"/>
      <c r="C415" s="101"/>
      <c r="D415" s="101"/>
      <c r="E415" s="102"/>
      <c r="F415" s="148"/>
      <c r="G415" s="148"/>
      <c r="H415" s="148"/>
      <c r="I415" s="148"/>
      <c r="J415" s="103"/>
      <c r="K415" s="112"/>
      <c r="L415" s="146"/>
      <c r="M415" s="146"/>
      <c r="N415" s="149"/>
      <c r="O415" s="149"/>
      <c r="P415" s="149"/>
      <c r="Q415" s="149"/>
      <c r="R415" s="75"/>
      <c r="T415" s="105"/>
      <c r="U415" s="27"/>
      <c r="V415" s="23"/>
      <c r="W415" s="106"/>
      <c r="X415" s="106"/>
      <c r="Y415" s="106"/>
      <c r="Z415" s="106"/>
      <c r="AA415" s="107"/>
      <c r="AR415" s="11"/>
      <c r="AT415" s="11"/>
      <c r="AU415" s="11"/>
      <c r="AY415" s="11"/>
      <c r="BE415" s="53"/>
      <c r="BF415" s="53"/>
      <c r="BG415" s="53"/>
      <c r="BH415" s="53"/>
      <c r="BI415" s="53"/>
      <c r="BJ415" s="11"/>
      <c r="BK415" s="53"/>
      <c r="BL415" s="11"/>
      <c r="BM415" s="11"/>
    </row>
    <row r="416" spans="2:65" s="5" customFormat="1" ht="37.35" hidden="1" customHeight="1">
      <c r="B416" s="90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172"/>
      <c r="O416" s="173"/>
      <c r="P416" s="173"/>
      <c r="Q416" s="173"/>
      <c r="R416" s="93"/>
      <c r="T416" s="94"/>
      <c r="U416" s="91"/>
      <c r="V416" s="91"/>
      <c r="W416" s="95"/>
      <c r="X416" s="91"/>
      <c r="Y416" s="95"/>
      <c r="Z416" s="91"/>
      <c r="AA416" s="96"/>
      <c r="AR416" s="97"/>
      <c r="AT416" s="98"/>
      <c r="AU416" s="98"/>
      <c r="AY416" s="97"/>
      <c r="BK416" s="99"/>
    </row>
    <row r="417" spans="2:65" s="5" customFormat="1" ht="19.95" hidden="1" customHeight="1">
      <c r="B417" s="90"/>
      <c r="C417" s="91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40"/>
      <c r="O417" s="141"/>
      <c r="P417" s="141"/>
      <c r="Q417" s="141"/>
      <c r="R417" s="93"/>
      <c r="T417" s="94"/>
      <c r="U417" s="91"/>
      <c r="V417" s="91"/>
      <c r="W417" s="95"/>
      <c r="X417" s="91"/>
      <c r="Y417" s="95"/>
      <c r="Z417" s="91"/>
      <c r="AA417" s="96"/>
      <c r="AR417" s="97"/>
      <c r="AT417" s="98"/>
      <c r="AU417" s="98"/>
      <c r="AY417" s="97"/>
      <c r="BK417" s="99"/>
    </row>
    <row r="418" spans="2:65" s="1" customFormat="1" ht="38.25" hidden="1" customHeight="1">
      <c r="B418" s="72"/>
      <c r="C418" s="101"/>
      <c r="D418" s="101"/>
      <c r="E418" s="102"/>
      <c r="F418" s="148"/>
      <c r="G418" s="148"/>
      <c r="H418" s="148"/>
      <c r="I418" s="148"/>
      <c r="J418" s="103"/>
      <c r="K418" s="104"/>
      <c r="L418" s="146"/>
      <c r="M418" s="146"/>
      <c r="N418" s="149"/>
      <c r="O418" s="149"/>
      <c r="P418" s="149"/>
      <c r="Q418" s="149"/>
      <c r="R418" s="75"/>
      <c r="T418" s="105"/>
      <c r="U418" s="27"/>
      <c r="V418" s="23"/>
      <c r="W418" s="106"/>
      <c r="X418" s="106"/>
      <c r="Y418" s="106"/>
      <c r="Z418" s="106"/>
      <c r="AA418" s="107"/>
      <c r="AR418" s="11"/>
      <c r="AT418" s="11"/>
      <c r="AU418" s="11"/>
      <c r="AY418" s="11"/>
      <c r="BE418" s="53"/>
      <c r="BF418" s="53"/>
      <c r="BG418" s="53"/>
      <c r="BH418" s="53"/>
      <c r="BI418" s="53"/>
      <c r="BJ418" s="11"/>
      <c r="BK418" s="53"/>
      <c r="BL418" s="11"/>
      <c r="BM418" s="11"/>
    </row>
    <row r="419" spans="2:65" s="1" customFormat="1" ht="38.25" hidden="1" customHeight="1">
      <c r="B419" s="72"/>
      <c r="C419" s="114"/>
      <c r="D419" s="114"/>
      <c r="E419" s="115"/>
      <c r="F419" s="174"/>
      <c r="G419" s="174"/>
      <c r="H419" s="174"/>
      <c r="I419" s="174"/>
      <c r="J419" s="116"/>
      <c r="K419" s="117"/>
      <c r="L419" s="175"/>
      <c r="M419" s="175"/>
      <c r="N419" s="176"/>
      <c r="O419" s="149"/>
      <c r="P419" s="149"/>
      <c r="Q419" s="149"/>
      <c r="R419" s="75"/>
      <c r="T419" s="105"/>
      <c r="U419" s="27"/>
      <c r="V419" s="23"/>
      <c r="W419" s="106"/>
      <c r="X419" s="106"/>
      <c r="Y419" s="106"/>
      <c r="Z419" s="106"/>
      <c r="AA419" s="107"/>
      <c r="AR419" s="11"/>
      <c r="AT419" s="11"/>
      <c r="AU419" s="11"/>
      <c r="AY419" s="11"/>
      <c r="BE419" s="53"/>
      <c r="BF419" s="53"/>
      <c r="BG419" s="53"/>
      <c r="BH419" s="53"/>
      <c r="BI419" s="53"/>
      <c r="BJ419" s="11"/>
      <c r="BK419" s="53"/>
      <c r="BL419" s="11"/>
      <c r="BM419" s="11"/>
    </row>
    <row r="420" spans="2:65" s="1" customFormat="1" ht="25.5" hidden="1" customHeight="1">
      <c r="B420" s="72"/>
      <c r="C420" s="114"/>
      <c r="D420" s="114"/>
      <c r="E420" s="115"/>
      <c r="F420" s="174"/>
      <c r="G420" s="174"/>
      <c r="H420" s="174"/>
      <c r="I420" s="174"/>
      <c r="J420" s="116"/>
      <c r="K420" s="117"/>
      <c r="L420" s="175"/>
      <c r="M420" s="175"/>
      <c r="N420" s="176"/>
      <c r="O420" s="149"/>
      <c r="P420" s="149"/>
      <c r="Q420" s="149"/>
      <c r="R420" s="75"/>
      <c r="T420" s="105"/>
      <c r="U420" s="27"/>
      <c r="V420" s="23"/>
      <c r="W420" s="106"/>
      <c r="X420" s="106"/>
      <c r="Y420" s="106"/>
      <c r="Z420" s="106"/>
      <c r="AA420" s="107"/>
      <c r="AR420" s="11"/>
      <c r="AT420" s="11"/>
      <c r="AU420" s="11"/>
      <c r="AY420" s="11"/>
      <c r="BE420" s="53"/>
      <c r="BF420" s="53"/>
      <c r="BG420" s="53"/>
      <c r="BH420" s="53"/>
      <c r="BI420" s="53"/>
      <c r="BJ420" s="11"/>
      <c r="BK420" s="53"/>
      <c r="BL420" s="11"/>
      <c r="BM420" s="11"/>
    </row>
    <row r="421" spans="2:65" s="1" customFormat="1" ht="38.25" hidden="1" customHeight="1">
      <c r="B421" s="72"/>
      <c r="C421" s="114"/>
      <c r="D421" s="114"/>
      <c r="E421" s="115"/>
      <c r="F421" s="174"/>
      <c r="G421" s="174"/>
      <c r="H421" s="174"/>
      <c r="I421" s="174"/>
      <c r="J421" s="116"/>
      <c r="K421" s="117"/>
      <c r="L421" s="175"/>
      <c r="M421" s="175"/>
      <c r="N421" s="176"/>
      <c r="O421" s="149"/>
      <c r="P421" s="149"/>
      <c r="Q421" s="149"/>
      <c r="R421" s="75"/>
      <c r="T421" s="105"/>
      <c r="U421" s="27"/>
      <c r="V421" s="23"/>
      <c r="W421" s="106"/>
      <c r="X421" s="106"/>
      <c r="Y421" s="106"/>
      <c r="Z421" s="106"/>
      <c r="AA421" s="107"/>
      <c r="AR421" s="11"/>
      <c r="AT421" s="11"/>
      <c r="AU421" s="11"/>
      <c r="AY421" s="11"/>
      <c r="BE421" s="53"/>
      <c r="BF421" s="53"/>
      <c r="BG421" s="53"/>
      <c r="BH421" s="53"/>
      <c r="BI421" s="53"/>
      <c r="BJ421" s="11"/>
      <c r="BK421" s="53"/>
      <c r="BL421" s="11"/>
      <c r="BM421" s="11"/>
    </row>
    <row r="422" spans="2:65" s="5" customFormat="1" ht="29.85" hidden="1" customHeight="1">
      <c r="B422" s="90"/>
      <c r="C422" s="91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70"/>
      <c r="O422" s="171"/>
      <c r="P422" s="171"/>
      <c r="Q422" s="171"/>
      <c r="R422" s="93"/>
      <c r="T422" s="94"/>
      <c r="U422" s="91"/>
      <c r="V422" s="91"/>
      <c r="W422" s="95"/>
      <c r="X422" s="91"/>
      <c r="Y422" s="95"/>
      <c r="Z422" s="91"/>
      <c r="AA422" s="96"/>
      <c r="AR422" s="97"/>
      <c r="AT422" s="98"/>
      <c r="AU422" s="98"/>
      <c r="AY422" s="97"/>
      <c r="BK422" s="99"/>
    </row>
    <row r="423" spans="2:65" s="1" customFormat="1" ht="38.25" hidden="1" customHeight="1">
      <c r="B423" s="72"/>
      <c r="C423" s="101"/>
      <c r="D423" s="101"/>
      <c r="E423" s="102"/>
      <c r="F423" s="148"/>
      <c r="G423" s="148"/>
      <c r="H423" s="148"/>
      <c r="I423" s="148"/>
      <c r="J423" s="103"/>
      <c r="K423" s="104"/>
      <c r="L423" s="146"/>
      <c r="M423" s="146"/>
      <c r="N423" s="149"/>
      <c r="O423" s="149"/>
      <c r="P423" s="149"/>
      <c r="Q423" s="149"/>
      <c r="R423" s="75"/>
      <c r="T423" s="105"/>
      <c r="U423" s="27"/>
      <c r="V423" s="23"/>
      <c r="W423" s="106"/>
      <c r="X423" s="106"/>
      <c r="Y423" s="106"/>
      <c r="Z423" s="106"/>
      <c r="AA423" s="107"/>
      <c r="AR423" s="11"/>
      <c r="AT423" s="11"/>
      <c r="AU423" s="11"/>
      <c r="AY423" s="11"/>
      <c r="BE423" s="53"/>
      <c r="BF423" s="53"/>
      <c r="BG423" s="53"/>
      <c r="BH423" s="53"/>
      <c r="BI423" s="53"/>
      <c r="BJ423" s="11"/>
      <c r="BK423" s="53"/>
      <c r="BL423" s="11"/>
      <c r="BM423" s="11"/>
    </row>
    <row r="424" spans="2:65" s="1" customFormat="1" ht="25.5" hidden="1" customHeight="1">
      <c r="B424" s="72"/>
      <c r="C424" s="114"/>
      <c r="D424" s="114"/>
      <c r="E424" s="115"/>
      <c r="F424" s="174"/>
      <c r="G424" s="174"/>
      <c r="H424" s="174"/>
      <c r="I424" s="174"/>
      <c r="J424" s="116"/>
      <c r="K424" s="117"/>
      <c r="L424" s="175"/>
      <c r="M424" s="175"/>
      <c r="N424" s="176"/>
      <c r="O424" s="149"/>
      <c r="P424" s="149"/>
      <c r="Q424" s="149"/>
      <c r="R424" s="75"/>
      <c r="T424" s="105"/>
      <c r="U424" s="27"/>
      <c r="V424" s="23"/>
      <c r="W424" s="106"/>
      <c r="X424" s="106"/>
      <c r="Y424" s="106"/>
      <c r="Z424" s="106"/>
      <c r="AA424" s="107"/>
      <c r="AR424" s="11"/>
      <c r="AT424" s="11"/>
      <c r="AU424" s="11"/>
      <c r="AY424" s="11"/>
      <c r="BE424" s="53"/>
      <c r="BF424" s="53"/>
      <c r="BG424" s="53"/>
      <c r="BH424" s="53"/>
      <c r="BI424" s="53"/>
      <c r="BJ424" s="11"/>
      <c r="BK424" s="53"/>
      <c r="BL424" s="11"/>
      <c r="BM424" s="11"/>
    </row>
    <row r="425" spans="2:65" s="1" customFormat="1" ht="38.25" hidden="1" customHeight="1">
      <c r="B425" s="72"/>
      <c r="C425" s="114"/>
      <c r="D425" s="114"/>
      <c r="E425" s="115"/>
      <c r="F425" s="174"/>
      <c r="G425" s="174"/>
      <c r="H425" s="174"/>
      <c r="I425" s="174"/>
      <c r="J425" s="116"/>
      <c r="K425" s="117"/>
      <c r="L425" s="175"/>
      <c r="M425" s="175"/>
      <c r="N425" s="176"/>
      <c r="O425" s="149"/>
      <c r="P425" s="149"/>
      <c r="Q425" s="149"/>
      <c r="R425" s="75"/>
      <c r="T425" s="105"/>
      <c r="U425" s="27"/>
      <c r="V425" s="23"/>
      <c r="W425" s="106"/>
      <c r="X425" s="106"/>
      <c r="Y425" s="106"/>
      <c r="Z425" s="106"/>
      <c r="AA425" s="107"/>
      <c r="AR425" s="11"/>
      <c r="AT425" s="11"/>
      <c r="AU425" s="11"/>
      <c r="AY425" s="11"/>
      <c r="BE425" s="53"/>
      <c r="BF425" s="53"/>
      <c r="BG425" s="53"/>
      <c r="BH425" s="53"/>
      <c r="BI425" s="53"/>
      <c r="BJ425" s="11"/>
      <c r="BK425" s="53"/>
      <c r="BL425" s="11"/>
      <c r="BM425" s="11"/>
    </row>
    <row r="426" spans="2:65" s="1" customFormat="1" ht="25.5" hidden="1" customHeight="1">
      <c r="B426" s="72"/>
      <c r="C426" s="114"/>
      <c r="D426" s="114"/>
      <c r="E426" s="115"/>
      <c r="F426" s="174"/>
      <c r="G426" s="174"/>
      <c r="H426" s="174"/>
      <c r="I426" s="174"/>
      <c r="J426" s="116"/>
      <c r="K426" s="117"/>
      <c r="L426" s="175"/>
      <c r="M426" s="175"/>
      <c r="N426" s="176"/>
      <c r="O426" s="149"/>
      <c r="P426" s="149"/>
      <c r="Q426" s="149"/>
      <c r="R426" s="75"/>
      <c r="T426" s="105"/>
      <c r="U426" s="27"/>
      <c r="V426" s="23"/>
      <c r="W426" s="106"/>
      <c r="X426" s="106"/>
      <c r="Y426" s="106"/>
      <c r="Z426" s="106"/>
      <c r="AA426" s="107"/>
      <c r="AR426" s="11"/>
      <c r="AT426" s="11"/>
      <c r="AU426" s="11"/>
      <c r="AY426" s="11"/>
      <c r="BE426" s="53"/>
      <c r="BF426" s="53"/>
      <c r="BG426" s="53"/>
      <c r="BH426" s="53"/>
      <c r="BI426" s="53"/>
      <c r="BJ426" s="11"/>
      <c r="BK426" s="53"/>
      <c r="BL426" s="11"/>
      <c r="BM426" s="11"/>
    </row>
    <row r="427" spans="2:65" s="1" customFormat="1" ht="49.95" customHeight="1">
      <c r="B427" s="22"/>
      <c r="C427" s="23"/>
      <c r="D427" s="92" t="s">
        <v>78</v>
      </c>
      <c r="E427" s="23"/>
      <c r="F427" s="23"/>
      <c r="G427" s="23"/>
      <c r="H427" s="23"/>
      <c r="I427" s="23"/>
      <c r="J427" s="23"/>
      <c r="K427" s="23"/>
      <c r="L427" s="23"/>
      <c r="M427" s="23"/>
      <c r="N427" s="142">
        <f t="shared" ref="N427:N432" si="45">BK427</f>
        <v>0</v>
      </c>
      <c r="O427" s="143"/>
      <c r="P427" s="143"/>
      <c r="Q427" s="143"/>
      <c r="R427" s="24"/>
      <c r="T427" s="108"/>
      <c r="U427" s="23"/>
      <c r="V427" s="23"/>
      <c r="W427" s="23"/>
      <c r="X427" s="23"/>
      <c r="Y427" s="23"/>
      <c r="Z427" s="23"/>
      <c r="AA427" s="44"/>
      <c r="AT427" s="11" t="s">
        <v>35</v>
      </c>
      <c r="AU427" s="11" t="s">
        <v>36</v>
      </c>
      <c r="AY427" s="11" t="s">
        <v>79</v>
      </c>
      <c r="BK427" s="53">
        <f>SUM(BK428:BK432)</f>
        <v>0</v>
      </c>
    </row>
    <row r="428" spans="2:65" s="1" customFormat="1" ht="22.35" customHeight="1">
      <c r="B428" s="22"/>
      <c r="C428" s="109" t="s">
        <v>0</v>
      </c>
      <c r="D428" s="109" t="s">
        <v>77</v>
      </c>
      <c r="E428" s="110" t="s">
        <v>0</v>
      </c>
      <c r="F428" s="145" t="s">
        <v>0</v>
      </c>
      <c r="G428" s="145"/>
      <c r="H428" s="145"/>
      <c r="I428" s="145"/>
      <c r="J428" s="111" t="s">
        <v>0</v>
      </c>
      <c r="K428" s="112"/>
      <c r="L428" s="146"/>
      <c r="M428" s="147"/>
      <c r="N428" s="147">
        <f t="shared" si="45"/>
        <v>0</v>
      </c>
      <c r="O428" s="147"/>
      <c r="P428" s="147"/>
      <c r="Q428" s="147"/>
      <c r="R428" s="24"/>
      <c r="T428" s="105" t="s">
        <v>0</v>
      </c>
      <c r="U428" s="113" t="s">
        <v>21</v>
      </c>
      <c r="V428" s="23"/>
      <c r="W428" s="23"/>
      <c r="X428" s="23"/>
      <c r="Y428" s="23"/>
      <c r="Z428" s="23"/>
      <c r="AA428" s="44"/>
      <c r="AT428" s="11" t="s">
        <v>79</v>
      </c>
      <c r="AU428" s="11" t="s">
        <v>37</v>
      </c>
      <c r="AY428" s="11" t="s">
        <v>79</v>
      </c>
      <c r="BE428" s="53">
        <f>IF(U428="základná",N428,0)</f>
        <v>0</v>
      </c>
      <c r="BF428" s="53">
        <f>IF(U428="znížená",N428,0)</f>
        <v>0</v>
      </c>
      <c r="BG428" s="53">
        <f>IF(U428="zákl. prenesená",N428,0)</f>
        <v>0</v>
      </c>
      <c r="BH428" s="53">
        <f>IF(U428="zníž. prenesená",N428,0)</f>
        <v>0</v>
      </c>
      <c r="BI428" s="53">
        <f>IF(U428="nulová",N428,0)</f>
        <v>0</v>
      </c>
      <c r="BJ428" s="11" t="s">
        <v>38</v>
      </c>
      <c r="BK428" s="53">
        <f>L428*K428</f>
        <v>0</v>
      </c>
    </row>
    <row r="429" spans="2:65" s="1" customFormat="1" ht="22.35" customHeight="1">
      <c r="B429" s="22"/>
      <c r="C429" s="109" t="s">
        <v>0</v>
      </c>
      <c r="D429" s="109" t="s">
        <v>77</v>
      </c>
      <c r="E429" s="110" t="s">
        <v>0</v>
      </c>
      <c r="F429" s="145" t="s">
        <v>0</v>
      </c>
      <c r="G429" s="145"/>
      <c r="H429" s="145"/>
      <c r="I429" s="145"/>
      <c r="J429" s="111" t="s">
        <v>0</v>
      </c>
      <c r="K429" s="112"/>
      <c r="L429" s="146"/>
      <c r="M429" s="147"/>
      <c r="N429" s="147">
        <f t="shared" si="45"/>
        <v>0</v>
      </c>
      <c r="O429" s="147"/>
      <c r="P429" s="147"/>
      <c r="Q429" s="147"/>
      <c r="R429" s="24"/>
      <c r="T429" s="105" t="s">
        <v>0</v>
      </c>
      <c r="U429" s="113" t="s">
        <v>21</v>
      </c>
      <c r="V429" s="23"/>
      <c r="W429" s="23"/>
      <c r="X429" s="23"/>
      <c r="Y429" s="23"/>
      <c r="Z429" s="23"/>
      <c r="AA429" s="44"/>
      <c r="AT429" s="11" t="s">
        <v>79</v>
      </c>
      <c r="AU429" s="11" t="s">
        <v>37</v>
      </c>
      <c r="AY429" s="11" t="s">
        <v>79</v>
      </c>
      <c r="BE429" s="53">
        <f>IF(U429="základná",N429,0)</f>
        <v>0</v>
      </c>
      <c r="BF429" s="53">
        <f>IF(U429="znížená",N429,0)</f>
        <v>0</v>
      </c>
      <c r="BG429" s="53">
        <f>IF(U429="zákl. prenesená",N429,0)</f>
        <v>0</v>
      </c>
      <c r="BH429" s="53">
        <f>IF(U429="zníž. prenesená",N429,0)</f>
        <v>0</v>
      </c>
      <c r="BI429" s="53">
        <f>IF(U429="nulová",N429,0)</f>
        <v>0</v>
      </c>
      <c r="BJ429" s="11" t="s">
        <v>38</v>
      </c>
      <c r="BK429" s="53">
        <f>L429*K429</f>
        <v>0</v>
      </c>
    </row>
    <row r="430" spans="2:65" s="1" customFormat="1" ht="22.35" customHeight="1">
      <c r="B430" s="22"/>
      <c r="C430" s="109" t="s">
        <v>0</v>
      </c>
      <c r="D430" s="109" t="s">
        <v>77</v>
      </c>
      <c r="E430" s="110" t="s">
        <v>0</v>
      </c>
      <c r="F430" s="145" t="s">
        <v>0</v>
      </c>
      <c r="G430" s="145"/>
      <c r="H430" s="145"/>
      <c r="I430" s="145"/>
      <c r="J430" s="111" t="s">
        <v>0</v>
      </c>
      <c r="K430" s="112"/>
      <c r="L430" s="146"/>
      <c r="M430" s="147"/>
      <c r="N430" s="147">
        <f t="shared" si="45"/>
        <v>0</v>
      </c>
      <c r="O430" s="147"/>
      <c r="P430" s="147"/>
      <c r="Q430" s="147"/>
      <c r="R430" s="24"/>
      <c r="T430" s="105" t="s">
        <v>0</v>
      </c>
      <c r="U430" s="113" t="s">
        <v>21</v>
      </c>
      <c r="V430" s="23"/>
      <c r="W430" s="23"/>
      <c r="X430" s="23"/>
      <c r="Y430" s="23"/>
      <c r="Z430" s="23"/>
      <c r="AA430" s="44"/>
      <c r="AT430" s="11" t="s">
        <v>79</v>
      </c>
      <c r="AU430" s="11" t="s">
        <v>37</v>
      </c>
      <c r="AY430" s="11" t="s">
        <v>79</v>
      </c>
      <c r="BE430" s="53">
        <f>IF(U430="základná",N430,0)</f>
        <v>0</v>
      </c>
      <c r="BF430" s="53">
        <f>IF(U430="znížená",N430,0)</f>
        <v>0</v>
      </c>
      <c r="BG430" s="53">
        <f>IF(U430="zákl. prenesená",N430,0)</f>
        <v>0</v>
      </c>
      <c r="BH430" s="53">
        <f>IF(U430="zníž. prenesená",N430,0)</f>
        <v>0</v>
      </c>
      <c r="BI430" s="53">
        <f>IF(U430="nulová",N430,0)</f>
        <v>0</v>
      </c>
      <c r="BJ430" s="11" t="s">
        <v>38</v>
      </c>
      <c r="BK430" s="53">
        <f>L430*K430</f>
        <v>0</v>
      </c>
    </row>
    <row r="431" spans="2:65" s="1" customFormat="1" ht="22.35" customHeight="1">
      <c r="B431" s="22"/>
      <c r="C431" s="109" t="s">
        <v>0</v>
      </c>
      <c r="D431" s="109" t="s">
        <v>77</v>
      </c>
      <c r="E431" s="110" t="s">
        <v>0</v>
      </c>
      <c r="F431" s="145" t="s">
        <v>0</v>
      </c>
      <c r="G431" s="145"/>
      <c r="H431" s="145"/>
      <c r="I431" s="145"/>
      <c r="J431" s="111" t="s">
        <v>0</v>
      </c>
      <c r="K431" s="112"/>
      <c r="L431" s="146"/>
      <c r="M431" s="147"/>
      <c r="N431" s="147">
        <f t="shared" si="45"/>
        <v>0</v>
      </c>
      <c r="O431" s="147"/>
      <c r="P431" s="147"/>
      <c r="Q431" s="147"/>
      <c r="R431" s="24"/>
      <c r="T431" s="105" t="s">
        <v>0</v>
      </c>
      <c r="U431" s="113" t="s">
        <v>21</v>
      </c>
      <c r="V431" s="23"/>
      <c r="W431" s="23"/>
      <c r="X431" s="23"/>
      <c r="Y431" s="23"/>
      <c r="Z431" s="23"/>
      <c r="AA431" s="44"/>
      <c r="AT431" s="11" t="s">
        <v>79</v>
      </c>
      <c r="AU431" s="11" t="s">
        <v>37</v>
      </c>
      <c r="AY431" s="11" t="s">
        <v>79</v>
      </c>
      <c r="BE431" s="53">
        <f>IF(U431="základná",N431,0)</f>
        <v>0</v>
      </c>
      <c r="BF431" s="53">
        <f>IF(U431="znížená",N431,0)</f>
        <v>0</v>
      </c>
      <c r="BG431" s="53">
        <f>IF(U431="zákl. prenesená",N431,0)</f>
        <v>0</v>
      </c>
      <c r="BH431" s="53">
        <f>IF(U431="zníž. prenesená",N431,0)</f>
        <v>0</v>
      </c>
      <c r="BI431" s="53">
        <f>IF(U431="nulová",N431,0)</f>
        <v>0</v>
      </c>
      <c r="BJ431" s="11" t="s">
        <v>38</v>
      </c>
      <c r="BK431" s="53">
        <f>L431*K431</f>
        <v>0</v>
      </c>
    </row>
    <row r="432" spans="2:65" s="1" customFormat="1" ht="22.35" customHeight="1">
      <c r="B432" s="22"/>
      <c r="C432" s="109" t="s">
        <v>0</v>
      </c>
      <c r="D432" s="109" t="s">
        <v>77</v>
      </c>
      <c r="E432" s="110" t="s">
        <v>0</v>
      </c>
      <c r="F432" s="145" t="s">
        <v>0</v>
      </c>
      <c r="G432" s="145"/>
      <c r="H432" s="145"/>
      <c r="I432" s="145"/>
      <c r="J432" s="111" t="s">
        <v>0</v>
      </c>
      <c r="K432" s="112"/>
      <c r="L432" s="146"/>
      <c r="M432" s="147"/>
      <c r="N432" s="147">
        <f t="shared" si="45"/>
        <v>0</v>
      </c>
      <c r="O432" s="147"/>
      <c r="P432" s="147"/>
      <c r="Q432" s="147"/>
      <c r="R432" s="24"/>
      <c r="T432" s="105" t="s">
        <v>0</v>
      </c>
      <c r="U432" s="113" t="s">
        <v>21</v>
      </c>
      <c r="V432" s="34"/>
      <c r="W432" s="34"/>
      <c r="X432" s="34"/>
      <c r="Y432" s="34"/>
      <c r="Z432" s="34"/>
      <c r="AA432" s="36"/>
      <c r="AT432" s="11" t="s">
        <v>79</v>
      </c>
      <c r="AU432" s="11" t="s">
        <v>37</v>
      </c>
      <c r="AY432" s="11" t="s">
        <v>79</v>
      </c>
      <c r="BE432" s="53">
        <f>IF(U432="základná",N432,0)</f>
        <v>0</v>
      </c>
      <c r="BF432" s="53">
        <f>IF(U432="znížená",N432,0)</f>
        <v>0</v>
      </c>
      <c r="BG432" s="53">
        <f>IF(U432="zákl. prenesená",N432,0)</f>
        <v>0</v>
      </c>
      <c r="BH432" s="53">
        <f>IF(U432="zníž. prenesená",N432,0)</f>
        <v>0</v>
      </c>
      <c r="BI432" s="53">
        <f>IF(U432="nulová",N432,0)</f>
        <v>0</v>
      </c>
      <c r="BJ432" s="11" t="s">
        <v>38</v>
      </c>
      <c r="BK432" s="53">
        <f>L432*K432</f>
        <v>0</v>
      </c>
    </row>
    <row r="433" spans="2:18" s="1" customFormat="1" ht="6.9" customHeight="1">
      <c r="B433" s="37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9"/>
    </row>
  </sheetData>
  <mergeCells count="89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1:Q121"/>
    <mergeCell ref="D122:H122"/>
    <mergeCell ref="N122:Q122"/>
    <mergeCell ref="D123:H123"/>
    <mergeCell ref="N123:Q123"/>
    <mergeCell ref="D124:H124"/>
    <mergeCell ref="N124:Q124"/>
    <mergeCell ref="D125:H125"/>
    <mergeCell ref="N125:Q125"/>
    <mergeCell ref="D126:H126"/>
    <mergeCell ref="N126:Q126"/>
    <mergeCell ref="N127:Q127"/>
    <mergeCell ref="L129:Q129"/>
    <mergeCell ref="C135:Q135"/>
    <mergeCell ref="F137:P137"/>
    <mergeCell ref="F138:P138"/>
    <mergeCell ref="F139:P139"/>
    <mergeCell ref="M141:P141"/>
    <mergeCell ref="M143:Q143"/>
    <mergeCell ref="M144:Q144"/>
    <mergeCell ref="F146:I146"/>
    <mergeCell ref="L146:M146"/>
    <mergeCell ref="N146:Q14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N233:Q233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N420:Q420"/>
    <mergeCell ref="F421:I421"/>
    <mergeCell ref="L421:M421"/>
    <mergeCell ref="N421:Q421"/>
    <mergeCell ref="F414:I414"/>
    <mergeCell ref="L414:M414"/>
    <mergeCell ref="N414:Q414"/>
    <mergeCell ref="F415:I415"/>
    <mergeCell ref="L415:M415"/>
    <mergeCell ref="N415:Q415"/>
    <mergeCell ref="F418:I418"/>
    <mergeCell ref="L418:M418"/>
    <mergeCell ref="N418:Q418"/>
    <mergeCell ref="N417:Q417"/>
    <mergeCell ref="F431:I431"/>
    <mergeCell ref="L431:M431"/>
    <mergeCell ref="N431:Q431"/>
    <mergeCell ref="F432:I432"/>
    <mergeCell ref="L432:M432"/>
    <mergeCell ref="N432:Q432"/>
    <mergeCell ref="F426:I426"/>
    <mergeCell ref="L426:M426"/>
    <mergeCell ref="N426:Q426"/>
    <mergeCell ref="F428:I428"/>
    <mergeCell ref="L428:M428"/>
    <mergeCell ref="N428:Q428"/>
    <mergeCell ref="F429:I429"/>
    <mergeCell ref="L429:M429"/>
    <mergeCell ref="N429:Q429"/>
    <mergeCell ref="N149:Q149"/>
    <mergeCell ref="N157:Q157"/>
    <mergeCell ref="N177:Q177"/>
    <mergeCell ref="N194:Q194"/>
    <mergeCell ref="N195:Q195"/>
    <mergeCell ref="N225:Q225"/>
    <mergeCell ref="F430:I430"/>
    <mergeCell ref="L430:M430"/>
    <mergeCell ref="N430:Q430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19:I419"/>
    <mergeCell ref="L419:M419"/>
    <mergeCell ref="N419:Q419"/>
    <mergeCell ref="F420:I420"/>
    <mergeCell ref="L420:M420"/>
    <mergeCell ref="N422:Q422"/>
    <mergeCell ref="N427:Q427"/>
    <mergeCell ref="H1:K1"/>
    <mergeCell ref="S2:AC2"/>
    <mergeCell ref="N373:Q373"/>
    <mergeCell ref="N381:Q381"/>
    <mergeCell ref="N385:Q385"/>
    <mergeCell ref="N391:Q391"/>
    <mergeCell ref="N395:Q395"/>
    <mergeCell ref="N399:Q399"/>
    <mergeCell ref="N400:Q400"/>
    <mergeCell ref="N404:Q404"/>
    <mergeCell ref="N416:Q416"/>
    <mergeCell ref="N235:Q235"/>
    <mergeCell ref="N236:Q236"/>
    <mergeCell ref="N251:Q251"/>
    <mergeCell ref="N267:Q267"/>
    <mergeCell ref="N276:Q276"/>
    <mergeCell ref="N280:Q280"/>
    <mergeCell ref="N286:Q286"/>
    <mergeCell ref="N313:Q313"/>
    <mergeCell ref="N366:Q366"/>
    <mergeCell ref="N147:Q147"/>
    <mergeCell ref="N148:Q148"/>
  </mergeCells>
  <dataValidations count="2">
    <dataValidation type="list" allowBlank="1" showInputMessage="1" showErrorMessage="1" error="Povolené sú hodnoty K, M." sqref="D428:D433">
      <formula1>"K, M"</formula1>
    </dataValidation>
    <dataValidation type="list" allowBlank="1" showInputMessage="1" showErrorMessage="1" error="Povolené sú hodnoty základná, znížená, nulová." sqref="U428:U433">
      <formula1>"základná, znížená, nulová"</formula1>
    </dataValidation>
  </dataValidation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a1 - stavebná časť</vt:lpstr>
      <vt:lpstr>'a1 - stavebná časť'!Názvy_tlače</vt:lpstr>
      <vt:lpstr>'a1 - stavebná časť'!Oblasť_tlače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thinkpad\Miroslav</dc:creator>
  <cp:lastModifiedBy>Používateľ systému Windows</cp:lastModifiedBy>
  <cp:lastPrinted>2018-01-29T20:31:56Z</cp:lastPrinted>
  <dcterms:created xsi:type="dcterms:W3CDTF">2018-01-29T20:27:43Z</dcterms:created>
  <dcterms:modified xsi:type="dcterms:W3CDTF">2018-03-28T07:25:12Z</dcterms:modified>
</cp:coreProperties>
</file>