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<sst xmlns="http://schemas.openxmlformats.org/spreadsheetml/2006/main" count="189" uniqueCount="120">
  <si>
    <t>Stavební rozpočet</t>
  </si>
  <si>
    <t>Název stavby:</t>
  </si>
  <si>
    <t>Druh stavby a účel: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</si>
  <si>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</si>
  <si>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</si>
  <si>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</si>
  <si>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</si>
  <si>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</si>
  <si>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</si>
  <si>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</si>
  <si>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</si>
  <si>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</si>
  <si>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</si>
  <si>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</si>
  <si>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</si>
  <si>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</si>
  <si>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</si>
  <si>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</si>
  <si>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Objekt</t>
  </si>
  <si>
    <t>Kód</t>
  </si>
  <si>
    <t>63</t>
  </si>
  <si>
    <t>632415110RT2</t>
  </si>
  <si>
    <t>711</t>
  </si>
  <si>
    <t>711212001R00</t>
  </si>
  <si>
    <t>771</t>
  </si>
  <si>
    <t>771990010RA0</t>
  </si>
  <si>
    <t>771471018R00</t>
  </si>
  <si>
    <t>771570014RA0</t>
  </si>
  <si>
    <t>H781</t>
  </si>
  <si>
    <t>998781102R00</t>
  </si>
  <si>
    <t>S0</t>
  </si>
  <si>
    <t>979981101R00</t>
  </si>
  <si>
    <t>ČENĚTICKÁ 2133 a 2134</t>
  </si>
  <si>
    <t>Výměna dlažby v suterénech a 1.np</t>
  </si>
  <si>
    <t>Praha 4</t>
  </si>
  <si>
    <t>Zkrácený popis</t>
  </si>
  <si>
    <t>Podlahy, podlahové konstrukce</t>
  </si>
  <si>
    <t>Potěr samonivelační ručně tl. 10 mm suterény</t>
  </si>
  <si>
    <t>Potěr samonivelační ručně tl. 10 mm 1.np</t>
  </si>
  <si>
    <t>Izolace proti vodě</t>
  </si>
  <si>
    <t>Nátěr hydroizolační těsnící hmotou suterény (vstupy)</t>
  </si>
  <si>
    <t>Podlahy z dlaždic</t>
  </si>
  <si>
    <t>Vybourání keramické nebo teracové dlažby suterény</t>
  </si>
  <si>
    <t>Vybourání keramické nebo teracové dlažby 1.np</t>
  </si>
  <si>
    <t>Obklad soklíků keram.rovných suterény</t>
  </si>
  <si>
    <t>Obklad soklíků keram.rovných 1.np</t>
  </si>
  <si>
    <t>Dlažba z dlaždic keramických 30 x 30 cm suterény</t>
  </si>
  <si>
    <t>Dlažba z dlaždic keramických 30 x 30 cm 1.np</t>
  </si>
  <si>
    <t>Obklady (keramické)</t>
  </si>
  <si>
    <t>Přesun hmot pro obklady keramické, výšky do 12 m</t>
  </si>
  <si>
    <t>Přesuny sutí</t>
  </si>
  <si>
    <t>Kontejner, suť bez příměsí, odvoz a likvidace, 3 t</t>
  </si>
  <si>
    <t>Doba výstavby:</t>
  </si>
  <si>
    <t>Začátek výstavby:</t>
  </si>
  <si>
    <t>Konec výstavby:</t>
  </si>
  <si>
    <t>Zpracováno dne:</t>
  </si>
  <si>
    <t>M.j.</t>
  </si>
  <si>
    <t>m2</t>
  </si>
  <si>
    <t>m</t>
  </si>
  <si>
    <t>t</t>
  </si>
  <si>
    <t>Množství</t>
  </si>
  <si>
    <t>Jednot.</t>
  </si>
  <si>
    <t>cena (Kč)</t>
  </si>
  <si>
    <t>Náklady (Kč)</t>
  </si>
  <si>
    <t>Dodávka</t>
  </si>
  <si>
    <t>Objednatel:</t>
  </si>
  <si>
    <t>Projektant:</t>
  </si>
  <si>
    <t>Zhotovitel:</t>
  </si>
  <si>
    <t>Zpracoval:</t>
  </si>
  <si>
    <t>Montáž</t>
  </si>
  <si>
    <t>Celkem:</t>
  </si>
  <si>
    <t>Celkem</t>
  </si>
  <si>
    <t>Hmotnost (t)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</si>
  <si>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</si>
  <si>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</si>
  <si>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</si>
  <si>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</si>
  <si>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</si>
  <si>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Krycí list rozpočtu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</si>
  <si>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</si>
  <si>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</si>
  <si>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</si>
  <si>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</si>
  <si>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</si>
  <si>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</si>
  <si>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</si>
  <si>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</si>
  <si>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</si>
  <si>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</si>
  <si>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</si>
  <si>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</si>
  <si>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</si>
  <si>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</si>
  <si>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</si>
  <si>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</si>
  <si>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</si>
  <si>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</si>
  <si>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</si>
  <si>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</si>
  <si>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</si>
  <si>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</si>
  <si>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</si>
  <si>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</si>
  <si>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</si>
  <si>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</si>
  <si>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</si>
  <si>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</si>
  <si>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</si>
  <si>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</si>
  <si>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</si>
  <si>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</si>
  <si>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</si>
  <si>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</si>
  <si>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</si>
  <si>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Praha 4 - Chodov</t>
  </si>
  <si>
    <t>2013</t>
  </si>
  <si>
    <t>BD Čenětická 2133-2134, družstvo</t>
  </si>
  <si>
    <t>27 06 06 24</t>
  </si>
  <si>
    <t>Základ ..%</t>
  </si>
  <si>
    <t>DPH ..%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</si>
</sst>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11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/>
      <right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5">
    <xf numFmtId="0" fontId="1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1" xfId="0" applyNumberFormat="1" applyFont="1" applyFill="1" applyBorder="1" applyAlignment="1" applyProtection="1">
      <alignment vertical="center"/>
      <protection/>
    </xf>
    <xf numFmtId="0" fontId="1" fillId="0" borderId="2" xfId="0" applyNumberFormat="1" applyFont="1" applyFill="1" applyBorder="1" applyAlignment="1" applyProtection="1">
      <alignment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0" fontId="1" fillId="0" borderId="6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 vertical="center"/>
      <protection/>
    </xf>
    <xf numFmtId="0" fontId="1" fillId="0" borderId="8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Border="1" applyAlignment="1">
      <alignment vertical="center"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ill="1" applyBorder="1" applyAlignment="1">
      <alignment vertical="center"/>
    </xf>
    <xf numFmtId="0" fontId="1" fillId="0" borderId="0" xfId="0" applyFill="1" applyAlignment="1">
      <alignment vertical="center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4" fontId="3" fillId="2" borderId="0" xfId="0" applyNumberFormat="1" applyFont="1" applyFill="1" applyBorder="1" applyAlignment="1" applyProtection="1">
      <alignment horizontal="right" vertical="center"/>
      <protection/>
    </xf>
    <xf numFmtId="49" fontId="3" fillId="2" borderId="0" xfId="0" applyNumberFormat="1" applyFont="1" applyFill="1" applyBorder="1" applyAlignment="1" applyProtection="1">
      <alignment horizontal="right" vertical="center"/>
      <protection/>
    </xf>
    <xf numFmtId="49" fontId="1" fillId="2" borderId="0" xfId="0" applyNumberFormat="1" applyFont="1" applyFill="1" applyBorder="1" applyAlignment="1" applyProtection="1">
      <alignment horizontal="left" vertical="center"/>
      <protection/>
    </xf>
    <xf numFmtId="49" fontId="3" fillId="2" borderId="0" xfId="0" applyNumberFormat="1" applyFont="1" applyFill="1" applyBorder="1" applyAlignment="1" applyProtection="1">
      <alignment horizontal="left" vertical="center"/>
      <protection/>
    </xf>
    <xf numFmtId="0" fontId="3" fillId="2" borderId="0" xfId="0" applyNumberFormat="1" applyFont="1" applyFill="1" applyBorder="1" applyAlignment="1" applyProtection="1">
      <alignment horizontal="left" vertical="center"/>
      <protection/>
    </xf>
    <xf numFmtId="4" fontId="3" fillId="2" borderId="6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1" fillId="2" borderId="6" xfId="0" applyNumberFormat="1" applyFont="1" applyFill="1" applyBorder="1" applyAlignment="1" applyProtection="1">
      <alignment horizontal="left" vertical="center"/>
      <protection/>
    </xf>
    <xf numFmtId="49" fontId="3" fillId="2" borderId="6" xfId="0" applyNumberFormat="1" applyFont="1" applyFill="1" applyBorder="1" applyAlignment="1" applyProtection="1">
      <alignment horizontal="left" vertical="center"/>
      <protection/>
    </xf>
    <xf numFmtId="0" fontId="3" fillId="2" borderId="6" xfId="0" applyNumberFormat="1" applyFont="1" applyFill="1" applyBorder="1" applyAlignment="1" applyProtection="1">
      <alignment horizontal="left" vertical="center"/>
      <protection/>
    </xf>
    <xf numFmtId="49" fontId="3" fillId="2" borderId="6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49" fontId="1" fillId="0" borderId="7" xfId="0" applyNumberFormat="1" applyFont="1" applyFill="1" applyBorder="1" applyAlignment="1" applyProtection="1">
      <alignment horizontal="left" vertical="center"/>
      <protection/>
    </xf>
    <xf numFmtId="0" fontId="1" fillId="0" borderId="7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7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49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28" xfId="0" applyNumberFormat="1" applyFont="1" applyFill="1" applyBorder="1" applyAlignment="1" applyProtection="1">
      <alignment horizontal="center" vertical="center" wrapText="1"/>
      <protection/>
    </xf>
    <xf numFmtId="49" fontId="1" fillId="0" borderId="6" xfId="0" applyNumberFormat="1" applyFont="1" applyFill="1" applyBorder="1" applyAlignment="1" applyProtection="1">
      <alignment horizontal="left" vertical="center"/>
      <protection/>
    </xf>
    <xf numFmtId="4" fontId="1" fillId="0" borderId="6" xfId="0" applyNumberFormat="1" applyFont="1" applyFill="1" applyBorder="1" applyAlignment="1" applyProtection="1">
      <alignment horizontal="righ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9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49" fontId="8" fillId="0" borderId="30" xfId="0" applyNumberFormat="1" applyFont="1" applyFill="1" applyBorder="1" applyAlignment="1" applyProtection="1">
      <alignment horizontal="left" vertical="center"/>
      <protection/>
    </xf>
    <xf numFmtId="0" fontId="8" fillId="0" borderId="21" xfId="0" applyNumberFormat="1" applyFont="1" applyFill="1" applyBorder="1" applyAlignment="1" applyProtection="1">
      <alignment horizontal="left" vertical="center"/>
      <protection/>
    </xf>
    <xf numFmtId="0" fontId="8" fillId="0" borderId="31" xfId="0" applyNumberFormat="1" applyFont="1" applyFill="1" applyBorder="1" applyAlignment="1" applyProtection="1">
      <alignment horizontal="left" vertical="center"/>
      <protection/>
    </xf>
    <xf numFmtId="49" fontId="8" fillId="0" borderId="32" xfId="0" applyNumberFormat="1" applyFont="1" applyFill="1" applyBorder="1" applyAlignment="1" applyProtection="1">
      <alignment horizontal="left" vertical="center"/>
      <protection/>
    </xf>
    <xf numFmtId="0" fontId="8" fillId="0" borderId="6" xfId="0" applyNumberFormat="1" applyFont="1" applyFill="1" applyBorder="1" applyAlignment="1" applyProtection="1">
      <alignment horizontal="left" vertical="center"/>
      <protection/>
    </xf>
    <xf numFmtId="0" fontId="8" fillId="0" borderId="33" xfId="0" applyNumberFormat="1" applyFont="1" applyFill="1" applyBorder="1" applyAlignment="1" applyProtection="1">
      <alignment horizontal="left" vertical="center"/>
      <protection/>
    </xf>
    <xf numFmtId="49" fontId="8" fillId="0" borderId="2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4" xfId="0" applyNumberFormat="1" applyFont="1" applyFill="1" applyBorder="1" applyAlignment="1" applyProtection="1">
      <alignment horizontal="left" vertical="center"/>
      <protection/>
    </xf>
    <xf numFmtId="49" fontId="7" fillId="2" borderId="35" xfId="0" applyNumberFormat="1" applyFont="1" applyFill="1" applyBorder="1" applyAlignment="1" applyProtection="1">
      <alignment horizontal="left" vertical="center"/>
      <protection/>
    </xf>
    <xf numFmtId="0" fontId="7" fillId="2" borderId="4" xfId="0" applyNumberFormat="1" applyFont="1" applyFill="1" applyBorder="1" applyAlignment="1" applyProtection="1">
      <alignment horizontal="left" vertical="center"/>
      <protection/>
    </xf>
    <xf numFmtId="4" fontId="7" fillId="2" borderId="36" xfId="0" applyNumberFormat="1" applyFont="1" applyFill="1" applyBorder="1" applyAlignment="1" applyProtection="1">
      <alignment horizontal="right" vertical="center"/>
      <protection/>
    </xf>
    <xf numFmtId="49" fontId="7" fillId="0" borderId="35" xfId="0" applyNumberFormat="1" applyFont="1" applyFill="1" applyBorder="1" applyAlignment="1" applyProtection="1">
      <alignment horizontal="left" vertical="center"/>
      <protection/>
    </xf>
    <xf numFmtId="0" fontId="7" fillId="0" borderId="36" xfId="0" applyNumberFormat="1" applyFont="1" applyFill="1" applyBorder="1" applyAlignment="1" applyProtection="1">
      <alignment horizontal="left" vertical="center"/>
      <protection/>
    </xf>
    <xf numFmtId="4" fontId="8" fillId="0" borderId="37" xfId="0" applyNumberFormat="1" applyFont="1" applyFill="1" applyBorder="1" applyAlignment="1" applyProtection="1">
      <alignment horizontal="right" vertical="center"/>
      <protection/>
    </xf>
    <xf numFmtId="49" fontId="8" fillId="0" borderId="35" xfId="0" applyNumberFormat="1" applyFont="1" applyFill="1" applyBorder="1" applyAlignment="1" applyProtection="1">
      <alignment horizontal="left" vertical="center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49" fontId="8" fillId="0" borderId="37" xfId="0" applyNumberFormat="1" applyFont="1" applyFill="1" applyBorder="1" applyAlignment="1" applyProtection="1">
      <alignment horizontal="right" vertical="center"/>
      <protection/>
    </xf>
    <xf numFmtId="49" fontId="7" fillId="0" borderId="38" xfId="0" applyNumberFormat="1" applyFont="1" applyFill="1" applyBorder="1" applyAlignment="1" applyProtection="1">
      <alignment horizontal="left" vertical="center"/>
      <protection/>
    </xf>
    <xf numFmtId="49" fontId="8" fillId="0" borderId="37" xfId="0" applyNumberFormat="1" applyFont="1" applyFill="1" applyBorder="1" applyAlignment="1" applyProtection="1">
      <alignment horizontal="left" vertical="center"/>
      <protection/>
    </xf>
    <xf numFmtId="49" fontId="7" fillId="0" borderId="39" xfId="0" applyNumberFormat="1" applyFont="1" applyFill="1" applyBorder="1" applyAlignment="1" applyProtection="1">
      <alignment horizontal="left" vertical="center"/>
      <protection/>
    </xf>
    <xf numFmtId="49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49" fontId="6" fillId="2" borderId="37" xfId="0" applyNumberFormat="1" applyFont="1" applyFill="1" applyBorder="1" applyAlignment="1" applyProtection="1">
      <alignment horizontal="center" vertical="center"/>
      <protection/>
    </xf>
    <xf numFmtId="49" fontId="9" fillId="0" borderId="35" xfId="0" applyNumberFormat="1" applyFont="1" applyFill="1" applyBorder="1" applyAlignment="1" applyProtection="1">
      <alignment horizontal="left" vertical="center"/>
      <protection/>
    </xf>
    <xf numFmtId="0" fontId="9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49" fontId="1" fillId="0" borderId="23" xfId="0" applyNumberFormat="1" applyFont="1" applyFill="1" applyBorder="1" applyAlignment="1" applyProtection="1">
      <alignment horizontal="left" vertical="center"/>
      <protection/>
    </xf>
    <xf numFmtId="14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8" xfId="0" applyNumberFormat="1" applyFont="1" applyFill="1" applyBorder="1" applyAlignment="1" applyProtection="1">
      <alignment horizontal="left" vertical="center"/>
      <protection/>
    </xf>
    <xf numFmtId="49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49" fontId="1" fillId="0" borderId="41" xfId="0" applyNumberFormat="1" applyFont="1" applyFill="1" applyBorder="1" applyAlignment="1" applyProtection="1">
      <alignment horizontal="left" vertical="center" wrapText="1"/>
      <protection/>
    </xf>
    <xf numFmtId="49" fontId="1" fillId="0" borderId="42" xfId="0" applyNumberFormat="1" applyFont="1" applyFill="1" applyBorder="1" applyAlignment="1" applyProtection="1">
      <alignment horizontal="left" vertical="center" wrapText="1"/>
      <protection/>
    </xf>
    <xf numFmtId="49" fontId="1" fillId="0" borderId="43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44" xfId="0" applyNumberFormat="1" applyFont="1" applyFill="1" applyBorder="1" applyAlignment="1" applyProtection="1">
      <alignment horizontal="left" vertical="center" wrapText="1"/>
      <protection/>
    </xf>
  </cellXfs>
  <cellStyles count="2">
    <cellStyle name="Normal" xfId="0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J2" sqref="J2:L3"/>
    </sheetView>
  </sheetViews>
  <sheetFormatPr defaultColWidth="9.140625" defaultRowHeight="12.75"/>
  <cols>
    <col min="1" max="1" width="2.421875" style="0" customWidth="1"/>
    <col min="2" max="2" width="3.7109375" style="0" customWidth="1"/>
    <col min="3" max="3" width="12.8515625" style="0" customWidth="1"/>
    <col min="4" max="4" width="38.57421875" style="0" customWidth="1"/>
    <col min="5" max="5" width="3.7109375" style="0" customWidth="1"/>
    <col min="6" max="6" width="10.7109375" style="0" customWidth="1"/>
    <col min="7" max="10" width="10.28125" style="0" customWidth="1"/>
    <col min="11" max="11" width="7.28125" style="0" customWidth="1"/>
    <col min="12" max="12" width="7.7109375" style="0" customWidth="1"/>
    <col min="13" max="13" width="1.28515625" style="0" customWidth="1"/>
    <col min="14" max="16384" width="11.421875" style="0" customWidth="1"/>
  </cols>
  <sheetData>
    <row r="1" spans="1:14" ht="21.75" customHeight="1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10"/>
      <c r="N1" s="18"/>
    </row>
    <row r="2" spans="1:14" ht="12.75">
      <c r="A2" s="65" t="s">
        <v>1</v>
      </c>
      <c r="B2" s="53"/>
      <c r="C2" s="53"/>
      <c r="D2" s="61" t="s">
        <v>32</v>
      </c>
      <c r="E2" s="52" t="s">
        <v>52</v>
      </c>
      <c r="F2" s="53"/>
      <c r="G2" s="52" t="s">
        <v>115</v>
      </c>
      <c r="H2" s="53"/>
      <c r="I2" s="52" t="s">
        <v>65</v>
      </c>
      <c r="J2" s="109" t="s">
        <v>116</v>
      </c>
      <c r="K2" s="110"/>
      <c r="L2" s="111"/>
      <c r="M2" s="11"/>
      <c r="N2" s="17"/>
    </row>
    <row r="3" spans="1:14" ht="12.75">
      <c r="A3" s="66"/>
      <c r="B3" s="55"/>
      <c r="C3" s="55"/>
      <c r="D3" s="62"/>
      <c r="E3" s="55"/>
      <c r="F3" s="55"/>
      <c r="G3" s="55"/>
      <c r="H3" s="55"/>
      <c r="I3" s="55"/>
      <c r="J3" s="112"/>
      <c r="K3" s="113"/>
      <c r="L3" s="114"/>
      <c r="M3" s="12"/>
      <c r="N3" s="17"/>
    </row>
    <row r="4" spans="1:14" ht="12.75">
      <c r="A4" s="59" t="s">
        <v>2</v>
      </c>
      <c r="B4" s="55"/>
      <c r="C4" s="55"/>
      <c r="D4" s="26" t="s">
        <v>33</v>
      </c>
      <c r="E4" s="26" t="s">
        <v>53</v>
      </c>
      <c r="F4" s="55"/>
      <c r="G4" s="58"/>
      <c r="H4" s="55"/>
      <c r="I4" s="26" t="s">
        <v>66</v>
      </c>
      <c r="J4" s="26"/>
      <c r="K4" s="55"/>
      <c r="L4" s="56"/>
      <c r="M4" s="12"/>
      <c r="N4" s="17"/>
    </row>
    <row r="5" spans="1:14" ht="12.75">
      <c r="A5" s="66"/>
      <c r="B5" s="55"/>
      <c r="C5" s="55"/>
      <c r="D5" s="55"/>
      <c r="E5" s="55"/>
      <c r="F5" s="55"/>
      <c r="G5" s="55"/>
      <c r="H5" s="55"/>
      <c r="I5" s="55"/>
      <c r="J5" s="55"/>
      <c r="K5" s="55"/>
      <c r="L5" s="56"/>
      <c r="M5" s="12"/>
      <c r="N5" s="17"/>
    </row>
    <row r="6" spans="1:14" ht="12.75">
      <c r="A6" s="59" t="s">
        <v>3</v>
      </c>
      <c r="B6" s="55"/>
      <c r="C6" s="55"/>
      <c r="D6" s="26" t="s">
        <v>114</v>
      </c>
      <c r="E6" s="26" t="s">
        <v>54</v>
      </c>
      <c r="F6" s="55"/>
      <c r="G6" s="55"/>
      <c r="H6" s="55"/>
      <c r="I6" s="26" t="s">
        <v>67</v>
      </c>
      <c r="J6" s="26"/>
      <c r="K6" s="55"/>
      <c r="L6" s="56"/>
      <c r="M6" s="12"/>
      <c r="N6" s="17"/>
    </row>
    <row r="7" spans="1:14" ht="12.75">
      <c r="A7" s="66"/>
      <c r="B7" s="55"/>
      <c r="C7" s="55"/>
      <c r="D7" s="55"/>
      <c r="E7" s="55"/>
      <c r="F7" s="55"/>
      <c r="G7" s="55"/>
      <c r="H7" s="55"/>
      <c r="I7" s="55"/>
      <c r="J7" s="55"/>
      <c r="K7" s="55"/>
      <c r="L7" s="56"/>
      <c r="M7" s="12"/>
      <c r="N7" s="17"/>
    </row>
    <row r="8" spans="1:14" ht="12.75">
      <c r="A8" s="59" t="s">
        <v>4</v>
      </c>
      <c r="B8" s="55"/>
      <c r="C8" s="55"/>
      <c r="D8" s="26"/>
      <c r="E8" s="26" t="s">
        <v>55</v>
      </c>
      <c r="F8" s="55"/>
      <c r="G8" s="58"/>
      <c r="H8" s="55"/>
      <c r="I8" s="26" t="s">
        <v>68</v>
      </c>
      <c r="J8" s="26"/>
      <c r="K8" s="55"/>
      <c r="L8" s="56"/>
      <c r="M8" s="12"/>
      <c r="N8" s="17"/>
    </row>
    <row r="9" spans="1:14" ht="12.75">
      <c r="A9" s="60"/>
      <c r="B9" s="51"/>
      <c r="C9" s="51"/>
      <c r="D9" s="51"/>
      <c r="E9" s="51"/>
      <c r="F9" s="51"/>
      <c r="G9" s="51"/>
      <c r="H9" s="51"/>
      <c r="I9" s="51"/>
      <c r="J9" s="51"/>
      <c r="K9" s="51"/>
      <c r="L9" s="57"/>
      <c r="M9" s="13"/>
      <c r="N9" s="17"/>
    </row>
    <row r="10" spans="1:14" ht="12.75">
      <c r="A10" s="49" t="s">
        <v>5</v>
      </c>
      <c r="B10" s="46" t="s">
        <v>5</v>
      </c>
      <c r="C10" s="46" t="s">
        <v>5</v>
      </c>
      <c r="D10" s="46" t="s">
        <v>5</v>
      </c>
      <c r="E10" s="46" t="s">
        <v>5</v>
      </c>
      <c r="F10" s="46" t="s">
        <v>5</v>
      </c>
      <c r="G10" s="42" t="s">
        <v>61</v>
      </c>
      <c r="H10" s="34" t="s">
        <v>63</v>
      </c>
      <c r="I10" s="44"/>
      <c r="J10" s="35"/>
      <c r="K10" s="34" t="s">
        <v>72</v>
      </c>
      <c r="L10" s="35"/>
      <c r="M10" s="14"/>
      <c r="N10" s="17"/>
    </row>
    <row r="11" spans="1:14" ht="12.75">
      <c r="A11" s="50" t="s">
        <v>6</v>
      </c>
      <c r="B11" s="47" t="s">
        <v>18</v>
      </c>
      <c r="C11" s="47" t="s">
        <v>19</v>
      </c>
      <c r="D11" s="47" t="s">
        <v>35</v>
      </c>
      <c r="E11" s="47" t="s">
        <v>56</v>
      </c>
      <c r="F11" s="48" t="s">
        <v>60</v>
      </c>
      <c r="G11" s="43" t="s">
        <v>62</v>
      </c>
      <c r="H11" s="36" t="s">
        <v>64</v>
      </c>
      <c r="I11" s="45" t="s">
        <v>69</v>
      </c>
      <c r="J11" s="37" t="s">
        <v>71</v>
      </c>
      <c r="K11" s="36" t="s">
        <v>61</v>
      </c>
      <c r="L11" s="37" t="s">
        <v>71</v>
      </c>
      <c r="M11" s="15"/>
      <c r="N11" s="17"/>
    </row>
    <row r="12" spans="1:14" ht="12.75">
      <c r="A12" s="38"/>
      <c r="B12" s="38"/>
      <c r="C12" s="39" t="s">
        <v>20</v>
      </c>
      <c r="D12" s="39" t="s">
        <v>36</v>
      </c>
      <c r="E12" s="40"/>
      <c r="F12" s="40"/>
      <c r="G12" s="40"/>
      <c r="H12" s="33">
        <f>SUM(H13:H14)</f>
        <v>0</v>
      </c>
      <c r="I12" s="33">
        <f>SUM(I13:I14)</f>
        <v>0</v>
      </c>
      <c r="J12" s="33">
        <f aca="true" t="shared" si="0" ref="J12:J27">H12+I12</f>
        <v>0</v>
      </c>
      <c r="K12" s="41"/>
      <c r="L12" s="33">
        <f>SUM(L13:L14)</f>
        <v>2.59651</v>
      </c>
      <c r="M12" s="19"/>
      <c r="N12" s="20"/>
    </row>
    <row r="13" spans="1:14" ht="12.75">
      <c r="A13" s="26" t="s">
        <v>7</v>
      </c>
      <c r="B13" s="26"/>
      <c r="C13" s="26" t="s">
        <v>21</v>
      </c>
      <c r="D13" s="26" t="s">
        <v>37</v>
      </c>
      <c r="E13" s="26" t="s">
        <v>57</v>
      </c>
      <c r="F13" s="25">
        <v>69.4</v>
      </c>
      <c r="G13" s="25"/>
      <c r="H13" s="25">
        <f>F13*G13*0.808350603705318</f>
        <v>0</v>
      </c>
      <c r="I13" s="25">
        <f>F13*G13*(1-0.808350603705318)</f>
        <v>0</v>
      </c>
      <c r="J13" s="25">
        <f t="shared" si="0"/>
        <v>0</v>
      </c>
      <c r="K13" s="25">
        <v>0.01715</v>
      </c>
      <c r="L13" s="25">
        <f>F13*K13</f>
        <v>1.19021</v>
      </c>
      <c r="M13" s="16"/>
      <c r="N13" s="20"/>
    </row>
    <row r="14" spans="1:14" ht="12.75">
      <c r="A14" s="26" t="s">
        <v>8</v>
      </c>
      <c r="B14" s="26"/>
      <c r="C14" s="26" t="s">
        <v>21</v>
      </c>
      <c r="D14" s="26" t="s">
        <v>38</v>
      </c>
      <c r="E14" s="26" t="s">
        <v>57</v>
      </c>
      <c r="F14" s="25">
        <v>82</v>
      </c>
      <c r="G14" s="25"/>
      <c r="H14" s="25">
        <f>F14*G14*0.808350660026111</f>
        <v>0</v>
      </c>
      <c r="I14" s="25">
        <f>F14*G14*(1-0.808350660026111)</f>
        <v>0</v>
      </c>
      <c r="J14" s="25">
        <f t="shared" si="0"/>
        <v>0</v>
      </c>
      <c r="K14" s="25">
        <v>0.01715</v>
      </c>
      <c r="L14" s="25">
        <f>F14*K14</f>
        <v>1.4062999999999999</v>
      </c>
      <c r="M14" s="16"/>
      <c r="N14" s="20"/>
    </row>
    <row r="15" spans="1:14" ht="12.75">
      <c r="A15" s="30"/>
      <c r="B15" s="30"/>
      <c r="C15" s="31" t="s">
        <v>22</v>
      </c>
      <c r="D15" s="31" t="s">
        <v>39</v>
      </c>
      <c r="E15" s="32"/>
      <c r="F15" s="32"/>
      <c r="G15" s="32"/>
      <c r="H15" s="28">
        <f>SUM(H16:H16)</f>
        <v>0</v>
      </c>
      <c r="I15" s="28">
        <f>SUM(I16:I16)</f>
        <v>0</v>
      </c>
      <c r="J15" s="28">
        <f t="shared" si="0"/>
        <v>0</v>
      </c>
      <c r="K15" s="29"/>
      <c r="L15" s="28">
        <f>SUM(L16:L16)</f>
        <v>0.01236</v>
      </c>
      <c r="M15" s="19"/>
      <c r="N15" s="20"/>
    </row>
    <row r="16" spans="1:14" ht="26.25" customHeight="1">
      <c r="A16" s="26" t="s">
        <v>9</v>
      </c>
      <c r="B16" s="26"/>
      <c r="C16" s="26" t="s">
        <v>23</v>
      </c>
      <c r="D16" s="27" t="s">
        <v>40</v>
      </c>
      <c r="E16" s="26" t="s">
        <v>57</v>
      </c>
      <c r="F16" s="25">
        <v>10.3</v>
      </c>
      <c r="G16" s="25"/>
      <c r="H16" s="25">
        <f>F16*G16*0.612706269590507</f>
        <v>0</v>
      </c>
      <c r="I16" s="25">
        <f>F16*G16*(1-0.612706269590507)</f>
        <v>0</v>
      </c>
      <c r="J16" s="25">
        <f t="shared" si="0"/>
        <v>0</v>
      </c>
      <c r="K16" s="25">
        <v>0.0012</v>
      </c>
      <c r="L16" s="25">
        <f>F16*K16</f>
        <v>0.01236</v>
      </c>
      <c r="M16" s="16"/>
      <c r="N16" s="20"/>
    </row>
    <row r="17" spans="1:14" ht="12.75">
      <c r="A17" s="30"/>
      <c r="B17" s="30"/>
      <c r="C17" s="31" t="s">
        <v>24</v>
      </c>
      <c r="D17" s="31" t="s">
        <v>41</v>
      </c>
      <c r="E17" s="32"/>
      <c r="F17" s="32"/>
      <c r="G17" s="32"/>
      <c r="H17" s="28">
        <f>SUM(H18:H23)</f>
        <v>0</v>
      </c>
      <c r="I17" s="28">
        <f>SUM(I18:I23)</f>
        <v>0</v>
      </c>
      <c r="J17" s="28">
        <f t="shared" si="0"/>
        <v>0</v>
      </c>
      <c r="K17" s="29"/>
      <c r="L17" s="28">
        <f>SUM(L18:L23)</f>
        <v>23.555609</v>
      </c>
      <c r="M17" s="19"/>
      <c r="N17" s="20"/>
    </row>
    <row r="18" spans="1:14" ht="25.5" customHeight="1">
      <c r="A18" s="26" t="s">
        <v>10</v>
      </c>
      <c r="B18" s="26"/>
      <c r="C18" s="26" t="s">
        <v>25</v>
      </c>
      <c r="D18" s="27" t="s">
        <v>42</v>
      </c>
      <c r="E18" s="26" t="s">
        <v>57</v>
      </c>
      <c r="F18" s="25">
        <v>69.4</v>
      </c>
      <c r="G18" s="25"/>
      <c r="H18" s="25">
        <f>F18*G18*0</f>
        <v>0</v>
      </c>
      <c r="I18" s="25">
        <f>F18*G18*(1-0)</f>
        <v>0</v>
      </c>
      <c r="J18" s="25">
        <f t="shared" si="0"/>
        <v>0</v>
      </c>
      <c r="K18" s="25">
        <v>0.065</v>
      </c>
      <c r="L18" s="25">
        <f aca="true" t="shared" si="1" ref="L18:L23">F18*K18</f>
        <v>4.511</v>
      </c>
      <c r="M18" s="16"/>
      <c r="N18" s="20"/>
    </row>
    <row r="19" spans="1:14" ht="24.75" customHeight="1">
      <c r="A19" s="26" t="s">
        <v>11</v>
      </c>
      <c r="B19" s="26"/>
      <c r="C19" s="26" t="s">
        <v>25</v>
      </c>
      <c r="D19" s="27" t="s">
        <v>43</v>
      </c>
      <c r="E19" s="26" t="s">
        <v>57</v>
      </c>
      <c r="F19" s="25">
        <v>82</v>
      </c>
      <c r="G19" s="25"/>
      <c r="H19" s="25">
        <f>F19*G19*0</f>
        <v>0</v>
      </c>
      <c r="I19" s="25">
        <f>F19*G19*(1-0)</f>
        <v>0</v>
      </c>
      <c r="J19" s="25">
        <f t="shared" si="0"/>
        <v>0</v>
      </c>
      <c r="K19" s="25">
        <v>0.065</v>
      </c>
      <c r="L19" s="25">
        <f t="shared" si="1"/>
        <v>5.33</v>
      </c>
      <c r="M19" s="16"/>
      <c r="N19" s="20"/>
    </row>
    <row r="20" spans="1:14" ht="12.75">
      <c r="A20" s="26" t="s">
        <v>12</v>
      </c>
      <c r="B20" s="26"/>
      <c r="C20" s="26" t="s">
        <v>26</v>
      </c>
      <c r="D20" s="26" t="s">
        <v>44</v>
      </c>
      <c r="E20" s="26" t="s">
        <v>58</v>
      </c>
      <c r="F20" s="25">
        <v>73.5</v>
      </c>
      <c r="G20" s="25"/>
      <c r="H20" s="25">
        <f>F20*G20*0.0894521857384997</f>
        <v>0</v>
      </c>
      <c r="I20" s="25">
        <f>F20*G20*(1-0.0894521857384997)</f>
        <v>0</v>
      </c>
      <c r="J20" s="25">
        <f t="shared" si="0"/>
        <v>0</v>
      </c>
      <c r="K20" s="25">
        <v>0.01219</v>
      </c>
      <c r="L20" s="25">
        <f t="shared" si="1"/>
        <v>0.895965</v>
      </c>
      <c r="M20" s="16"/>
      <c r="N20" s="20"/>
    </row>
    <row r="21" spans="1:14" ht="12.75">
      <c r="A21" s="26" t="s">
        <v>13</v>
      </c>
      <c r="B21" s="26"/>
      <c r="C21" s="26" t="s">
        <v>26</v>
      </c>
      <c r="D21" s="26" t="s">
        <v>45</v>
      </c>
      <c r="E21" s="26" t="s">
        <v>58</v>
      </c>
      <c r="F21" s="25">
        <v>92</v>
      </c>
      <c r="G21" s="25"/>
      <c r="H21" s="25">
        <f>F21*G21*0.0894522408329561</f>
        <v>0</v>
      </c>
      <c r="I21" s="25">
        <f>F21*G21*(1-0.0894522408329561)</f>
        <v>0</v>
      </c>
      <c r="J21" s="25">
        <f t="shared" si="0"/>
        <v>0</v>
      </c>
      <c r="K21" s="25">
        <v>0.01219</v>
      </c>
      <c r="L21" s="25">
        <f t="shared" si="1"/>
        <v>1.12148</v>
      </c>
      <c r="M21" s="16"/>
      <c r="N21" s="20"/>
    </row>
    <row r="22" spans="1:14" ht="24" customHeight="1">
      <c r="A22" s="26" t="s">
        <v>14</v>
      </c>
      <c r="B22" s="26"/>
      <c r="C22" s="26" t="s">
        <v>27</v>
      </c>
      <c r="D22" s="27" t="s">
        <v>46</v>
      </c>
      <c r="E22" s="26" t="s">
        <v>57</v>
      </c>
      <c r="F22" s="25">
        <v>69.4</v>
      </c>
      <c r="G22" s="25"/>
      <c r="H22" s="25">
        <f>F22*G22*0.575497259327871</f>
        <v>0</v>
      </c>
      <c r="I22" s="25">
        <f>F22*G22*(1-0.575497259327871)</f>
        <v>0</v>
      </c>
      <c r="J22" s="25">
        <f t="shared" si="0"/>
        <v>0</v>
      </c>
      <c r="K22" s="25">
        <v>0.07726</v>
      </c>
      <c r="L22" s="25">
        <f t="shared" si="1"/>
        <v>5.3618440000000005</v>
      </c>
      <c r="M22" s="16"/>
      <c r="N22" s="20"/>
    </row>
    <row r="23" spans="1:14" ht="23.25" customHeight="1">
      <c r="A23" s="26" t="s">
        <v>15</v>
      </c>
      <c r="B23" s="26"/>
      <c r="C23" s="26" t="s">
        <v>27</v>
      </c>
      <c r="D23" s="27" t="s">
        <v>47</v>
      </c>
      <c r="E23" s="26" t="s">
        <v>57</v>
      </c>
      <c r="F23" s="25">
        <v>82</v>
      </c>
      <c r="G23" s="25"/>
      <c r="H23" s="25">
        <f>F23*G23*0.575497281483362</f>
        <v>0</v>
      </c>
      <c r="I23" s="25">
        <f>F23*G23*(1-0.575497281483362)</f>
        <v>0</v>
      </c>
      <c r="J23" s="25">
        <f t="shared" si="0"/>
        <v>0</v>
      </c>
      <c r="K23" s="25">
        <v>0.07726</v>
      </c>
      <c r="L23" s="25">
        <f t="shared" si="1"/>
        <v>6.335319999999999</v>
      </c>
      <c r="M23" s="16"/>
      <c r="N23" s="20"/>
    </row>
    <row r="24" spans="1:14" ht="12.75">
      <c r="A24" s="30"/>
      <c r="B24" s="30"/>
      <c r="C24" s="31" t="s">
        <v>28</v>
      </c>
      <c r="D24" s="31" t="s">
        <v>48</v>
      </c>
      <c r="E24" s="32"/>
      <c r="F24" s="32"/>
      <c r="G24" s="32"/>
      <c r="H24" s="28">
        <f>SUM(H25:H25)</f>
        <v>0</v>
      </c>
      <c r="I24" s="28">
        <f>SUM(I25:I25)</f>
        <v>0</v>
      </c>
      <c r="J24" s="28">
        <f t="shared" si="0"/>
        <v>0</v>
      </c>
      <c r="K24" s="29"/>
      <c r="L24" s="28">
        <f>SUM(L25:L25)</f>
        <v>0</v>
      </c>
      <c r="M24" s="19"/>
      <c r="N24" s="20"/>
    </row>
    <row r="25" spans="1:14" ht="23.25" customHeight="1">
      <c r="A25" s="26" t="s">
        <v>16</v>
      </c>
      <c r="B25" s="26"/>
      <c r="C25" s="26" t="s">
        <v>29</v>
      </c>
      <c r="D25" s="27" t="s">
        <v>49</v>
      </c>
      <c r="E25" s="26" t="s">
        <v>59</v>
      </c>
      <c r="F25" s="25">
        <v>16.3</v>
      </c>
      <c r="G25" s="25"/>
      <c r="H25" s="25">
        <f>F25*G25*0</f>
        <v>0</v>
      </c>
      <c r="I25" s="25">
        <f>F25*G25*(1-0)</f>
        <v>0</v>
      </c>
      <c r="J25" s="25">
        <f t="shared" si="0"/>
        <v>0</v>
      </c>
      <c r="K25" s="25">
        <v>0</v>
      </c>
      <c r="L25" s="25">
        <f>F25*K25</f>
        <v>0</v>
      </c>
      <c r="M25" s="16"/>
      <c r="N25" s="20"/>
    </row>
    <row r="26" spans="1:14" ht="12.75">
      <c r="A26" s="30"/>
      <c r="B26" s="30"/>
      <c r="C26" s="31" t="s">
        <v>30</v>
      </c>
      <c r="D26" s="31" t="s">
        <v>50</v>
      </c>
      <c r="E26" s="32"/>
      <c r="F26" s="32"/>
      <c r="G26" s="32"/>
      <c r="H26" s="28">
        <f>SUM(H27:H27)</f>
        <v>0</v>
      </c>
      <c r="I26" s="28">
        <f>SUM(I27:I27)</f>
        <v>0</v>
      </c>
      <c r="J26" s="28">
        <f t="shared" si="0"/>
        <v>0</v>
      </c>
      <c r="K26" s="29"/>
      <c r="L26" s="28">
        <f>SUM(L27:L27)</f>
        <v>0</v>
      </c>
      <c r="M26" s="19"/>
      <c r="N26" s="20"/>
    </row>
    <row r="27" spans="1:14" ht="23.25" customHeight="1">
      <c r="A27" s="26" t="s">
        <v>17</v>
      </c>
      <c r="B27" s="26"/>
      <c r="C27" s="26" t="s">
        <v>31</v>
      </c>
      <c r="D27" s="27" t="s">
        <v>51</v>
      </c>
      <c r="E27" s="26" t="s">
        <v>59</v>
      </c>
      <c r="F27" s="25">
        <v>9.86</v>
      </c>
      <c r="G27" s="25"/>
      <c r="H27" s="25">
        <f>F27*G27*0</f>
        <v>0</v>
      </c>
      <c r="I27" s="25">
        <f>F27*G27*(1-0)</f>
        <v>0</v>
      </c>
      <c r="J27" s="25">
        <f t="shared" si="0"/>
        <v>0</v>
      </c>
      <c r="K27" s="25">
        <v>0</v>
      </c>
      <c r="L27" s="25">
        <f>F27*K27</f>
        <v>0</v>
      </c>
      <c r="M27" s="16"/>
      <c r="N27" s="20"/>
    </row>
    <row r="28" spans="9:14" ht="12.75">
      <c r="I28" s="23" t="s">
        <v>70</v>
      </c>
      <c r="J28" s="24">
        <f>J12+J15+J17+J24+J26</f>
        <v>0</v>
      </c>
      <c r="M28" s="21"/>
      <c r="N28" s="20"/>
    </row>
    <row r="29" spans="13:14" ht="12.75">
      <c r="M29" s="21"/>
      <c r="N29" s="21"/>
    </row>
    <row r="30" spans="13:14" ht="12.75">
      <c r="M30" s="21"/>
      <c r="N30" s="21"/>
    </row>
    <row r="31" spans="13:14" ht="12.75">
      <c r="M31" s="21"/>
      <c r="N31" s="21"/>
    </row>
  </sheetData>
  <mergeCells count="32">
    <mergeCell ref="A1:L1"/>
    <mergeCell ref="A2:C3"/>
    <mergeCell ref="A4:C5"/>
    <mergeCell ref="A6:C7"/>
    <mergeCell ref="E2:F3"/>
    <mergeCell ref="E4:F5"/>
    <mergeCell ref="E6:F7"/>
    <mergeCell ref="I2:I3"/>
    <mergeCell ref="I4:I5"/>
    <mergeCell ref="I6:I7"/>
    <mergeCell ref="A8:C9"/>
    <mergeCell ref="D2:D3"/>
    <mergeCell ref="D4:D5"/>
    <mergeCell ref="D6:D7"/>
    <mergeCell ref="D8:D9"/>
    <mergeCell ref="E8:F9"/>
    <mergeCell ref="G2:H3"/>
    <mergeCell ref="G4:H5"/>
    <mergeCell ref="G6:H7"/>
    <mergeCell ref="G8:H9"/>
    <mergeCell ref="I8:I9"/>
    <mergeCell ref="J2:L3"/>
    <mergeCell ref="J4:L5"/>
    <mergeCell ref="J6:L7"/>
    <mergeCell ref="J8:L9"/>
    <mergeCell ref="H10:J10"/>
    <mergeCell ref="K10:L10"/>
    <mergeCell ref="D12:G12"/>
    <mergeCell ref="D15:G15"/>
    <mergeCell ref="D17:G17"/>
    <mergeCell ref="D24:G24"/>
    <mergeCell ref="D26:G2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E2" sqref="E2:G3"/>
    </sheetView>
  </sheetViews>
  <sheetFormatPr defaultColWidth="9.140625" defaultRowHeight="12.75"/>
  <cols>
    <col min="1" max="2" width="16.57421875" style="0" customWidth="1"/>
    <col min="3" max="3" width="27.00390625" style="0" customWidth="1"/>
    <col min="4" max="4" width="17.00390625" style="0" customWidth="1"/>
    <col min="5" max="5" width="16.8515625" style="0" customWidth="1"/>
    <col min="6" max="7" width="17.00390625" style="0" customWidth="1"/>
    <col min="8" max="8" width="1.1484375" style="0" customWidth="1"/>
    <col min="9" max="16384" width="11.421875" style="0" customWidth="1"/>
  </cols>
  <sheetData>
    <row r="1" spans="1:9" ht="21.75" customHeight="1">
      <c r="A1" s="63" t="s">
        <v>73</v>
      </c>
      <c r="B1" s="64"/>
      <c r="C1" s="64"/>
      <c r="D1" s="64"/>
      <c r="E1" s="64"/>
      <c r="F1" s="64"/>
      <c r="G1" s="4"/>
      <c r="H1" s="17"/>
      <c r="I1" s="18"/>
    </row>
    <row r="2" spans="1:9" ht="12.75">
      <c r="A2" s="65" t="s">
        <v>1</v>
      </c>
      <c r="B2" s="61" t="s">
        <v>32</v>
      </c>
      <c r="C2" s="74"/>
      <c r="D2" s="52" t="s">
        <v>65</v>
      </c>
      <c r="E2" s="52" t="s">
        <v>116</v>
      </c>
      <c r="F2" s="53"/>
      <c r="G2" s="54"/>
      <c r="H2" s="11"/>
      <c r="I2" s="17"/>
    </row>
    <row r="3" spans="1:9" ht="12.75">
      <c r="A3" s="66"/>
      <c r="B3" s="62"/>
      <c r="C3" s="62"/>
      <c r="D3" s="55"/>
      <c r="E3" s="55"/>
      <c r="F3" s="55"/>
      <c r="G3" s="56"/>
      <c r="H3" s="12"/>
      <c r="I3" s="17"/>
    </row>
    <row r="4" spans="1:9" ht="12.75">
      <c r="A4" s="59" t="s">
        <v>2</v>
      </c>
      <c r="B4" s="26" t="s">
        <v>33</v>
      </c>
      <c r="C4" s="55"/>
      <c r="D4" s="26" t="s">
        <v>66</v>
      </c>
      <c r="E4" s="26"/>
      <c r="F4" s="55"/>
      <c r="G4" s="56"/>
      <c r="H4" s="12"/>
      <c r="I4" s="17"/>
    </row>
    <row r="5" spans="1:9" ht="12.75">
      <c r="A5" s="66"/>
      <c r="B5" s="55"/>
      <c r="C5" s="55"/>
      <c r="D5" s="55"/>
      <c r="E5" s="55"/>
      <c r="F5" s="55"/>
      <c r="G5" s="56"/>
      <c r="H5" s="12"/>
      <c r="I5" s="17"/>
    </row>
    <row r="6" spans="1:9" ht="12.75">
      <c r="A6" s="59" t="s">
        <v>3</v>
      </c>
      <c r="B6" s="26" t="s">
        <v>34</v>
      </c>
      <c r="C6" s="55"/>
      <c r="D6" s="26" t="s">
        <v>67</v>
      </c>
      <c r="E6" s="26"/>
      <c r="F6" s="55"/>
      <c r="G6" s="56"/>
      <c r="H6" s="12"/>
      <c r="I6" s="17"/>
    </row>
    <row r="7" spans="1:9" ht="12.75">
      <c r="A7" s="66"/>
      <c r="B7" s="55"/>
      <c r="C7" s="55"/>
      <c r="D7" s="55"/>
      <c r="E7" s="55"/>
      <c r="F7" s="55"/>
      <c r="G7" s="56"/>
      <c r="H7" s="12"/>
      <c r="I7" s="17"/>
    </row>
    <row r="8" spans="1:9" ht="12.75">
      <c r="A8" s="59" t="s">
        <v>68</v>
      </c>
      <c r="B8" s="26"/>
      <c r="C8" s="55"/>
      <c r="D8" s="26" t="s">
        <v>55</v>
      </c>
      <c r="E8" s="58"/>
      <c r="F8" s="55"/>
      <c r="G8" s="56"/>
      <c r="H8" s="12"/>
      <c r="I8" s="17"/>
    </row>
    <row r="9" spans="1:9" ht="12.75">
      <c r="A9" s="60"/>
      <c r="B9" s="51"/>
      <c r="C9" s="51"/>
      <c r="D9" s="51"/>
      <c r="E9" s="51"/>
      <c r="F9" s="51"/>
      <c r="G9" s="57"/>
      <c r="H9" s="13"/>
      <c r="I9" s="17"/>
    </row>
    <row r="10" spans="1:9" ht="25.5" customHeight="1">
      <c r="A10" s="71" t="s">
        <v>18</v>
      </c>
      <c r="B10" s="72" t="s">
        <v>19</v>
      </c>
      <c r="C10" s="73" t="s">
        <v>35</v>
      </c>
      <c r="D10" s="67" t="s">
        <v>74</v>
      </c>
      <c r="E10" s="67" t="s">
        <v>75</v>
      </c>
      <c r="F10" s="67" t="s">
        <v>76</v>
      </c>
      <c r="G10" s="68" t="s">
        <v>77</v>
      </c>
      <c r="H10" s="22"/>
      <c r="I10" s="17"/>
    </row>
    <row r="11" spans="1:9" ht="12.75">
      <c r="A11" s="69"/>
      <c r="B11" s="69" t="s">
        <v>20</v>
      </c>
      <c r="C11" s="69" t="s">
        <v>36</v>
      </c>
      <c r="D11" s="70">
        <f>'Stavební rozpočet'!H12</f>
        <v>0</v>
      </c>
      <c r="E11" s="70">
        <f>'Stavební rozpočet'!I12</f>
        <v>0</v>
      </c>
      <c r="F11" s="70">
        <f>D11+E11</f>
        <v>0</v>
      </c>
      <c r="G11" s="70">
        <v>2.59651</v>
      </c>
      <c r="H11" s="16"/>
      <c r="I11" s="18"/>
    </row>
    <row r="12" spans="1:9" ht="12.75">
      <c r="A12" s="26"/>
      <c r="B12" s="26" t="s">
        <v>22</v>
      </c>
      <c r="C12" s="26" t="s">
        <v>39</v>
      </c>
      <c r="D12" s="25">
        <f>'Stavební rozpočet'!H15</f>
        <v>0</v>
      </c>
      <c r="E12" s="25">
        <f>'Stavební rozpočet'!I15</f>
        <v>0</v>
      </c>
      <c r="F12" s="25">
        <f>D12+E12</f>
        <v>0</v>
      </c>
      <c r="G12" s="25">
        <v>0.01236</v>
      </c>
      <c r="H12" s="16"/>
      <c r="I12" s="18"/>
    </row>
    <row r="13" spans="1:9" ht="12.75">
      <c r="A13" s="26"/>
      <c r="B13" s="26" t="s">
        <v>24</v>
      </c>
      <c r="C13" s="26" t="s">
        <v>41</v>
      </c>
      <c r="D13" s="25">
        <f>'Stavební rozpočet'!H17</f>
        <v>0</v>
      </c>
      <c r="E13" s="25">
        <f>'Stavební rozpočet'!I17</f>
        <v>0</v>
      </c>
      <c r="F13" s="25">
        <f>D13+E13</f>
        <v>0</v>
      </c>
      <c r="G13" s="25">
        <v>23.55561</v>
      </c>
      <c r="H13" s="16"/>
      <c r="I13" s="18"/>
    </row>
    <row r="14" spans="1:9" ht="12.75">
      <c r="A14" s="26"/>
      <c r="B14" s="26" t="s">
        <v>28</v>
      </c>
      <c r="C14" s="26" t="s">
        <v>48</v>
      </c>
      <c r="D14" s="25">
        <f>'Stavební rozpočet'!H24</f>
        <v>0</v>
      </c>
      <c r="E14" s="25">
        <f>'Stavební rozpočet'!I24</f>
        <v>0</v>
      </c>
      <c r="F14" s="25">
        <f>D14+E14</f>
        <v>0</v>
      </c>
      <c r="G14" s="25">
        <v>0</v>
      </c>
      <c r="H14" s="16"/>
      <c r="I14" s="18"/>
    </row>
    <row r="15" spans="1:9" ht="12.75">
      <c r="A15" s="26"/>
      <c r="B15" s="26" t="s">
        <v>30</v>
      </c>
      <c r="C15" s="26" t="s">
        <v>50</v>
      </c>
      <c r="D15" s="25">
        <v>0</v>
      </c>
      <c r="E15" s="25">
        <f>'Stavební rozpočet'!I26</f>
        <v>0</v>
      </c>
      <c r="F15" s="25">
        <f>D15+E15</f>
        <v>0</v>
      </c>
      <c r="G15" s="25">
        <v>0</v>
      </c>
      <c r="H15" s="16"/>
      <c r="I15" s="18"/>
    </row>
    <row r="16" ht="12.75">
      <c r="I16" s="18"/>
    </row>
    <row r="17" spans="5:9" ht="12.75">
      <c r="E17" s="23" t="s">
        <v>70</v>
      </c>
      <c r="F17" s="24">
        <f>SUM(F11:F15)</f>
        <v>0</v>
      </c>
      <c r="I17" s="18"/>
    </row>
    <row r="18" ht="12.75">
      <c r="I18" s="18"/>
    </row>
    <row r="19" ht="12.75">
      <c r="I19" s="18"/>
    </row>
    <row r="20" ht="12.75">
      <c r="I20" s="18"/>
    </row>
    <row r="21" ht="12.75">
      <c r="I21" s="18"/>
    </row>
    <row r="22" ht="12.75">
      <c r="I22" s="18"/>
    </row>
    <row r="23" ht="12.75">
      <c r="I23" s="18"/>
    </row>
    <row r="24" ht="12.75">
      <c r="I24" s="18"/>
    </row>
    <row r="25" ht="12.75">
      <c r="I25" s="18"/>
    </row>
    <row r="26" ht="12.75">
      <c r="I26" s="18"/>
    </row>
    <row r="27" ht="12.75">
      <c r="I27" s="18"/>
    </row>
    <row r="28" ht="12.75">
      <c r="I28" s="18"/>
    </row>
    <row r="29" ht="12.75">
      <c r="I29" s="18"/>
    </row>
    <row r="30" ht="12.75">
      <c r="I30" s="18"/>
    </row>
    <row r="31" ht="12.75">
      <c r="I31" s="18"/>
    </row>
  </sheetData>
  <mergeCells count="17">
    <mergeCell ref="A1:F1"/>
    <mergeCell ref="A2:A3"/>
    <mergeCell ref="A4:A5"/>
    <mergeCell ref="A6:A7"/>
    <mergeCell ref="D2:D3"/>
    <mergeCell ref="D4:D5"/>
    <mergeCell ref="D6:D7"/>
    <mergeCell ref="A8:A9"/>
    <mergeCell ref="B2:C3"/>
    <mergeCell ref="B4:C5"/>
    <mergeCell ref="B6:C7"/>
    <mergeCell ref="B8:C9"/>
    <mergeCell ref="D8:D9"/>
    <mergeCell ref="E2:G3"/>
    <mergeCell ref="E4:G5"/>
    <mergeCell ref="E6:G7"/>
    <mergeCell ref="E8:G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D30" sqref="D30:F30"/>
    </sheetView>
  </sheetViews>
  <sheetFormatPr defaultColWidth="9.140625" defaultRowHeight="12.75"/>
  <cols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8" max="8" width="13.421875" style="0" customWidth="1"/>
    <col min="9" max="9" width="22.421875" style="0" customWidth="1"/>
    <col min="10" max="10" width="5.28125" style="0" customWidth="1"/>
    <col min="11" max="16384" width="11.421875" style="0" customWidth="1"/>
  </cols>
  <sheetData>
    <row r="1" spans="1:9" ht="25.5" customHeight="1">
      <c r="A1" s="107" t="s">
        <v>78</v>
      </c>
      <c r="B1" s="108"/>
      <c r="C1" s="108"/>
      <c r="D1" s="108"/>
      <c r="E1" s="108"/>
      <c r="F1" s="108"/>
      <c r="G1" s="108"/>
      <c r="H1" s="108"/>
      <c r="I1" s="108"/>
    </row>
    <row r="2" spans="1:10" ht="12.75">
      <c r="A2" s="65" t="s">
        <v>1</v>
      </c>
      <c r="B2" s="53"/>
      <c r="C2" s="61" t="s">
        <v>32</v>
      </c>
      <c r="D2" s="74"/>
      <c r="E2" s="52" t="s">
        <v>65</v>
      </c>
      <c r="F2" s="52" t="s">
        <v>116</v>
      </c>
      <c r="G2" s="53"/>
      <c r="H2" s="52" t="s">
        <v>110</v>
      </c>
      <c r="I2" s="102" t="s">
        <v>117</v>
      </c>
      <c r="J2" s="2"/>
    </row>
    <row r="3" spans="1:10" ht="7.5" customHeight="1">
      <c r="A3" s="66"/>
      <c r="B3" s="55"/>
      <c r="C3" s="62"/>
      <c r="D3" s="62"/>
      <c r="E3" s="55"/>
      <c r="F3" s="55"/>
      <c r="G3" s="55"/>
      <c r="H3" s="55"/>
      <c r="I3" s="56"/>
      <c r="J3" s="2"/>
    </row>
    <row r="4" spans="1:10" ht="12.75">
      <c r="A4" s="59" t="s">
        <v>2</v>
      </c>
      <c r="B4" s="55"/>
      <c r="C4" s="26" t="s">
        <v>33</v>
      </c>
      <c r="D4" s="55"/>
      <c r="E4" s="26" t="s">
        <v>66</v>
      </c>
      <c r="F4" s="26"/>
      <c r="G4" s="55"/>
      <c r="H4" s="26" t="s">
        <v>110</v>
      </c>
      <c r="I4" s="103"/>
      <c r="J4" s="2"/>
    </row>
    <row r="5" spans="1:10" ht="7.5" customHeight="1">
      <c r="A5" s="66"/>
      <c r="B5" s="55"/>
      <c r="C5" s="55"/>
      <c r="D5" s="55"/>
      <c r="E5" s="55"/>
      <c r="F5" s="55"/>
      <c r="G5" s="55"/>
      <c r="H5" s="55"/>
      <c r="I5" s="56"/>
      <c r="J5" s="2"/>
    </row>
    <row r="6" spans="1:10" ht="12.75">
      <c r="A6" s="59" t="s">
        <v>3</v>
      </c>
      <c r="B6" s="55"/>
      <c r="C6" s="26" t="s">
        <v>34</v>
      </c>
      <c r="D6" s="55"/>
      <c r="E6" s="26" t="s">
        <v>67</v>
      </c>
      <c r="F6" s="26"/>
      <c r="G6" s="55"/>
      <c r="H6" s="26" t="s">
        <v>110</v>
      </c>
      <c r="I6" s="103"/>
      <c r="J6" s="2"/>
    </row>
    <row r="7" spans="1:10" ht="7.5" customHeight="1">
      <c r="A7" s="66"/>
      <c r="B7" s="55"/>
      <c r="C7" s="55"/>
      <c r="D7" s="55"/>
      <c r="E7" s="55"/>
      <c r="F7" s="55"/>
      <c r="G7" s="55"/>
      <c r="H7" s="55"/>
      <c r="I7" s="56"/>
      <c r="J7" s="2"/>
    </row>
    <row r="8" spans="1:10" ht="12.75">
      <c r="A8" s="59" t="s">
        <v>53</v>
      </c>
      <c r="B8" s="55"/>
      <c r="C8" s="58"/>
      <c r="D8" s="55"/>
      <c r="E8" s="26" t="s">
        <v>54</v>
      </c>
      <c r="F8" s="55"/>
      <c r="G8" s="55"/>
      <c r="H8" s="26" t="s">
        <v>111</v>
      </c>
      <c r="I8" s="103"/>
      <c r="J8" s="2"/>
    </row>
    <row r="9" spans="1:10" ht="7.5" customHeight="1">
      <c r="A9" s="66"/>
      <c r="B9" s="55"/>
      <c r="C9" s="55"/>
      <c r="D9" s="55"/>
      <c r="E9" s="55"/>
      <c r="F9" s="55"/>
      <c r="G9" s="55"/>
      <c r="H9" s="55"/>
      <c r="I9" s="56"/>
      <c r="J9" s="2"/>
    </row>
    <row r="10" spans="1:10" ht="12.75">
      <c r="A10" s="59" t="s">
        <v>4</v>
      </c>
      <c r="B10" s="55"/>
      <c r="C10" s="26"/>
      <c r="D10" s="55"/>
      <c r="E10" s="26" t="s">
        <v>68</v>
      </c>
      <c r="F10" s="26"/>
      <c r="G10" s="55"/>
      <c r="H10" s="26" t="s">
        <v>112</v>
      </c>
      <c r="I10" s="104"/>
      <c r="J10" s="2"/>
    </row>
    <row r="11" spans="1:10" ht="7.5" customHeight="1">
      <c r="A11" s="106"/>
      <c r="B11" s="101"/>
      <c r="C11" s="101"/>
      <c r="D11" s="101"/>
      <c r="E11" s="101"/>
      <c r="F11" s="101"/>
      <c r="G11" s="101"/>
      <c r="H11" s="101"/>
      <c r="I11" s="105"/>
      <c r="J11" s="2"/>
    </row>
    <row r="12" spans="1:9" ht="23.25" customHeight="1">
      <c r="A12" s="96" t="s">
        <v>79</v>
      </c>
      <c r="B12" s="97"/>
      <c r="C12" s="97"/>
      <c r="D12" s="97"/>
      <c r="E12" s="97"/>
      <c r="F12" s="97"/>
      <c r="G12" s="97"/>
      <c r="H12" s="97"/>
      <c r="I12" s="97"/>
    </row>
    <row r="13" spans="1:10" ht="21" customHeight="1">
      <c r="A13" s="98" t="s">
        <v>80</v>
      </c>
      <c r="B13" s="99" t="s">
        <v>90</v>
      </c>
      <c r="C13" s="100"/>
      <c r="D13" s="98" t="s">
        <v>92</v>
      </c>
      <c r="E13" s="99" t="s">
        <v>98</v>
      </c>
      <c r="F13" s="100"/>
      <c r="G13" s="98" t="s">
        <v>99</v>
      </c>
      <c r="H13" s="99" t="s">
        <v>113</v>
      </c>
      <c r="I13" s="100"/>
      <c r="J13" s="2"/>
    </row>
    <row r="14" spans="1:10" ht="17.25" customHeight="1">
      <c r="A14" s="93" t="s">
        <v>81</v>
      </c>
      <c r="B14" s="94" t="s">
        <v>91</v>
      </c>
      <c r="C14" s="89">
        <f>'Stavební rozpočet'!H12</f>
        <v>0</v>
      </c>
      <c r="D14" s="90" t="s">
        <v>93</v>
      </c>
      <c r="E14" s="91"/>
      <c r="F14" s="89">
        <v>0</v>
      </c>
      <c r="G14" s="90" t="s">
        <v>100</v>
      </c>
      <c r="H14" s="91"/>
      <c r="I14" s="89">
        <v>0</v>
      </c>
      <c r="J14" s="2"/>
    </row>
    <row r="15" spans="1:10" ht="17.25" customHeight="1">
      <c r="A15" s="95"/>
      <c r="B15" s="94" t="s">
        <v>69</v>
      </c>
      <c r="C15" s="89">
        <f>'Stavební rozpočet'!I12</f>
        <v>0</v>
      </c>
      <c r="D15" s="90" t="s">
        <v>94</v>
      </c>
      <c r="E15" s="91"/>
      <c r="F15" s="89">
        <v>0</v>
      </c>
      <c r="G15" s="90" t="s">
        <v>101</v>
      </c>
      <c r="H15" s="91"/>
      <c r="I15" s="89">
        <v>0</v>
      </c>
      <c r="J15" s="2"/>
    </row>
    <row r="16" spans="1:10" ht="17.25" customHeight="1">
      <c r="A16" s="93" t="s">
        <v>82</v>
      </c>
      <c r="B16" s="94" t="s">
        <v>91</v>
      </c>
      <c r="C16" s="89">
        <f>'Stavební rozpočet'!H17+'Stavební rozpočet'!H15</f>
        <v>0</v>
      </c>
      <c r="D16" s="90" t="s">
        <v>95</v>
      </c>
      <c r="E16" s="91"/>
      <c r="F16" s="89">
        <v>0</v>
      </c>
      <c r="G16" s="90" t="s">
        <v>102</v>
      </c>
      <c r="H16" s="91"/>
      <c r="I16" s="89">
        <v>0</v>
      </c>
      <c r="J16" s="2"/>
    </row>
    <row r="17" spans="1:10" ht="17.25" customHeight="1">
      <c r="A17" s="95"/>
      <c r="B17" s="94" t="s">
        <v>69</v>
      </c>
      <c r="C17" s="89">
        <f>'Stavební rozpočet'!I17+'Stavební rozpočet'!I15</f>
        <v>0</v>
      </c>
      <c r="D17" s="90"/>
      <c r="E17" s="91"/>
      <c r="F17" s="92"/>
      <c r="G17" s="90" t="s">
        <v>103</v>
      </c>
      <c r="H17" s="91"/>
      <c r="I17" s="89">
        <v>0</v>
      </c>
      <c r="J17" s="2"/>
    </row>
    <row r="18" spans="1:10" ht="17.25" customHeight="1">
      <c r="A18" s="93" t="s">
        <v>83</v>
      </c>
      <c r="B18" s="94" t="s">
        <v>91</v>
      </c>
      <c r="C18" s="89">
        <v>0</v>
      </c>
      <c r="D18" s="90"/>
      <c r="E18" s="91"/>
      <c r="F18" s="92"/>
      <c r="G18" s="90" t="s">
        <v>104</v>
      </c>
      <c r="H18" s="91"/>
      <c r="I18" s="89">
        <v>0</v>
      </c>
      <c r="J18" s="2"/>
    </row>
    <row r="19" spans="1:10" ht="17.25" customHeight="1">
      <c r="A19" s="95"/>
      <c r="B19" s="94" t="s">
        <v>69</v>
      </c>
      <c r="C19" s="89">
        <v>0</v>
      </c>
      <c r="D19" s="90"/>
      <c r="E19" s="91"/>
      <c r="F19" s="92"/>
      <c r="G19" s="90" t="s">
        <v>105</v>
      </c>
      <c r="H19" s="91"/>
      <c r="I19" s="89">
        <v>0</v>
      </c>
      <c r="J19" s="2"/>
    </row>
    <row r="20" spans="1:10" ht="17.25" customHeight="1">
      <c r="A20" s="87" t="s">
        <v>84</v>
      </c>
      <c r="B20" s="88"/>
      <c r="C20" s="89">
        <v>0</v>
      </c>
      <c r="D20" s="90"/>
      <c r="E20" s="91"/>
      <c r="F20" s="92"/>
      <c r="G20" s="90"/>
      <c r="H20" s="91"/>
      <c r="I20" s="92"/>
      <c r="J20" s="2"/>
    </row>
    <row r="21" spans="1:10" ht="17.25" customHeight="1">
      <c r="A21" s="87" t="s">
        <v>85</v>
      </c>
      <c r="B21" s="88"/>
      <c r="C21" s="89">
        <f>'Stavební rozpočet'!I24+'Stavební rozpočet'!I26</f>
        <v>0</v>
      </c>
      <c r="D21" s="90"/>
      <c r="E21" s="91"/>
      <c r="F21" s="92"/>
      <c r="G21" s="90"/>
      <c r="H21" s="91"/>
      <c r="I21" s="92"/>
      <c r="J21" s="2"/>
    </row>
    <row r="22" spans="1:10" ht="27" customHeight="1">
      <c r="A22" s="87" t="s">
        <v>86</v>
      </c>
      <c r="B22" s="88"/>
      <c r="C22" s="89">
        <f>SUM(C14:C21)</f>
        <v>0</v>
      </c>
      <c r="D22" s="87" t="s">
        <v>96</v>
      </c>
      <c r="E22" s="88"/>
      <c r="F22" s="89">
        <v>0</v>
      </c>
      <c r="G22" s="87" t="s">
        <v>106</v>
      </c>
      <c r="H22" s="88"/>
      <c r="I22" s="89"/>
      <c r="J22" s="2"/>
    </row>
    <row r="23" spans="1:9" ht="6.75" customHeight="1" hidden="1">
      <c r="A23" s="5"/>
      <c r="B23" s="5"/>
      <c r="C23" s="5"/>
      <c r="D23" s="8"/>
      <c r="E23" s="8"/>
      <c r="F23" s="8"/>
      <c r="G23" s="8"/>
      <c r="H23" s="8"/>
      <c r="I23" s="8"/>
    </row>
    <row r="24" spans="1:9" ht="15" customHeight="1">
      <c r="A24" s="84" t="s">
        <v>87</v>
      </c>
      <c r="B24" s="85"/>
      <c r="C24" s="86">
        <v>0</v>
      </c>
      <c r="D24" s="9"/>
      <c r="E24" s="4"/>
      <c r="F24" s="4"/>
      <c r="G24" s="4"/>
      <c r="H24" s="4"/>
      <c r="I24" s="4"/>
    </row>
    <row r="25" spans="1:10" ht="15" customHeight="1">
      <c r="A25" s="84" t="s">
        <v>118</v>
      </c>
      <c r="B25" s="85"/>
      <c r="C25" s="86">
        <f>C22+I22</f>
        <v>0</v>
      </c>
      <c r="D25" s="84" t="s">
        <v>119</v>
      </c>
      <c r="E25" s="85"/>
      <c r="F25" s="86">
        <f>C25*0.09</f>
        <v>0</v>
      </c>
      <c r="G25" s="84" t="s">
        <v>107</v>
      </c>
      <c r="H25" s="85"/>
      <c r="I25" s="86">
        <f>C25</f>
        <v>0</v>
      </c>
      <c r="J25" s="2"/>
    </row>
    <row r="26" spans="1:10" ht="15" customHeight="1">
      <c r="A26" s="84" t="s">
        <v>118</v>
      </c>
      <c r="B26" s="85"/>
      <c r="C26" s="86">
        <v>0</v>
      </c>
      <c r="D26" s="84" t="s">
        <v>119</v>
      </c>
      <c r="E26" s="85"/>
      <c r="F26" s="86">
        <v>0</v>
      </c>
      <c r="G26" s="84" t="s">
        <v>108</v>
      </c>
      <c r="H26" s="85"/>
      <c r="I26" s="86">
        <f>I25+F25</f>
        <v>0</v>
      </c>
      <c r="J26" s="2"/>
    </row>
    <row r="27" spans="1:9" ht="6" customHeight="1" hidden="1">
      <c r="A27" s="6"/>
      <c r="B27" s="6"/>
      <c r="C27" s="6"/>
      <c r="D27" s="6"/>
      <c r="E27" s="6"/>
      <c r="F27" s="6"/>
      <c r="G27" s="6"/>
      <c r="H27" s="6"/>
      <c r="I27" s="6"/>
    </row>
    <row r="28" spans="1:10" ht="14.25" customHeight="1">
      <c r="A28" s="78" t="s">
        <v>88</v>
      </c>
      <c r="B28" s="79"/>
      <c r="C28" s="80"/>
      <c r="D28" s="78" t="s">
        <v>97</v>
      </c>
      <c r="E28" s="79"/>
      <c r="F28" s="80"/>
      <c r="G28" s="78" t="s">
        <v>109</v>
      </c>
      <c r="H28" s="79"/>
      <c r="I28" s="80"/>
      <c r="J28" s="3"/>
    </row>
    <row r="29" spans="1:10" ht="12" customHeight="1">
      <c r="A29" s="81"/>
      <c r="B29" s="82"/>
      <c r="C29" s="83"/>
      <c r="D29" s="81"/>
      <c r="E29" s="82"/>
      <c r="F29" s="83"/>
      <c r="G29" s="81"/>
      <c r="H29" s="82"/>
      <c r="I29" s="83"/>
      <c r="J29" s="3"/>
    </row>
    <row r="30" spans="1:10" ht="14.25" customHeight="1">
      <c r="A30" s="81"/>
      <c r="B30" s="82"/>
      <c r="C30" s="83"/>
      <c r="D30" s="81"/>
      <c r="E30" s="82"/>
      <c r="F30" s="83"/>
      <c r="G30" s="81"/>
      <c r="H30" s="82"/>
      <c r="I30" s="83"/>
      <c r="J30" s="3"/>
    </row>
    <row r="31" spans="1:10" ht="14.25" customHeight="1">
      <c r="A31" s="81"/>
      <c r="B31" s="82"/>
      <c r="C31" s="83"/>
      <c r="D31" s="81"/>
      <c r="E31" s="82"/>
      <c r="F31" s="83"/>
      <c r="G31" s="81"/>
      <c r="H31" s="82"/>
      <c r="I31" s="83"/>
      <c r="J31" s="3"/>
    </row>
    <row r="32" spans="1:10" ht="14.25" customHeight="1">
      <c r="A32" s="75" t="s">
        <v>89</v>
      </c>
      <c r="B32" s="76"/>
      <c r="C32" s="77"/>
      <c r="D32" s="75" t="s">
        <v>89</v>
      </c>
      <c r="E32" s="76"/>
      <c r="F32" s="77"/>
      <c r="G32" s="75" t="s">
        <v>89</v>
      </c>
      <c r="H32" s="76"/>
      <c r="I32" s="77"/>
      <c r="J32" s="3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</sheetData>
  <mergeCells count="78">
    <mergeCell ref="A1:I1"/>
    <mergeCell ref="A2:B3"/>
    <mergeCell ref="A4:B5"/>
    <mergeCell ref="A6:B7"/>
    <mergeCell ref="E2:E3"/>
    <mergeCell ref="E4:E5"/>
    <mergeCell ref="E6:E7"/>
    <mergeCell ref="H2:H3"/>
    <mergeCell ref="H4:H5"/>
    <mergeCell ref="H6:H7"/>
    <mergeCell ref="A8:B9"/>
    <mergeCell ref="A10:B11"/>
    <mergeCell ref="C2:D3"/>
    <mergeCell ref="C4:D5"/>
    <mergeCell ref="C6:D7"/>
    <mergeCell ref="C8:D9"/>
    <mergeCell ref="C10:D11"/>
    <mergeCell ref="E8:E9"/>
    <mergeCell ref="E10:E11"/>
    <mergeCell ref="F2:G3"/>
    <mergeCell ref="F4:G5"/>
    <mergeCell ref="F6:G7"/>
    <mergeCell ref="F8:G9"/>
    <mergeCell ref="F10:G11"/>
    <mergeCell ref="H8:H9"/>
    <mergeCell ref="H10:H11"/>
    <mergeCell ref="I2:I3"/>
    <mergeCell ref="I4:I5"/>
    <mergeCell ref="I6:I7"/>
    <mergeCell ref="I8:I9"/>
    <mergeCell ref="I10:I11"/>
    <mergeCell ref="A12:I12"/>
    <mergeCell ref="B13:C13"/>
    <mergeCell ref="E13:F13"/>
    <mergeCell ref="H13:I13"/>
    <mergeCell ref="A20:B20"/>
    <mergeCell ref="A21:B21"/>
    <mergeCell ref="D16:E16"/>
    <mergeCell ref="D17:E17"/>
    <mergeCell ref="D14:E14"/>
    <mergeCell ref="D15:E15"/>
    <mergeCell ref="D18:E18"/>
    <mergeCell ref="D19:E19"/>
    <mergeCell ref="D20:E20"/>
    <mergeCell ref="D21:E21"/>
    <mergeCell ref="G16:H16"/>
    <mergeCell ref="G17:H17"/>
    <mergeCell ref="G14:H14"/>
    <mergeCell ref="G15:H15"/>
    <mergeCell ref="G18:H18"/>
    <mergeCell ref="G19:H19"/>
    <mergeCell ref="G20:H20"/>
    <mergeCell ref="G21:H21"/>
    <mergeCell ref="G22:H22"/>
    <mergeCell ref="A24:B24"/>
    <mergeCell ref="D22:E22"/>
    <mergeCell ref="A22:B22"/>
    <mergeCell ref="A25:B25"/>
    <mergeCell ref="A26:B26"/>
    <mergeCell ref="D25:E25"/>
    <mergeCell ref="D26:E26"/>
    <mergeCell ref="G25:H25"/>
    <mergeCell ref="G26:H26"/>
    <mergeCell ref="A32:C32"/>
    <mergeCell ref="D28:F28"/>
    <mergeCell ref="D29:F29"/>
    <mergeCell ref="D30:F30"/>
    <mergeCell ref="D31:F31"/>
    <mergeCell ref="D32:F32"/>
    <mergeCell ref="A28:C28"/>
    <mergeCell ref="A29:C29"/>
    <mergeCell ref="A30:C30"/>
    <mergeCell ref="A31:C31"/>
    <mergeCell ref="G32:I32"/>
    <mergeCell ref="G28:I28"/>
    <mergeCell ref="G29:I29"/>
    <mergeCell ref="G30:I30"/>
    <mergeCell ref="G31:I3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Krovinova</cp:lastModifiedBy>
  <cp:lastPrinted>2008-12-01T09:08:18Z</cp:lastPrinted>
  <dcterms:created xsi:type="dcterms:W3CDTF">2013-04-10T12:55:42Z</dcterms:created>
  <dcterms:modified xsi:type="dcterms:W3CDTF">2013-04-10T13:04:50Z</dcterms:modified>
  <cp:category/>
  <cp:version/>
  <cp:contentType/>
  <cp:contentStatus/>
</cp:coreProperties>
</file>