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Firmy\Firmy\HASTRA-Žilina\001-HB ŽU Žilina\Zadanie\Zdravotechnika\"/>
    </mc:Choice>
  </mc:AlternateContent>
  <bookViews>
    <workbookView xWindow="0" yWindow="0" windowWidth="28800" windowHeight="12435"/>
  </bookViews>
  <sheets>
    <sheet name="09 - Zdravotechnika" sheetId="10" r:id="rId1"/>
  </sheets>
  <definedNames>
    <definedName name="_xlnm._FilterDatabase" localSheetId="0" hidden="1">'09 - Zdravotechnika'!$C$44:$K$149</definedName>
    <definedName name="_xlnm.Print_Titles" localSheetId="0">'09 - Zdravotechnika'!$44:$44</definedName>
    <definedName name="_xlnm.Print_Area" localSheetId="0">'09 - Zdravotechnika'!#REF!,'09 - Zdravotechnika'!$C$3:$J$26,'09 - Zdravotechnika'!$C$32:$K$149</definedName>
  </definedNames>
  <calcPr calcId="152511"/>
</workbook>
</file>

<file path=xl/calcChain.xml><?xml version="1.0" encoding="utf-8"?>
<calcChain xmlns="http://schemas.openxmlformats.org/spreadsheetml/2006/main">
  <c r="J48" i="10" l="1"/>
  <c r="J49" i="10"/>
  <c r="J50" i="10"/>
  <c r="BI149" i="10" l="1"/>
  <c r="BH149" i="10"/>
  <c r="BG149" i="10"/>
  <c r="BE149" i="10"/>
  <c r="T149" i="10"/>
  <c r="R149" i="10"/>
  <c r="P149" i="10"/>
  <c r="BK149" i="10"/>
  <c r="J149" i="10"/>
  <c r="BF149" i="10" s="1"/>
  <c r="BI148" i="10"/>
  <c r="BH148" i="10"/>
  <c r="BG148" i="10"/>
  <c r="BE148" i="10"/>
  <c r="T148" i="10"/>
  <c r="R148" i="10"/>
  <c r="P148" i="10"/>
  <c r="BK148" i="10"/>
  <c r="J148" i="10"/>
  <c r="BF148" i="10" s="1"/>
  <c r="BI147" i="10"/>
  <c r="BH147" i="10"/>
  <c r="BG147" i="10"/>
  <c r="BE147" i="10"/>
  <c r="T147" i="10"/>
  <c r="R147" i="10"/>
  <c r="P147" i="10"/>
  <c r="BK147" i="10"/>
  <c r="J147" i="10"/>
  <c r="BF147" i="10" s="1"/>
  <c r="BI146" i="10"/>
  <c r="BH146" i="10"/>
  <c r="BG146" i="10"/>
  <c r="BE146" i="10"/>
  <c r="T146" i="10"/>
  <c r="R146" i="10"/>
  <c r="P146" i="10"/>
  <c r="BK146" i="10"/>
  <c r="J146" i="10"/>
  <c r="BF146" i="10" s="1"/>
  <c r="BI145" i="10"/>
  <c r="BH145" i="10"/>
  <c r="BG145" i="10"/>
  <c r="BE145" i="10"/>
  <c r="T145" i="10"/>
  <c r="R145" i="10"/>
  <c r="P145" i="10"/>
  <c r="BK145" i="10"/>
  <c r="J145" i="10"/>
  <c r="BF145" i="10"/>
  <c r="BI144" i="10"/>
  <c r="BH144" i="10"/>
  <c r="BG144" i="10"/>
  <c r="BE144" i="10"/>
  <c r="T144" i="10"/>
  <c r="R144" i="10"/>
  <c r="P144" i="10"/>
  <c r="BK144" i="10"/>
  <c r="J144" i="10"/>
  <c r="BF144" i="10" s="1"/>
  <c r="BI143" i="10"/>
  <c r="BH143" i="10"/>
  <c r="BG143" i="10"/>
  <c r="BE143" i="10"/>
  <c r="T143" i="10"/>
  <c r="R143" i="10"/>
  <c r="P143" i="10"/>
  <c r="BK143" i="10"/>
  <c r="J143" i="10"/>
  <c r="BF143" i="10" s="1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 s="1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BH131" i="10"/>
  <c r="BG131" i="10"/>
  <c r="BE131" i="10"/>
  <c r="T131" i="10"/>
  <c r="R131" i="10"/>
  <c r="P131" i="10"/>
  <c r="BK131" i="10"/>
  <c r="J131" i="10"/>
  <c r="BF131" i="10" s="1"/>
  <c r="BI130" i="10"/>
  <c r="BH130" i="10"/>
  <c r="BG130" i="10"/>
  <c r="BE130" i="10"/>
  <c r="T130" i="10"/>
  <c r="R130" i="10"/>
  <c r="P130" i="10"/>
  <c r="BK130" i="10"/>
  <c r="J130" i="10"/>
  <c r="BF130" i="10" s="1"/>
  <c r="BI129" i="10"/>
  <c r="BH129" i="10"/>
  <c r="BG129" i="10"/>
  <c r="BE129" i="10"/>
  <c r="T129" i="10"/>
  <c r="R129" i="10"/>
  <c r="P129" i="10"/>
  <c r="BK129" i="10"/>
  <c r="J129" i="10"/>
  <c r="BF129" i="10"/>
  <c r="BI128" i="10"/>
  <c r="BH128" i="10"/>
  <c r="BG128" i="10"/>
  <c r="BE128" i="10"/>
  <c r="T128" i="10"/>
  <c r="R128" i="10"/>
  <c r="P128" i="10"/>
  <c r="BK128" i="10"/>
  <c r="J128" i="10"/>
  <c r="BF128" i="10" s="1"/>
  <c r="BI127" i="10"/>
  <c r="BH127" i="10"/>
  <c r="BG127" i="10"/>
  <c r="BE127" i="10"/>
  <c r="T127" i="10"/>
  <c r="R127" i="10"/>
  <c r="P127" i="10"/>
  <c r="BK127" i="10"/>
  <c r="J127" i="10"/>
  <c r="BF127" i="10" s="1"/>
  <c r="BI126" i="10"/>
  <c r="BH126" i="10"/>
  <c r="BG126" i="10"/>
  <c r="BE126" i="10"/>
  <c r="T126" i="10"/>
  <c r="R126" i="10"/>
  <c r="P126" i="10"/>
  <c r="BK126" i="10"/>
  <c r="J126" i="10"/>
  <c r="BF126" i="10" s="1"/>
  <c r="BI125" i="10"/>
  <c r="BH125" i="10"/>
  <c r="BG125" i="10"/>
  <c r="BE125" i="10"/>
  <c r="T125" i="10"/>
  <c r="R125" i="10"/>
  <c r="P125" i="10"/>
  <c r="BK125" i="10"/>
  <c r="J125" i="10"/>
  <c r="BF125" i="10" s="1"/>
  <c r="BI124" i="10"/>
  <c r="BH124" i="10"/>
  <c r="BG124" i="10"/>
  <c r="BE124" i="10"/>
  <c r="T124" i="10"/>
  <c r="R124" i="10"/>
  <c r="P124" i="10"/>
  <c r="BK124" i="10"/>
  <c r="J124" i="10"/>
  <c r="BF124" i="10" s="1"/>
  <c r="BI123" i="10"/>
  <c r="BH123" i="10"/>
  <c r="BG123" i="10"/>
  <c r="BE123" i="10"/>
  <c r="T123" i="10"/>
  <c r="R123" i="10"/>
  <c r="P123" i="10"/>
  <c r="BK123" i="10"/>
  <c r="J123" i="10"/>
  <c r="BF123" i="10" s="1"/>
  <c r="BI122" i="10"/>
  <c r="BH122" i="10"/>
  <c r="BG122" i="10"/>
  <c r="BE122" i="10"/>
  <c r="T122" i="10"/>
  <c r="R122" i="10"/>
  <c r="P122" i="10"/>
  <c r="BK122" i="10"/>
  <c r="J122" i="10"/>
  <c r="BF122" i="10" s="1"/>
  <c r="BI121" i="10"/>
  <c r="BH121" i="10"/>
  <c r="BG121" i="10"/>
  <c r="BE121" i="10"/>
  <c r="T121" i="10"/>
  <c r="R121" i="10"/>
  <c r="P121" i="10"/>
  <c r="BK121" i="10"/>
  <c r="J121" i="10"/>
  <c r="BF121" i="10" s="1"/>
  <c r="BI120" i="10"/>
  <c r="BH120" i="10"/>
  <c r="BG120" i="10"/>
  <c r="BE120" i="10"/>
  <c r="T120" i="10"/>
  <c r="R120" i="10"/>
  <c r="R119" i="10" s="1"/>
  <c r="P120" i="10"/>
  <c r="BK120" i="10"/>
  <c r="J120" i="10"/>
  <c r="BF120" i="10" s="1"/>
  <c r="BI118" i="10"/>
  <c r="BH118" i="10"/>
  <c r="BG118" i="10"/>
  <c r="BE118" i="10"/>
  <c r="T118" i="10"/>
  <c r="R118" i="10"/>
  <c r="P118" i="10"/>
  <c r="BK118" i="10"/>
  <c r="J118" i="10"/>
  <c r="BF118" i="10" s="1"/>
  <c r="BI117" i="10"/>
  <c r="BH117" i="10"/>
  <c r="BG117" i="10"/>
  <c r="BE117" i="10"/>
  <c r="T117" i="10"/>
  <c r="R117" i="10"/>
  <c r="P117" i="10"/>
  <c r="BK117" i="10"/>
  <c r="J117" i="10"/>
  <c r="BF117" i="10" s="1"/>
  <c r="BI116" i="10"/>
  <c r="BH116" i="10"/>
  <c r="BG116" i="10"/>
  <c r="BE116" i="10"/>
  <c r="T116" i="10"/>
  <c r="R116" i="10"/>
  <c r="P116" i="10"/>
  <c r="BK116" i="10"/>
  <c r="J116" i="10"/>
  <c r="BF116" i="10" s="1"/>
  <c r="BI115" i="10"/>
  <c r="BH115" i="10"/>
  <c r="BG115" i="10"/>
  <c r="BE115" i="10"/>
  <c r="T115" i="10"/>
  <c r="R115" i="10"/>
  <c r="P115" i="10"/>
  <c r="BK115" i="10"/>
  <c r="J115" i="10"/>
  <c r="BF115" i="10"/>
  <c r="BI114" i="10"/>
  <c r="BH114" i="10"/>
  <c r="BG114" i="10"/>
  <c r="BE114" i="10"/>
  <c r="T114" i="10"/>
  <c r="R114" i="10"/>
  <c r="P114" i="10"/>
  <c r="BK114" i="10"/>
  <c r="J114" i="10"/>
  <c r="BF114" i="10" s="1"/>
  <c r="BI113" i="10"/>
  <c r="BH113" i="10"/>
  <c r="BG113" i="10"/>
  <c r="BE113" i="10"/>
  <c r="T113" i="10"/>
  <c r="R113" i="10"/>
  <c r="P113" i="10"/>
  <c r="BK113" i="10"/>
  <c r="J113" i="10"/>
  <c r="BF113" i="10" s="1"/>
  <c r="BI112" i="10"/>
  <c r="BH112" i="10"/>
  <c r="BG112" i="10"/>
  <c r="BE112" i="10"/>
  <c r="T112" i="10"/>
  <c r="R112" i="10"/>
  <c r="P112" i="10"/>
  <c r="BK112" i="10"/>
  <c r="J112" i="10"/>
  <c r="BF112" i="10" s="1"/>
  <c r="BI111" i="10"/>
  <c r="BH111" i="10"/>
  <c r="BG111" i="10"/>
  <c r="BE111" i="10"/>
  <c r="T111" i="10"/>
  <c r="R111" i="10"/>
  <c r="P111" i="10"/>
  <c r="BK111" i="10"/>
  <c r="J111" i="10"/>
  <c r="BF111" i="10" s="1"/>
  <c r="BI110" i="10"/>
  <c r="BH110" i="10"/>
  <c r="BG110" i="10"/>
  <c r="BE110" i="10"/>
  <c r="T110" i="10"/>
  <c r="R110" i="10"/>
  <c r="P110" i="10"/>
  <c r="BK110" i="10"/>
  <c r="J110" i="10"/>
  <c r="BF110" i="10" s="1"/>
  <c r="BI109" i="10"/>
  <c r="BH109" i="10"/>
  <c r="BG109" i="10"/>
  <c r="BE109" i="10"/>
  <c r="T109" i="10"/>
  <c r="R109" i="10"/>
  <c r="P109" i="10"/>
  <c r="BK109" i="10"/>
  <c r="J109" i="10"/>
  <c r="BF109" i="10" s="1"/>
  <c r="BI108" i="10"/>
  <c r="BH108" i="10"/>
  <c r="BG108" i="10"/>
  <c r="BE108" i="10"/>
  <c r="T108" i="10"/>
  <c r="R108" i="10"/>
  <c r="P108" i="10"/>
  <c r="BK108" i="10"/>
  <c r="J108" i="10"/>
  <c r="BF108" i="10" s="1"/>
  <c r="BI107" i="10"/>
  <c r="BH107" i="10"/>
  <c r="BG107" i="10"/>
  <c r="BE107" i="10"/>
  <c r="T107" i="10"/>
  <c r="R107" i="10"/>
  <c r="P107" i="10"/>
  <c r="BK107" i="10"/>
  <c r="J107" i="10"/>
  <c r="BF107" i="10"/>
  <c r="BI106" i="10"/>
  <c r="BH106" i="10"/>
  <c r="BG106" i="10"/>
  <c r="BE106" i="10"/>
  <c r="T106" i="10"/>
  <c r="R106" i="10"/>
  <c r="P106" i="10"/>
  <c r="BK106" i="10"/>
  <c r="J106" i="10"/>
  <c r="BF106" i="10" s="1"/>
  <c r="BI105" i="10"/>
  <c r="BH105" i="10"/>
  <c r="BG105" i="10"/>
  <c r="BE105" i="10"/>
  <c r="T105" i="10"/>
  <c r="R105" i="10"/>
  <c r="P105" i="10"/>
  <c r="BK105" i="10"/>
  <c r="J105" i="10"/>
  <c r="BF105" i="10" s="1"/>
  <c r="BI104" i="10"/>
  <c r="BH104" i="10"/>
  <c r="BG104" i="10"/>
  <c r="BE104" i="10"/>
  <c r="T104" i="10"/>
  <c r="R104" i="10"/>
  <c r="P104" i="10"/>
  <c r="BK104" i="10"/>
  <c r="J104" i="10"/>
  <c r="BF104" i="10" s="1"/>
  <c r="BI103" i="10"/>
  <c r="BH103" i="10"/>
  <c r="BG103" i="10"/>
  <c r="BE103" i="10"/>
  <c r="T103" i="10"/>
  <c r="R103" i="10"/>
  <c r="P103" i="10"/>
  <c r="BK103" i="10"/>
  <c r="J103" i="10"/>
  <c r="BF103" i="10" s="1"/>
  <c r="BI102" i="10"/>
  <c r="BH102" i="10"/>
  <c r="BG102" i="10"/>
  <c r="BE102" i="10"/>
  <c r="T102" i="10"/>
  <c r="R102" i="10"/>
  <c r="P102" i="10"/>
  <c r="BK102" i="10"/>
  <c r="J102" i="10"/>
  <c r="BF102" i="10" s="1"/>
  <c r="BI101" i="10"/>
  <c r="BH101" i="10"/>
  <c r="BG101" i="10"/>
  <c r="BE101" i="10"/>
  <c r="T101" i="10"/>
  <c r="R101" i="10"/>
  <c r="P101" i="10"/>
  <c r="BK101" i="10"/>
  <c r="J101" i="10"/>
  <c r="BF101" i="10" s="1"/>
  <c r="BI100" i="10"/>
  <c r="BH100" i="10"/>
  <c r="BG100" i="10"/>
  <c r="BE100" i="10"/>
  <c r="T100" i="10"/>
  <c r="R100" i="10"/>
  <c r="P100" i="10"/>
  <c r="BK100" i="10"/>
  <c r="J100" i="10"/>
  <c r="BF100" i="10" s="1"/>
  <c r="BI99" i="10"/>
  <c r="BH99" i="10"/>
  <c r="BG99" i="10"/>
  <c r="BE99" i="10"/>
  <c r="T99" i="10"/>
  <c r="R99" i="10"/>
  <c r="P99" i="10"/>
  <c r="BK99" i="10"/>
  <c r="J99" i="10"/>
  <c r="BF99" i="10"/>
  <c r="BI98" i="10"/>
  <c r="BH98" i="10"/>
  <c r="BG98" i="10"/>
  <c r="BE98" i="10"/>
  <c r="T98" i="10"/>
  <c r="R98" i="10"/>
  <c r="P98" i="10"/>
  <c r="BK98" i="10"/>
  <c r="J98" i="10"/>
  <c r="BF98" i="10" s="1"/>
  <c r="BI97" i="10"/>
  <c r="BH97" i="10"/>
  <c r="BG97" i="10"/>
  <c r="BE97" i="10"/>
  <c r="T97" i="10"/>
  <c r="R97" i="10"/>
  <c r="P97" i="10"/>
  <c r="BK97" i="10"/>
  <c r="J97" i="10"/>
  <c r="BF97" i="10" s="1"/>
  <c r="BI96" i="10"/>
  <c r="BH96" i="10"/>
  <c r="BG96" i="10"/>
  <c r="BE96" i="10"/>
  <c r="T96" i="10"/>
  <c r="R96" i="10"/>
  <c r="P96" i="10"/>
  <c r="BK96" i="10"/>
  <c r="J96" i="10"/>
  <c r="BF96" i="10" s="1"/>
  <c r="BI95" i="10"/>
  <c r="BH95" i="10"/>
  <c r="BG95" i="10"/>
  <c r="BE95" i="10"/>
  <c r="T95" i="10"/>
  <c r="R95" i="10"/>
  <c r="P95" i="10"/>
  <c r="BK95" i="10"/>
  <c r="J95" i="10"/>
  <c r="BF95" i="10"/>
  <c r="BI94" i="10"/>
  <c r="BH94" i="10"/>
  <c r="BG94" i="10"/>
  <c r="BE94" i="10"/>
  <c r="T94" i="10"/>
  <c r="R94" i="10"/>
  <c r="R93" i="10" s="1"/>
  <c r="P94" i="10"/>
  <c r="BK94" i="10"/>
  <c r="J94" i="10"/>
  <c r="BF94" i="10" s="1"/>
  <c r="BI92" i="10"/>
  <c r="BH92" i="10"/>
  <c r="BG92" i="10"/>
  <c r="BE92" i="10"/>
  <c r="T92" i="10"/>
  <c r="R92" i="10"/>
  <c r="P92" i="10"/>
  <c r="BK92" i="10"/>
  <c r="J92" i="10"/>
  <c r="BF92" i="10" s="1"/>
  <c r="BI91" i="10"/>
  <c r="BH91" i="10"/>
  <c r="BG91" i="10"/>
  <c r="BE91" i="10"/>
  <c r="T91" i="10"/>
  <c r="R91" i="10"/>
  <c r="P91" i="10"/>
  <c r="BK91" i="10"/>
  <c r="J91" i="10"/>
  <c r="BF91" i="10" s="1"/>
  <c r="BI90" i="10"/>
  <c r="BH90" i="10"/>
  <c r="BG90" i="10"/>
  <c r="BE90" i="10"/>
  <c r="T90" i="10"/>
  <c r="R90" i="10"/>
  <c r="P90" i="10"/>
  <c r="BK90" i="10"/>
  <c r="J90" i="10"/>
  <c r="BF90" i="10" s="1"/>
  <c r="BI89" i="10"/>
  <c r="BH89" i="10"/>
  <c r="BG89" i="10"/>
  <c r="BE89" i="10"/>
  <c r="T89" i="10"/>
  <c r="R89" i="10"/>
  <c r="P89" i="10"/>
  <c r="BK89" i="10"/>
  <c r="J89" i="10"/>
  <c r="BF89" i="10"/>
  <c r="BI88" i="10"/>
  <c r="BH88" i="10"/>
  <c r="BG88" i="10"/>
  <c r="BE88" i="10"/>
  <c r="T88" i="10"/>
  <c r="R88" i="10"/>
  <c r="P88" i="10"/>
  <c r="BK88" i="10"/>
  <c r="J88" i="10"/>
  <c r="BF88" i="10" s="1"/>
  <c r="BI87" i="10"/>
  <c r="BH87" i="10"/>
  <c r="BG87" i="10"/>
  <c r="BE87" i="10"/>
  <c r="T87" i="10"/>
  <c r="R87" i="10"/>
  <c r="P87" i="10"/>
  <c r="BK87" i="10"/>
  <c r="J87" i="10"/>
  <c r="BF87" i="10" s="1"/>
  <c r="BI86" i="10"/>
  <c r="BH86" i="10"/>
  <c r="BG86" i="10"/>
  <c r="BE86" i="10"/>
  <c r="T86" i="10"/>
  <c r="R86" i="10"/>
  <c r="P86" i="10"/>
  <c r="BK86" i="10"/>
  <c r="J86" i="10"/>
  <c r="BF86" i="10" s="1"/>
  <c r="BI85" i="10"/>
  <c r="BH85" i="10"/>
  <c r="BG85" i="10"/>
  <c r="BE85" i="10"/>
  <c r="T85" i="10"/>
  <c r="R85" i="10"/>
  <c r="P85" i="10"/>
  <c r="BK85" i="10"/>
  <c r="J85" i="10"/>
  <c r="BF85" i="10"/>
  <c r="BI84" i="10"/>
  <c r="BH84" i="10"/>
  <c r="BG84" i="10"/>
  <c r="BE84" i="10"/>
  <c r="T84" i="10"/>
  <c r="R84" i="10"/>
  <c r="P84" i="10"/>
  <c r="BK84" i="10"/>
  <c r="J84" i="10"/>
  <c r="BF84" i="10" s="1"/>
  <c r="BI83" i="10"/>
  <c r="BH83" i="10"/>
  <c r="BG83" i="10"/>
  <c r="BE83" i="10"/>
  <c r="T83" i="10"/>
  <c r="R83" i="10"/>
  <c r="P83" i="10"/>
  <c r="BK83" i="10"/>
  <c r="J83" i="10"/>
  <c r="BF83" i="10" s="1"/>
  <c r="BI82" i="10"/>
  <c r="BH82" i="10"/>
  <c r="BG82" i="10"/>
  <c r="BE82" i="10"/>
  <c r="T82" i="10"/>
  <c r="R82" i="10"/>
  <c r="P82" i="10"/>
  <c r="BK82" i="10"/>
  <c r="J82" i="10"/>
  <c r="BF82" i="10" s="1"/>
  <c r="BI81" i="10"/>
  <c r="BH81" i="10"/>
  <c r="BG81" i="10"/>
  <c r="BE81" i="10"/>
  <c r="T81" i="10"/>
  <c r="R81" i="10"/>
  <c r="P81" i="10"/>
  <c r="BK81" i="10"/>
  <c r="J81" i="10"/>
  <c r="BF81" i="10"/>
  <c r="BI80" i="10"/>
  <c r="BH80" i="10"/>
  <c r="BG80" i="10"/>
  <c r="BE80" i="10"/>
  <c r="T80" i="10"/>
  <c r="R80" i="10"/>
  <c r="P80" i="10"/>
  <c r="BK80" i="10"/>
  <c r="J80" i="10"/>
  <c r="BF80" i="10" s="1"/>
  <c r="BI79" i="10"/>
  <c r="BH79" i="10"/>
  <c r="BG79" i="10"/>
  <c r="BE79" i="10"/>
  <c r="T79" i="10"/>
  <c r="R79" i="10"/>
  <c r="P79" i="10"/>
  <c r="BK79" i="10"/>
  <c r="J79" i="10"/>
  <c r="BF79" i="10" s="1"/>
  <c r="BI78" i="10"/>
  <c r="BH78" i="10"/>
  <c r="BG78" i="10"/>
  <c r="BE78" i="10"/>
  <c r="T78" i="10"/>
  <c r="R78" i="10"/>
  <c r="P78" i="10"/>
  <c r="BK78" i="10"/>
  <c r="J78" i="10"/>
  <c r="BF78" i="10" s="1"/>
  <c r="BI77" i="10"/>
  <c r="BH77" i="10"/>
  <c r="BG77" i="10"/>
  <c r="BE77" i="10"/>
  <c r="T77" i="10"/>
  <c r="R77" i="10"/>
  <c r="P77" i="10"/>
  <c r="BK77" i="10"/>
  <c r="J77" i="10"/>
  <c r="BF77" i="10"/>
  <c r="BI76" i="10"/>
  <c r="BH76" i="10"/>
  <c r="BG76" i="10"/>
  <c r="BE76" i="10"/>
  <c r="T76" i="10"/>
  <c r="R76" i="10"/>
  <c r="P76" i="10"/>
  <c r="BK76" i="10"/>
  <c r="J76" i="10"/>
  <c r="BF76" i="10" s="1"/>
  <c r="BI75" i="10"/>
  <c r="BH75" i="10"/>
  <c r="BG75" i="10"/>
  <c r="BE75" i="10"/>
  <c r="T75" i="10"/>
  <c r="R75" i="10"/>
  <c r="P75" i="10"/>
  <c r="BK75" i="10"/>
  <c r="J75" i="10"/>
  <c r="BF75" i="10" s="1"/>
  <c r="BI73" i="10"/>
  <c r="BH73" i="10"/>
  <c r="BG73" i="10"/>
  <c r="BE73" i="10"/>
  <c r="T73" i="10"/>
  <c r="R73" i="10"/>
  <c r="P73" i="10"/>
  <c r="BK73" i="10"/>
  <c r="J73" i="10"/>
  <c r="BF73" i="10" s="1"/>
  <c r="BI72" i="10"/>
  <c r="BH72" i="10"/>
  <c r="BG72" i="10"/>
  <c r="BE72" i="10"/>
  <c r="T72" i="10"/>
  <c r="R72" i="10"/>
  <c r="P72" i="10"/>
  <c r="BK72" i="10"/>
  <c r="J72" i="10"/>
  <c r="BF72" i="10" s="1"/>
  <c r="BI71" i="10"/>
  <c r="BH71" i="10"/>
  <c r="BG71" i="10"/>
  <c r="BE71" i="10"/>
  <c r="T71" i="10"/>
  <c r="R71" i="10"/>
  <c r="P71" i="10"/>
  <c r="BK71" i="10"/>
  <c r="J71" i="10"/>
  <c r="BF71" i="10"/>
  <c r="BI70" i="10"/>
  <c r="BH70" i="10"/>
  <c r="BG70" i="10"/>
  <c r="BE70" i="10"/>
  <c r="T70" i="10"/>
  <c r="R70" i="10"/>
  <c r="P70" i="10"/>
  <c r="BK70" i="10"/>
  <c r="J70" i="10"/>
  <c r="BF70" i="10" s="1"/>
  <c r="BI69" i="10"/>
  <c r="BH69" i="10"/>
  <c r="BG69" i="10"/>
  <c r="BE69" i="10"/>
  <c r="T69" i="10"/>
  <c r="R69" i="10"/>
  <c r="P69" i="10"/>
  <c r="BK69" i="10"/>
  <c r="J69" i="10"/>
  <c r="BF69" i="10" s="1"/>
  <c r="BI68" i="10"/>
  <c r="BH68" i="10"/>
  <c r="BG68" i="10"/>
  <c r="BE68" i="10"/>
  <c r="T68" i="10"/>
  <c r="R68" i="10"/>
  <c r="P68" i="10"/>
  <c r="BK68" i="10"/>
  <c r="J68" i="10"/>
  <c r="BF68" i="10" s="1"/>
  <c r="BI67" i="10"/>
  <c r="BH67" i="10"/>
  <c r="BG67" i="10"/>
  <c r="BE67" i="10"/>
  <c r="T67" i="10"/>
  <c r="R67" i="10"/>
  <c r="P67" i="10"/>
  <c r="BK67" i="10"/>
  <c r="J67" i="10"/>
  <c r="BF67" i="10"/>
  <c r="BI66" i="10"/>
  <c r="BH66" i="10"/>
  <c r="BG66" i="10"/>
  <c r="BE66" i="10"/>
  <c r="T66" i="10"/>
  <c r="R66" i="10"/>
  <c r="P66" i="10"/>
  <c r="BK66" i="10"/>
  <c r="J66" i="10"/>
  <c r="BF66" i="10" s="1"/>
  <c r="BI65" i="10"/>
  <c r="BH65" i="10"/>
  <c r="BG65" i="10"/>
  <c r="BE65" i="10"/>
  <c r="T65" i="10"/>
  <c r="R65" i="10"/>
  <c r="P65" i="10"/>
  <c r="BK65" i="10"/>
  <c r="J65" i="10"/>
  <c r="BF65" i="10" s="1"/>
  <c r="BI64" i="10"/>
  <c r="BH64" i="10"/>
  <c r="BG64" i="10"/>
  <c r="BE64" i="10"/>
  <c r="T64" i="10"/>
  <c r="R64" i="10"/>
  <c r="P64" i="10"/>
  <c r="BK64" i="10"/>
  <c r="J64" i="10"/>
  <c r="BF64" i="10" s="1"/>
  <c r="BI63" i="10"/>
  <c r="BH63" i="10"/>
  <c r="BG63" i="10"/>
  <c r="BE63" i="10"/>
  <c r="T63" i="10"/>
  <c r="R63" i="10"/>
  <c r="P63" i="10"/>
  <c r="BK63" i="10"/>
  <c r="J63" i="10"/>
  <c r="BF63" i="10" s="1"/>
  <c r="BI62" i="10"/>
  <c r="BH62" i="10"/>
  <c r="BG62" i="10"/>
  <c r="BE62" i="10"/>
  <c r="T62" i="10"/>
  <c r="R62" i="10"/>
  <c r="P62" i="10"/>
  <c r="BK62" i="10"/>
  <c r="J62" i="10"/>
  <c r="BF62" i="10" s="1"/>
  <c r="BI61" i="10"/>
  <c r="BH61" i="10"/>
  <c r="BG61" i="10"/>
  <c r="BE61" i="10"/>
  <c r="T61" i="10"/>
  <c r="R61" i="10"/>
  <c r="P61" i="10"/>
  <c r="BK61" i="10"/>
  <c r="J61" i="10"/>
  <c r="BF61" i="10" s="1"/>
  <c r="BI59" i="10"/>
  <c r="BH59" i="10"/>
  <c r="BG59" i="10"/>
  <c r="BE59" i="10"/>
  <c r="T59" i="10"/>
  <c r="R59" i="10"/>
  <c r="P59" i="10"/>
  <c r="BK59" i="10"/>
  <c r="J59" i="10"/>
  <c r="BF59" i="10" s="1"/>
  <c r="BI58" i="10"/>
  <c r="BH58" i="10"/>
  <c r="BG58" i="10"/>
  <c r="BE58" i="10"/>
  <c r="T58" i="10"/>
  <c r="R58" i="10"/>
  <c r="P58" i="10"/>
  <c r="BK58" i="10"/>
  <c r="J58" i="10"/>
  <c r="BF58" i="10" s="1"/>
  <c r="BI56" i="10"/>
  <c r="BH56" i="10"/>
  <c r="BG56" i="10"/>
  <c r="BE56" i="10"/>
  <c r="T56" i="10"/>
  <c r="T55" i="10" s="1"/>
  <c r="R56" i="10"/>
  <c r="R55" i="10" s="1"/>
  <c r="P56" i="10"/>
  <c r="P55" i="10" s="1"/>
  <c r="BK56" i="10"/>
  <c r="BK55" i="10"/>
  <c r="J55" i="10" s="1"/>
  <c r="J56" i="10"/>
  <c r="BF56" i="10" s="1"/>
  <c r="BI54" i="10"/>
  <c r="BH54" i="10"/>
  <c r="BG54" i="10"/>
  <c r="BE54" i="10"/>
  <c r="T54" i="10"/>
  <c r="R54" i="10"/>
  <c r="P54" i="10"/>
  <c r="BK54" i="10"/>
  <c r="J54" i="10"/>
  <c r="BF54" i="10" s="1"/>
  <c r="BI53" i="10"/>
  <c r="BH53" i="10"/>
  <c r="BG53" i="10"/>
  <c r="BE53" i="10"/>
  <c r="T53" i="10"/>
  <c r="R53" i="10"/>
  <c r="P53" i="10"/>
  <c r="BK53" i="10"/>
  <c r="J53" i="10"/>
  <c r="BF53" i="10" s="1"/>
  <c r="BI52" i="10"/>
  <c r="BH52" i="10"/>
  <c r="BG52" i="10"/>
  <c r="BE52" i="10"/>
  <c r="T52" i="10"/>
  <c r="R52" i="10"/>
  <c r="P52" i="10"/>
  <c r="BK52" i="10"/>
  <c r="J52" i="10"/>
  <c r="BF52" i="10" s="1"/>
  <c r="BI51" i="10"/>
  <c r="BH51" i="10"/>
  <c r="BG51" i="10"/>
  <c r="BE51" i="10"/>
  <c r="T51" i="10"/>
  <c r="R51" i="10"/>
  <c r="P51" i="10"/>
  <c r="BK51" i="10"/>
  <c r="J51" i="10"/>
  <c r="BF51" i="10"/>
  <c r="BI50" i="10"/>
  <c r="BH50" i="10"/>
  <c r="BG50" i="10"/>
  <c r="BE50" i="10"/>
  <c r="T50" i="10"/>
  <c r="R50" i="10"/>
  <c r="P50" i="10"/>
  <c r="BK50" i="10"/>
  <c r="BF50" i="10"/>
  <c r="BI49" i="10"/>
  <c r="BH49" i="10"/>
  <c r="BG49" i="10"/>
  <c r="BE49" i="10"/>
  <c r="T49" i="10"/>
  <c r="R49" i="10"/>
  <c r="P49" i="10"/>
  <c r="BK49" i="10"/>
  <c r="BF49" i="10"/>
  <c r="BI48" i="10"/>
  <c r="BH48" i="10"/>
  <c r="BG48" i="10"/>
  <c r="BE48" i="10"/>
  <c r="T48" i="10"/>
  <c r="R48" i="10"/>
  <c r="R47" i="10"/>
  <c r="R46" i="10" s="1"/>
  <c r="P48" i="10"/>
  <c r="BK48" i="10"/>
  <c r="BF48" i="10"/>
  <c r="BK119" i="10" l="1"/>
  <c r="J119" i="10" s="1"/>
  <c r="BK93" i="10"/>
  <c r="J93" i="10" s="1"/>
  <c r="BK47" i="10"/>
  <c r="BK46" i="10" s="1"/>
  <c r="R60" i="10"/>
  <c r="R74" i="10"/>
  <c r="T47" i="10"/>
  <c r="T46" i="10" s="1"/>
  <c r="BK60" i="10"/>
  <c r="J60" i="10" s="1"/>
  <c r="BK74" i="10"/>
  <c r="J74" i="10" s="1"/>
  <c r="P47" i="10"/>
  <c r="P46" i="10" s="1"/>
  <c r="T60" i="10"/>
  <c r="P60" i="10"/>
  <c r="T74" i="10"/>
  <c r="P74" i="10"/>
  <c r="T93" i="10"/>
  <c r="T119" i="10"/>
  <c r="P93" i="10"/>
  <c r="P119" i="10"/>
  <c r="BK57" i="10" l="1"/>
  <c r="J57" i="10" s="1"/>
  <c r="T57" i="10"/>
  <c r="T45" i="10" s="1"/>
  <c r="P57" i="10"/>
  <c r="R57" i="10"/>
  <c r="R45" i="10" s="1"/>
  <c r="P45" i="10"/>
  <c r="BK45" i="10" l="1"/>
</calcChain>
</file>

<file path=xl/sharedStrings.xml><?xml version="1.0" encoding="utf-8"?>
<sst xmlns="http://schemas.openxmlformats.org/spreadsheetml/2006/main" count="1458" uniqueCount="410">
  <si>
    <t/>
  </si>
  <si>
    <t>20</t>
  </si>
  <si>
    <t>Stavba:</t>
  </si>
  <si>
    <t>Miesto:</t>
  </si>
  <si>
    <t>Dátum:</t>
  </si>
  <si>
    <t>Objednávateľ:</t>
  </si>
  <si>
    <t>Zhotoviteľ:</t>
  </si>
  <si>
    <t>Projektant:</t>
  </si>
  <si>
    <t>Žilinská univerzita v Žiline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</si>
  <si>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</si>
  <si>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</si>
  <si>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</si>
  <si>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</si>
  <si>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</si>
  <si>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</si>
  <si>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</si>
  <si>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</si>
  <si>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</si>
  <si>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Objekt: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</si>
  <si>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</si>
  <si>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</si>
  <si>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</si>
  <si>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</si>
  <si>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</si>
  <si>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</si>
  <si>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</si>
  <si>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</si>
  <si>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</si>
  <si>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</si>
  <si>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</si>
  <si>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</si>
  <si>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</si>
  <si>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</si>
  <si>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</si>
  <si>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</si>
  <si>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</si>
  <si>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</si>
  <si>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</si>
  <si>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</si>
  <si>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</si>
  <si>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</si>
  <si>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</si>
  <si>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K</t>
  </si>
  <si>
    <t>4</t>
  </si>
  <si>
    <t>2</t>
  </si>
  <si>
    <t>6</t>
  </si>
  <si>
    <t>8</t>
  </si>
  <si>
    <t>5</t>
  </si>
  <si>
    <t>10</t>
  </si>
  <si>
    <t>12</t>
  </si>
  <si>
    <t>7</t>
  </si>
  <si>
    <t>14</t>
  </si>
  <si>
    <t>M</t>
  </si>
  <si>
    <t>16</t>
  </si>
  <si>
    <t>9</t>
  </si>
  <si>
    <t>18</t>
  </si>
  <si>
    <t>11</t>
  </si>
  <si>
    <t>22</t>
  </si>
  <si>
    <t>24</t>
  </si>
  <si>
    <t>13</t>
  </si>
  <si>
    <t>26</t>
  </si>
  <si>
    <t>28</t>
  </si>
  <si>
    <t>15</t>
  </si>
  <si>
    <t>30</t>
  </si>
  <si>
    <t>32</t>
  </si>
  <si>
    <t>17</t>
  </si>
  <si>
    <t>34</t>
  </si>
  <si>
    <t>36</t>
  </si>
  <si>
    <t>Ostatné konštrukcie a práce-búranie</t>
  </si>
  <si>
    <t>19</t>
  </si>
  <si>
    <t>38</t>
  </si>
  <si>
    <t>40</t>
  </si>
  <si>
    <t>21</t>
  </si>
  <si>
    <t>42</t>
  </si>
  <si>
    <t>44</t>
  </si>
  <si>
    <t>23</t>
  </si>
  <si>
    <t>46</t>
  </si>
  <si>
    <t>48</t>
  </si>
  <si>
    <t>25</t>
  </si>
  <si>
    <t>50</t>
  </si>
  <si>
    <t>52</t>
  </si>
  <si>
    <t>27</t>
  </si>
  <si>
    <t>54</t>
  </si>
  <si>
    <t>56</t>
  </si>
  <si>
    <t>29</t>
  </si>
  <si>
    <t>58</t>
  </si>
  <si>
    <t>t</t>
  </si>
  <si>
    <t>60</t>
  </si>
  <si>
    <t>31</t>
  </si>
  <si>
    <t>979011111</t>
  </si>
  <si>
    <t>Zvislá doprava sutiny a vybúraných hmôt za prvé podlažie nad alebo pod základným podlažím</t>
  </si>
  <si>
    <t>62</t>
  </si>
  <si>
    <t>64</t>
  </si>
  <si>
    <t>33</t>
  </si>
  <si>
    <t>66</t>
  </si>
  <si>
    <t>68</t>
  </si>
  <si>
    <t>99</t>
  </si>
  <si>
    <t>Presun hmôt HSV</t>
  </si>
  <si>
    <t>35</t>
  </si>
  <si>
    <t>70</t>
  </si>
  <si>
    <t>PSV</t>
  </si>
  <si>
    <t>Práce a dodávky PSV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</si>
  <si>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</si>
  <si>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</si>
  <si>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</si>
  <si>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</si>
  <si>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</si>
  <si>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</si>
  <si>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</si>
  <si>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</si>
  <si>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</si>
  <si>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m</t>
  </si>
  <si>
    <t>84</t>
  </si>
  <si>
    <t>43</t>
  </si>
  <si>
    <t>kg</t>
  </si>
  <si>
    <t>86</t>
  </si>
  <si>
    <t>88</t>
  </si>
  <si>
    <t>45</t>
  </si>
  <si>
    <t>90</t>
  </si>
  <si>
    <t>92</t>
  </si>
  <si>
    <t>47</t>
  </si>
  <si>
    <t>94</t>
  </si>
  <si>
    <t>96</t>
  </si>
  <si>
    <t>ks</t>
  </si>
  <si>
    <t>49</t>
  </si>
  <si>
    <t>98</t>
  </si>
  <si>
    <t>100</t>
  </si>
  <si>
    <t>51</t>
  </si>
  <si>
    <t>102</t>
  </si>
  <si>
    <t>104</t>
  </si>
  <si>
    <t>53</t>
  </si>
  <si>
    <t>106</t>
  </si>
  <si>
    <t>108</t>
  </si>
  <si>
    <t>55</t>
  </si>
  <si>
    <t>110</t>
  </si>
  <si>
    <t>112</t>
  </si>
  <si>
    <t>57</t>
  </si>
  <si>
    <t>114</t>
  </si>
  <si>
    <t>116</t>
  </si>
  <si>
    <t>59</t>
  </si>
  <si>
    <t>118</t>
  </si>
  <si>
    <t>120</t>
  </si>
  <si>
    <t>61</t>
  </si>
  <si>
    <t>122</t>
  </si>
  <si>
    <t>124</t>
  </si>
  <si>
    <t>63</t>
  </si>
  <si>
    <t>126</t>
  </si>
  <si>
    <t>128</t>
  </si>
  <si>
    <t>65</t>
  </si>
  <si>
    <t>130</t>
  </si>
  <si>
    <t>132</t>
  </si>
  <si>
    <t xml:space="preserve">    713 - Izolácie tepelné</t>
  </si>
  <si>
    <t>713</t>
  </si>
  <si>
    <t>Izolácie tepelné</t>
  </si>
  <si>
    <t>979082111</t>
  </si>
  <si>
    <t>Vnútrostavenisková doprava sutiny a vybúraných hmôt do 10 m</t>
  </si>
  <si>
    <t>hod</t>
  </si>
  <si>
    <t>67</t>
  </si>
  <si>
    <t>134</t>
  </si>
  <si>
    <t>136</t>
  </si>
  <si>
    <t>69</t>
  </si>
  <si>
    <t>138</t>
  </si>
  <si>
    <t>140</t>
  </si>
  <si>
    <t>71</t>
  </si>
  <si>
    <t>142</t>
  </si>
  <si>
    <t>144</t>
  </si>
  <si>
    <t>73</t>
  </si>
  <si>
    <t>146</t>
  </si>
  <si>
    <t>148</t>
  </si>
  <si>
    <t>75</t>
  </si>
  <si>
    <t>150</t>
  </si>
  <si>
    <t>152</t>
  </si>
  <si>
    <t>77</t>
  </si>
  <si>
    <t>154</t>
  </si>
  <si>
    <t>súb.</t>
  </si>
  <si>
    <t>156</t>
  </si>
  <si>
    <t>79</t>
  </si>
  <si>
    <t>158</t>
  </si>
  <si>
    <t>160</t>
  </si>
  <si>
    <t>81</t>
  </si>
  <si>
    <t>162</t>
  </si>
  <si>
    <t>164</t>
  </si>
  <si>
    <t>83</t>
  </si>
  <si>
    <t>166</t>
  </si>
  <si>
    <t>168</t>
  </si>
  <si>
    <t>85</t>
  </si>
  <si>
    <t>170</t>
  </si>
  <si>
    <t>172</t>
  </si>
  <si>
    <t>87</t>
  </si>
  <si>
    <t>174</t>
  </si>
  <si>
    <t>176</t>
  </si>
  <si>
    <t>89</t>
  </si>
  <si>
    <t>178</t>
  </si>
  <si>
    <t>180</t>
  </si>
  <si>
    <t>91</t>
  </si>
  <si>
    <t>182</t>
  </si>
  <si>
    <t>184</t>
  </si>
  <si>
    <t>93</t>
  </si>
  <si>
    <t>186</t>
  </si>
  <si>
    <t>188</t>
  </si>
  <si>
    <t>95</t>
  </si>
  <si>
    <t>190</t>
  </si>
  <si>
    <t>192</t>
  </si>
  <si>
    <t>Žilina</t>
  </si>
  <si>
    <t>713482121</t>
  </si>
  <si>
    <t>2837741568</t>
  </si>
  <si>
    <t>713482122</t>
  </si>
  <si>
    <t>2837741582</t>
  </si>
  <si>
    <t>998713101</t>
  </si>
  <si>
    <t>Presun hmôt pre izolácie tepelné v objektoch výšky do 6 m</t>
  </si>
  <si>
    <t>722130802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</si>
  <si>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</si>
  <si>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</si>
  <si>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</si>
  <si>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971056018</t>
  </si>
  <si>
    <t>Jadrové vrty diamantovými korunkami do D 200 mm do stien - -0,00075t</t>
  </si>
  <si>
    <t>cm</t>
  </si>
  <si>
    <t>972056018</t>
  </si>
  <si>
    <t>Jadrové vrty diamantovými korunkami do D 200 mm do stropov a strechy -0,00075t</t>
  </si>
  <si>
    <t>974031188</t>
  </si>
  <si>
    <t>Vysekávanie rýh v akomkoľvek murive tehlovom na akúkoľvek maltu do hĺbky do 300 mm a š. do 500mm,  -0,14100t</t>
  </si>
  <si>
    <t>979085004</t>
  </si>
  <si>
    <t>Vodorovná doprava vybúraných hmôt po suchu s naložením a so zložením na vzdialenosť do 5 km</t>
  </si>
  <si>
    <t>979089612</t>
  </si>
  <si>
    <t>Poplatok za skladovanie - iné odpady zo stavieb a demolácií (17 09), ostatné</t>
  </si>
  <si>
    <t>998276101</t>
  </si>
  <si>
    <t>Presun hmôt pre rúrové vedenie hĺbené z rúr z plast., hmôt alebo sklolamin. v otvorenom výkope</t>
  </si>
  <si>
    <t>J035ba</t>
  </si>
  <si>
    <t>montáž ostatných atypických, kovových, stavebných a doplnkových konštrukcií</t>
  </si>
  <si>
    <t>2012489842</t>
  </si>
  <si>
    <t>J035bb</t>
  </si>
  <si>
    <t>materiál na ostatné atypické, kovové, stavebné a doplnkové konštrukcie</t>
  </si>
  <si>
    <t>713482111</t>
  </si>
  <si>
    <t>Montáž trubíc z PE,hr.do 10 mm,vnút.priemer do 38</t>
  </si>
  <si>
    <t>2837741539</t>
  </si>
  <si>
    <t>Izolácia  Trubice  dn20/10</t>
  </si>
  <si>
    <t>2837741552</t>
  </si>
  <si>
    <t>Izolácia  Trubice  dn26/10</t>
  </si>
  <si>
    <t>2837741565</t>
  </si>
  <si>
    <t>Izolácia  Trubice  dn32/10</t>
  </si>
  <si>
    <t>713482112</t>
  </si>
  <si>
    <t>Montáž trubíc z PE,hr.do 10 mm,vnút.priemer 40-70</t>
  </si>
  <si>
    <t>2837741577</t>
  </si>
  <si>
    <t>Izolácia  Trubice  dn40/10</t>
  </si>
  <si>
    <t>Montáž trubíc z PE,hr.15-20 mm,vnút.priemer do 38</t>
  </si>
  <si>
    <t>j2837741555</t>
  </si>
  <si>
    <t>Izolácia  Trubice  dn20/20</t>
  </si>
  <si>
    <t>2837741556</t>
  </si>
  <si>
    <t>Izolácia  Trubice  dn26/20</t>
  </si>
  <si>
    <t>Izolácia  Trubice  dn32/25</t>
  </si>
  <si>
    <t>Montáž trubíc z PE,hr.30-50 mm,vnút.priemer 40-70</t>
  </si>
  <si>
    <t>Izolácia  Trubice  dn40/32</t>
  </si>
  <si>
    <t>721</t>
  </si>
  <si>
    <t>Zdravotech. vnútorná kanalizácia</t>
  </si>
  <si>
    <t>721140802</t>
  </si>
  <si>
    <t>Demontáž potrubia kanalizačného do DN 100,  -0,01492t</t>
  </si>
  <si>
    <t>721170955</t>
  </si>
  <si>
    <t>Oprava odpadového potrubia novodurového vsadenie odbočky do potrubia hrdlového do D 110</t>
  </si>
  <si>
    <t>721171107</t>
  </si>
  <si>
    <t>Potrubie z PVC - U odpadové hrdlové D 75x1, 8</t>
  </si>
  <si>
    <t>721171109</t>
  </si>
  <si>
    <t>Potrubie z PVC - U odpadové hrdlové D 110x2, 2</t>
  </si>
  <si>
    <t>769071290</t>
  </si>
  <si>
    <t>závesy na kanalizáciu</t>
  </si>
  <si>
    <t>721173205</t>
  </si>
  <si>
    <t>Potrubie z novodurových rúr pripájacie D 50x1, 8</t>
  </si>
  <si>
    <t>721173206</t>
  </si>
  <si>
    <t>Potrubie z PVC - U odpadné pripájacie D 63x1, 8</t>
  </si>
  <si>
    <t>721194105</t>
  </si>
  <si>
    <t>Zriadenie prípojky na potrubí vyvedenie a upevnenie odpadových výpustiek D 50x1,8</t>
  </si>
  <si>
    <t>J010.1o</t>
  </si>
  <si>
    <t>zápachová uzávierka  HL410</t>
  </si>
  <si>
    <t>-1285652941</t>
  </si>
  <si>
    <t>721194106</t>
  </si>
  <si>
    <t>Zriadenie prípojky na potrubí vyvedenie a upevnenie odpadových výpustiek D 63x1, 8</t>
  </si>
  <si>
    <t>721194109</t>
  </si>
  <si>
    <t>Zriadenie prípojky na potrubí vyvedenie a upevnenie odpadových výpustiek D 110x2,3</t>
  </si>
  <si>
    <t>721212403</t>
  </si>
  <si>
    <t>Montáž podlahového vpustu</t>
  </si>
  <si>
    <t>J010.1</t>
  </si>
  <si>
    <t>líniový žľab</t>
  </si>
  <si>
    <t>721274102</t>
  </si>
  <si>
    <t>Ventilačné hlavice strešná - plastové DN 70 HUL 807</t>
  </si>
  <si>
    <t>721274103</t>
  </si>
  <si>
    <t>Ventilačné hlavice strešná - plastové DN 100 HL 810</t>
  </si>
  <si>
    <t>721290111</t>
  </si>
  <si>
    <t>Ostatné - skúška tesnosti kanalizácie v objektoch vodou do DN 125</t>
  </si>
  <si>
    <t>721290821</t>
  </si>
  <si>
    <t>Vnútrostav. premiestnenie vybúraných hmôt vnútor. kanal. vodorovne do 100 m z budov vysokých do 6 m</t>
  </si>
  <si>
    <t>998721101</t>
  </si>
  <si>
    <t>Presun hmôt pre vnútornú kanalizáciu v objektoch výšky do 6 m</t>
  </si>
  <si>
    <t>722</t>
  </si>
  <si>
    <t>Zdravotechnika - vnútorný vodovod</t>
  </si>
  <si>
    <t>Demontáž potrubia z oceľových rúrok závitových do DN 50,  -0,00497t</t>
  </si>
  <si>
    <t>722130916</t>
  </si>
  <si>
    <t>Oprava vodovodného potrubia závitového prerezanie oceľovej rúrky do DN 50</t>
  </si>
  <si>
    <t>722131936</t>
  </si>
  <si>
    <t>Oprava vodovodného potrubia závitového prepojenie doterajšieho potrubia do DN 50</t>
  </si>
  <si>
    <t>722171312</t>
  </si>
  <si>
    <t>Potrubie z viacvrstvových rúr PE d20x2,5mm vrátane závesov a fitingov</t>
  </si>
  <si>
    <t>722171313</t>
  </si>
  <si>
    <t>Potrubie z viacvrstvových rúr PE d26x3,0mm vrátane závesov a fitingov</t>
  </si>
  <si>
    <t>722171314</t>
  </si>
  <si>
    <t>Potrubie z viacvrstvových rúr PE d32x3,0mm vrátane závesov a fitingov</t>
  </si>
  <si>
    <t>722171315</t>
  </si>
  <si>
    <t>Potrubie z viacvrstvových rúr PE d40x3,5mm vrátane závesov a fitingov</t>
  </si>
  <si>
    <t>722190401</t>
  </si>
  <si>
    <t>Vyvedenie a upevnenie výpustky DN 15</t>
  </si>
  <si>
    <t>722220111</t>
  </si>
  <si>
    <t>Montáž armatúry závitovej s jedným závitom,nástenka pre výtokový ventil G 1/2</t>
  </si>
  <si>
    <t>3195700005</t>
  </si>
  <si>
    <t>nástenka DN15</t>
  </si>
  <si>
    <t>722220121</t>
  </si>
  <si>
    <t>Montáž armatúry závitovej s jedným závitom,nástenka pre batériu G 1/2</t>
  </si>
  <si>
    <t>pár</t>
  </si>
  <si>
    <t>722231042</t>
  </si>
  <si>
    <t>Montáž armatúry s dvoma závitmi,posúvač klinový G 3/4</t>
  </si>
  <si>
    <t>4225700400</t>
  </si>
  <si>
    <t>Guľový ventil dn20</t>
  </si>
  <si>
    <t>722231043</t>
  </si>
  <si>
    <t>Montáž armatúry s dvoma závitmi, posúvač klinový G 1</t>
  </si>
  <si>
    <t>4225700500</t>
  </si>
  <si>
    <t>Guľový ventil s odvodnením dn25</t>
  </si>
  <si>
    <t>4225700500.2</t>
  </si>
  <si>
    <t>Guľový ventil dn25</t>
  </si>
  <si>
    <t>722231044</t>
  </si>
  <si>
    <t>Montáž armatúry s dvoma závitmi, posúvač klinový G 5/4</t>
  </si>
  <si>
    <t>4225700600</t>
  </si>
  <si>
    <t>Guľový ventil dn32</t>
  </si>
  <si>
    <t>422570j0600</t>
  </si>
  <si>
    <t>Guľový ventil s odvodnením dn32</t>
  </si>
  <si>
    <t>722239102</t>
  </si>
  <si>
    <t>Montáž ventilu priameho, spätného,pod omietku,poistného,redukčného,šikmého G 3/4</t>
  </si>
  <si>
    <t>4221138300</t>
  </si>
  <si>
    <t>Ventil regulačný dn20</t>
  </si>
  <si>
    <t>722290226</t>
  </si>
  <si>
    <t>Tlaková skúška vodovodného potrubia do DN 50</t>
  </si>
  <si>
    <t>722290234</t>
  </si>
  <si>
    <t>Prepláchnutie a dezinfekcia vodovodného potrubia do DN 80</t>
  </si>
  <si>
    <t>722290821</t>
  </si>
  <si>
    <t>Vnútrostav. premiestnenie vybúraných hmôt vnútorný vodovod vodorovne do 100 m z budov vys. do 6 m</t>
  </si>
  <si>
    <t>998722101</t>
  </si>
  <si>
    <t>Presun hmôt pre vnútorný vodovod v objektoch  výšky do 6 m</t>
  </si>
  <si>
    <t>725</t>
  </si>
  <si>
    <t>Zdravotechnika - zariaď. predmety</t>
  </si>
  <si>
    <t>725110814</t>
  </si>
  <si>
    <t>Demontáž zariaďovacieho predmetu vrátane batérie a sifonu (vpuste)</t>
  </si>
  <si>
    <t>725119711</t>
  </si>
  <si>
    <t>Montáž predstenového systému záchodov</t>
  </si>
  <si>
    <t>5513005457</t>
  </si>
  <si>
    <t>Duofix pre WC s variabilnou výškou</t>
  </si>
  <si>
    <t>5513005473</t>
  </si>
  <si>
    <t>ovl. tlačidlo</t>
  </si>
  <si>
    <t>6420141380</t>
  </si>
  <si>
    <t>Klozet závesný</t>
  </si>
  <si>
    <t>J100</t>
  </si>
  <si>
    <t>WC sedátko</t>
  </si>
  <si>
    <t>72511j9711</t>
  </si>
  <si>
    <t>Montáž predstenového systému záchodov pre imobilných</t>
  </si>
  <si>
    <t>5513005j457</t>
  </si>
  <si>
    <t>Duofix pre WC s variabilnou výškou  pre imobilných</t>
  </si>
  <si>
    <t>5513005j473</t>
  </si>
  <si>
    <t>ovl. tlačidlo  pre imobilných</t>
  </si>
  <si>
    <t>6420141j380</t>
  </si>
  <si>
    <t>Klozet závesný  pre imobilných</t>
  </si>
  <si>
    <t>J100b</t>
  </si>
  <si>
    <t>WC sedátko  pre imobilných</t>
  </si>
  <si>
    <t>725129210</t>
  </si>
  <si>
    <t>Montáž pisoárového záchodku z bieleho diturvitu</t>
  </si>
  <si>
    <t>súb</t>
  </si>
  <si>
    <t>5514680100</t>
  </si>
  <si>
    <t>pneumatický ventil k ovládaniu pisoárov</t>
  </si>
  <si>
    <t>6420134810</t>
  </si>
  <si>
    <t>pisoár biely so sifónom</t>
  </si>
  <si>
    <t>725219201</t>
  </si>
  <si>
    <t>Montáž umývadla bez výtokovej armatúry z bieleho diturvitu so zápachovou uzávierkou na konzoly</t>
  </si>
  <si>
    <t>6421370700</t>
  </si>
  <si>
    <t>Umývadlo biele + sifón</t>
  </si>
  <si>
    <t>725219j201</t>
  </si>
  <si>
    <t>Montáž umývadla bez výtokovej armatúry z bieleho diturvitu so zápachovou uzávierkou na konzoly pre imobilných</t>
  </si>
  <si>
    <t>6421370j700</t>
  </si>
  <si>
    <t>Umývadlo biele + sifón pre imobilných</t>
  </si>
  <si>
    <t>725590811</t>
  </si>
  <si>
    <t>Vnútrostav. premiestnenie vybúr. hmôt zariaď. predmetov vodorovne do 100 m z budov s výš. do 6 m</t>
  </si>
  <si>
    <t>725819401</t>
  </si>
  <si>
    <t>Montáž ventilu rohového s pripojovacou rúrkou G 1/2</t>
  </si>
  <si>
    <t>5514105000</t>
  </si>
  <si>
    <t>Ventil rohový  s filtrom 1/2"</t>
  </si>
  <si>
    <t>725829601</t>
  </si>
  <si>
    <t>Montáž batérií umývadlových stojankových pákových alebo klasických</t>
  </si>
  <si>
    <t>5513006140</t>
  </si>
  <si>
    <t>Umývadlová stojanková batéria</t>
  </si>
  <si>
    <t>725829j601</t>
  </si>
  <si>
    <t>Montáž batérií umývadlových stojankových pákových alebo klasických pre imobilných</t>
  </si>
  <si>
    <t>551300j6140</t>
  </si>
  <si>
    <t>Umývadlová stojanková batéria pre imobilných</t>
  </si>
  <si>
    <t>725849201</t>
  </si>
  <si>
    <t>Montáž batérie sprchovej nástennej pákovej, klasickej</t>
  </si>
  <si>
    <t>5514367j400</t>
  </si>
  <si>
    <t>Sprchová batéria  nástenná</t>
  </si>
  <si>
    <t>72584j9201</t>
  </si>
  <si>
    <t>Montáž batérie sprchovej nástennej pákovej, klasickej pre imobilných</t>
  </si>
  <si>
    <t>5514367400</t>
  </si>
  <si>
    <t>Sprchová batéria  nástenná pre imobilných</t>
  </si>
  <si>
    <t>998725101</t>
  </si>
  <si>
    <t>Presun hmôt pre zariaďovacie predmety v objektoch výšky do 6 m</t>
  </si>
  <si>
    <t>Zníženie energetickej náročnosti administratívnej budovy HB Žilinkej univerzity</t>
  </si>
  <si>
    <t>09 Zdravotechnika</t>
  </si>
  <si>
    <t>VÝKAZ VÝMER</t>
  </si>
  <si>
    <t xml:space="preserve">REKAPITULÁCIA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</si>
</sst>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00"/>
    <numFmt numFmtId="166" formatCode="#,##0.000"/>
  </numFmts>
  <fonts count="1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0" fillId="0" borderId="0" xfId="0" applyNumberFormat="1" applyFont="1" applyAlignment="1"/>
    <xf numFmtId="165" fontId="12" fillId="0" borderId="7" xfId="0" applyNumberFormat="1" applyFont="1" applyBorder="1" applyAlignment="1"/>
    <xf numFmtId="165" fontId="12" fillId="0" borderId="8" xfId="0" applyNumberFormat="1" applyFont="1" applyBorder="1" applyAlignment="1"/>
    <xf numFmtId="4" fontId="13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6" fillId="0" borderId="9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/>
    <xf numFmtId="165" fontId="6" fillId="0" borderId="10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Border="1" applyAlignment="1" applyProtection="1">
      <alignment vertical="center"/>
      <protection locked="0"/>
    </xf>
    <xf numFmtId="4" fontId="8" fillId="0" borderId="17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166" fontId="14" fillId="0" borderId="17" xfId="0" applyNumberFormat="1" applyFont="1" applyBorder="1" applyAlignment="1" applyProtection="1">
      <alignment vertical="center"/>
      <protection locked="0"/>
    </xf>
    <xf numFmtId="4" fontId="14" fillId="0" borderId="17" xfId="0" applyNumberFormat="1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abSelected="1" workbookViewId="0">
      <selection activeCell="E8" sqref="E8:H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31" s="2" customFormat="1" ht="6.95" customHeight="1" x14ac:dyDescent="0.2">
      <c r="A2" s="12"/>
      <c r="B2" s="17"/>
      <c r="C2" s="18"/>
      <c r="D2" s="18"/>
      <c r="E2" s="18"/>
      <c r="F2" s="18"/>
      <c r="G2" s="18"/>
      <c r="H2" s="18"/>
      <c r="I2" s="18"/>
      <c r="J2" s="18"/>
      <c r="K2" s="18"/>
      <c r="L2" s="14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2" customFormat="1" ht="24.95" customHeight="1" x14ac:dyDescent="0.2">
      <c r="A3" s="12"/>
      <c r="B3" s="13"/>
      <c r="C3" s="8" t="s">
        <v>409</v>
      </c>
      <c r="D3" s="12"/>
      <c r="E3" s="12"/>
      <c r="F3" s="12"/>
      <c r="G3" s="12"/>
      <c r="H3" s="12"/>
      <c r="I3" s="12"/>
      <c r="J3" s="12"/>
      <c r="K3" s="12"/>
      <c r="L3" s="1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2" customFormat="1" ht="6.95" customHeight="1" x14ac:dyDescent="0.2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2" customFormat="1" ht="12" customHeight="1" x14ac:dyDescent="0.2">
      <c r="A5" s="12"/>
      <c r="B5" s="13"/>
      <c r="C5" s="10" t="s">
        <v>2</v>
      </c>
      <c r="D5" s="12"/>
      <c r="E5" s="12"/>
      <c r="F5" s="12"/>
      <c r="G5" s="12"/>
      <c r="H5" s="12"/>
      <c r="I5" s="12"/>
      <c r="J5" s="12"/>
      <c r="K5" s="12"/>
      <c r="L5" s="14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2" customFormat="1" ht="25.5" customHeight="1" x14ac:dyDescent="0.2">
      <c r="A6" s="12"/>
      <c r="B6" s="13"/>
      <c r="C6" s="12"/>
      <c r="D6" s="12"/>
      <c r="E6" s="101" t="s">
        <v>406</v>
      </c>
      <c r="F6" s="102"/>
      <c r="G6" s="102"/>
      <c r="H6" s="102"/>
      <c r="I6" s="12"/>
      <c r="J6" s="12"/>
      <c r="K6" s="12"/>
      <c r="L6" s="1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2" customFormat="1" ht="12" customHeight="1" x14ac:dyDescent="0.2">
      <c r="A7" s="12"/>
      <c r="B7" s="13"/>
      <c r="C7" s="10" t="s">
        <v>18</v>
      </c>
      <c r="D7" s="12"/>
      <c r="E7" s="12"/>
      <c r="F7" s="12"/>
      <c r="G7" s="12"/>
      <c r="H7" s="12"/>
      <c r="I7" s="12"/>
      <c r="J7" s="12"/>
      <c r="K7" s="12"/>
      <c r="L7" s="1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" customFormat="1" ht="16.5" customHeight="1" x14ac:dyDescent="0.2">
      <c r="A8" s="12"/>
      <c r="B8" s="13"/>
      <c r="C8" s="12"/>
      <c r="D8" s="12"/>
      <c r="E8" s="103" t="s">
        <v>407</v>
      </c>
      <c r="F8" s="104"/>
      <c r="G8" s="104"/>
      <c r="H8" s="104"/>
      <c r="I8" s="12"/>
      <c r="J8" s="12"/>
      <c r="K8" s="12"/>
      <c r="L8" s="14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2" customFormat="1" ht="6.95" customHeight="1" x14ac:dyDescent="0.2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2" customFormat="1" ht="12" customHeight="1" x14ac:dyDescent="0.2">
      <c r="A10" s="12"/>
      <c r="B10" s="13"/>
      <c r="C10" s="10" t="s">
        <v>3</v>
      </c>
      <c r="D10" s="12"/>
      <c r="E10" s="12"/>
      <c r="F10" s="91" t="s">
        <v>203</v>
      </c>
      <c r="G10" s="12"/>
      <c r="H10" s="12"/>
      <c r="I10" s="10" t="s">
        <v>4</v>
      </c>
      <c r="J10" s="19"/>
      <c r="K10" s="12"/>
      <c r="L10" s="1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2" customFormat="1" ht="6.95" customHeight="1" x14ac:dyDescent="0.2">
      <c r="A11" s="12"/>
      <c r="B11" s="13"/>
      <c r="C11" s="12"/>
      <c r="D11" s="12"/>
      <c r="E11" s="12"/>
      <c r="F11" s="92"/>
      <c r="G11" s="12"/>
      <c r="H11" s="12"/>
      <c r="I11" s="12"/>
      <c r="J11" s="12"/>
      <c r="K11" s="12"/>
      <c r="L11" s="1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2" customFormat="1" ht="27.95" customHeight="1" x14ac:dyDescent="0.2">
      <c r="A12" s="12"/>
      <c r="B12" s="13"/>
      <c r="C12" s="10" t="s">
        <v>5</v>
      </c>
      <c r="D12" s="12"/>
      <c r="E12" s="12"/>
      <c r="F12" s="91" t="s">
        <v>8</v>
      </c>
      <c r="G12" s="12"/>
      <c r="H12" s="12"/>
      <c r="I12" s="10" t="s">
        <v>7</v>
      </c>
      <c r="J12" s="11"/>
      <c r="K12" s="12"/>
      <c r="L12" s="1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2" customFormat="1" ht="15.2" customHeight="1" x14ac:dyDescent="0.2">
      <c r="A13" s="12"/>
      <c r="B13" s="13"/>
      <c r="C13" s="10" t="s">
        <v>6</v>
      </c>
      <c r="D13" s="12"/>
      <c r="E13" s="12"/>
      <c r="F13" s="9"/>
      <c r="G13" s="12"/>
      <c r="H13" s="12"/>
      <c r="I13" s="10" t="s">
        <v>9</v>
      </c>
      <c r="J13" s="11"/>
      <c r="K13" s="12"/>
      <c r="L13" s="1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2" customFormat="1" ht="10.35" customHeight="1" x14ac:dyDescent="0.2">
      <c r="A14" s="12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2" customFormat="1" ht="29.25" customHeight="1" x14ac:dyDescent="0.2">
      <c r="A15" s="12"/>
      <c r="B15" s="13"/>
      <c r="C15" s="29" t="s">
        <v>19</v>
      </c>
      <c r="D15" s="28"/>
      <c r="E15" s="28"/>
      <c r="F15" s="28"/>
      <c r="G15" s="28"/>
      <c r="H15" s="28"/>
      <c r="I15" s="28"/>
      <c r="J15" s="30" t="s">
        <v>20</v>
      </c>
      <c r="K15" s="28"/>
      <c r="L15" s="14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2" customFormat="1" ht="10.35" customHeight="1" x14ac:dyDescent="0.2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47" s="2" customFormat="1" ht="22.9" customHeight="1" x14ac:dyDescent="0.2">
      <c r="A17" s="12"/>
      <c r="B17" s="13"/>
      <c r="C17" s="31" t="s">
        <v>21</v>
      </c>
      <c r="D17" s="12"/>
      <c r="E17" s="12"/>
      <c r="F17" s="12"/>
      <c r="G17" s="12"/>
      <c r="H17" s="12"/>
      <c r="I17" s="12"/>
      <c r="J17" s="27">
        <v>0</v>
      </c>
      <c r="K17" s="12"/>
      <c r="L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U17" s="7" t="s">
        <v>22</v>
      </c>
    </row>
    <row r="18" spans="1:47" s="3" customFormat="1" ht="24.95" customHeight="1" x14ac:dyDescent="0.2">
      <c r="B18" s="32"/>
      <c r="D18" s="33" t="s">
        <v>23</v>
      </c>
      <c r="E18" s="34"/>
      <c r="F18" s="34"/>
      <c r="G18" s="34"/>
      <c r="H18" s="34"/>
      <c r="I18" s="34"/>
      <c r="J18" s="35">
        <v>0</v>
      </c>
      <c r="L18" s="32"/>
    </row>
    <row r="19" spans="1:47" s="4" customFormat="1" ht="19.899999999999999" customHeight="1" x14ac:dyDescent="0.2">
      <c r="B19" s="36"/>
      <c r="D19" s="37" t="s">
        <v>24</v>
      </c>
      <c r="E19" s="38"/>
      <c r="F19" s="38"/>
      <c r="G19" s="38"/>
      <c r="H19" s="38"/>
      <c r="I19" s="38"/>
      <c r="J19" s="39">
        <v>0</v>
      </c>
      <c r="L19" s="36"/>
    </row>
    <row r="20" spans="1:47" s="4" customFormat="1" ht="19.899999999999999" customHeight="1" x14ac:dyDescent="0.2">
      <c r="B20" s="36"/>
      <c r="D20" s="37" t="s">
        <v>25</v>
      </c>
      <c r="E20" s="38"/>
      <c r="F20" s="38"/>
      <c r="G20" s="38"/>
      <c r="H20" s="38"/>
      <c r="I20" s="38"/>
      <c r="J20" s="39">
        <v>0</v>
      </c>
      <c r="L20" s="36"/>
    </row>
    <row r="21" spans="1:47" s="3" customFormat="1" ht="24.95" customHeight="1" x14ac:dyDescent="0.2">
      <c r="B21" s="32"/>
      <c r="D21" s="33" t="s">
        <v>26</v>
      </c>
      <c r="E21" s="34"/>
      <c r="F21" s="34"/>
      <c r="G21" s="34"/>
      <c r="H21" s="34"/>
      <c r="I21" s="34"/>
      <c r="J21" s="35">
        <v>0</v>
      </c>
      <c r="L21" s="32"/>
    </row>
    <row r="22" spans="1:47" s="4" customFormat="1" ht="19.899999999999999" customHeight="1" x14ac:dyDescent="0.2">
      <c r="B22" s="36"/>
      <c r="D22" s="37" t="s">
        <v>151</v>
      </c>
      <c r="E22" s="38"/>
      <c r="F22" s="38"/>
      <c r="G22" s="38"/>
      <c r="H22" s="38"/>
      <c r="I22" s="38"/>
      <c r="J22" s="39">
        <v>0</v>
      </c>
      <c r="L22" s="36"/>
    </row>
    <row r="23" spans="1:47" s="4" customFormat="1" ht="19.899999999999999" customHeight="1" x14ac:dyDescent="0.2">
      <c r="B23" s="36"/>
      <c r="D23" s="37" t="s">
        <v>211</v>
      </c>
      <c r="E23" s="38"/>
      <c r="F23" s="38"/>
      <c r="G23" s="38"/>
      <c r="H23" s="38"/>
      <c r="I23" s="38"/>
      <c r="J23" s="39">
        <v>0</v>
      </c>
      <c r="L23" s="36"/>
    </row>
    <row r="24" spans="1:47" s="4" customFormat="1" ht="19.899999999999999" customHeight="1" x14ac:dyDescent="0.2">
      <c r="B24" s="36"/>
      <c r="D24" s="37" t="s">
        <v>212</v>
      </c>
      <c r="E24" s="38"/>
      <c r="F24" s="38"/>
      <c r="G24" s="38"/>
      <c r="H24" s="38"/>
      <c r="I24" s="38"/>
      <c r="J24" s="39">
        <v>0</v>
      </c>
      <c r="L24" s="36"/>
    </row>
    <row r="25" spans="1:47" s="4" customFormat="1" ht="19.899999999999999" customHeight="1" x14ac:dyDescent="0.2">
      <c r="B25" s="36"/>
      <c r="D25" s="37" t="s">
        <v>213</v>
      </c>
      <c r="E25" s="38"/>
      <c r="F25" s="38"/>
      <c r="G25" s="38"/>
      <c r="H25" s="38"/>
      <c r="I25" s="38"/>
      <c r="J25" s="39">
        <v>0</v>
      </c>
      <c r="L25" s="36"/>
    </row>
    <row r="26" spans="1:47" s="2" customFormat="1" ht="21.75" customHeight="1" x14ac:dyDescent="0.2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4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47" s="2" customFormat="1" ht="6.95" customHeight="1" x14ac:dyDescent="0.2">
      <c r="A27" s="1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4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31" spans="1:47" s="2" customFormat="1" ht="6.95" customHeight="1" x14ac:dyDescent="0.2">
      <c r="A31" s="1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4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47" s="2" customFormat="1" ht="24.95" customHeight="1" x14ac:dyDescent="0.2">
      <c r="A32" s="12"/>
      <c r="B32" s="13"/>
      <c r="C32" s="8" t="s">
        <v>408</v>
      </c>
      <c r="D32" s="12"/>
      <c r="E32" s="12"/>
      <c r="F32" s="12"/>
      <c r="G32" s="12"/>
      <c r="H32" s="12"/>
      <c r="I32" s="12"/>
      <c r="J32" s="12"/>
      <c r="K32" s="12"/>
      <c r="L32" s="1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65" s="2" customFormat="1" ht="6.95" customHeight="1" x14ac:dyDescent="0.2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4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65" s="2" customFormat="1" ht="12" customHeight="1" x14ac:dyDescent="0.2">
      <c r="A34" s="12"/>
      <c r="B34" s="13"/>
      <c r="C34" s="10" t="s">
        <v>2</v>
      </c>
      <c r="D34" s="12"/>
      <c r="E34" s="12"/>
      <c r="F34" s="12"/>
      <c r="G34" s="12"/>
      <c r="H34" s="12"/>
      <c r="I34" s="12"/>
      <c r="J34" s="12"/>
      <c r="K34" s="12"/>
      <c r="L34" s="14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65" s="2" customFormat="1" ht="25.5" customHeight="1" x14ac:dyDescent="0.2">
      <c r="A35" s="12"/>
      <c r="B35" s="13"/>
      <c r="C35" s="12"/>
      <c r="D35" s="12"/>
      <c r="E35" s="101" t="s">
        <v>406</v>
      </c>
      <c r="F35" s="102"/>
      <c r="G35" s="102"/>
      <c r="H35" s="102"/>
      <c r="I35" s="12"/>
      <c r="J35" s="12"/>
      <c r="K35" s="12"/>
      <c r="L35" s="14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65" s="2" customFormat="1" ht="12" customHeight="1" x14ac:dyDescent="0.2">
      <c r="A36" s="12"/>
      <c r="B36" s="13"/>
      <c r="C36" s="10" t="s">
        <v>18</v>
      </c>
      <c r="D36" s="12"/>
      <c r="E36" s="12"/>
      <c r="F36" s="12"/>
      <c r="G36" s="12"/>
      <c r="H36" s="12"/>
      <c r="I36" s="12"/>
      <c r="J36" s="12"/>
      <c r="K36" s="12"/>
      <c r="L36" s="1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65" s="2" customFormat="1" ht="16.5" customHeight="1" x14ac:dyDescent="0.2">
      <c r="A37" s="12"/>
      <c r="B37" s="13"/>
      <c r="C37" s="12"/>
      <c r="D37" s="12"/>
      <c r="E37" s="103" t="s">
        <v>407</v>
      </c>
      <c r="F37" s="104"/>
      <c r="G37" s="104"/>
      <c r="H37" s="104"/>
      <c r="I37" s="12"/>
      <c r="J37" s="12"/>
      <c r="K37" s="12"/>
      <c r="L37" s="1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65" s="2" customFormat="1" ht="6.95" customHeight="1" x14ac:dyDescent="0.2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65" s="2" customFormat="1" ht="12" customHeight="1" x14ac:dyDescent="0.2">
      <c r="A39" s="12"/>
      <c r="B39" s="13"/>
      <c r="C39" s="10" t="s">
        <v>3</v>
      </c>
      <c r="D39" s="12"/>
      <c r="E39" s="12"/>
      <c r="F39" s="91" t="s">
        <v>203</v>
      </c>
      <c r="G39" s="12"/>
      <c r="H39" s="12"/>
      <c r="I39" s="10" t="s">
        <v>4</v>
      </c>
      <c r="J39" s="19"/>
      <c r="K39" s="12"/>
      <c r="L39" s="1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65" s="2" customFormat="1" ht="6.95" customHeight="1" x14ac:dyDescent="0.2">
      <c r="A40" s="12"/>
      <c r="B40" s="13"/>
      <c r="C40" s="12"/>
      <c r="D40" s="12"/>
      <c r="E40" s="12"/>
      <c r="F40" s="92"/>
      <c r="G40" s="12"/>
      <c r="H40" s="12"/>
      <c r="I40" s="12"/>
      <c r="J40" s="12"/>
      <c r="K40" s="12"/>
      <c r="L40" s="1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65" s="2" customFormat="1" ht="27.95" customHeight="1" x14ac:dyDescent="0.2">
      <c r="A41" s="12"/>
      <c r="B41" s="13"/>
      <c r="C41" s="10" t="s">
        <v>5</v>
      </c>
      <c r="D41" s="12"/>
      <c r="E41" s="12"/>
      <c r="F41" s="91" t="s">
        <v>8</v>
      </c>
      <c r="G41" s="12"/>
      <c r="H41" s="12"/>
      <c r="I41" s="10" t="s">
        <v>7</v>
      </c>
      <c r="J41" s="11"/>
      <c r="K41" s="12"/>
      <c r="L41" s="1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65" s="2" customFormat="1" ht="15.2" customHeight="1" x14ac:dyDescent="0.2">
      <c r="A42" s="12"/>
      <c r="B42" s="13"/>
      <c r="C42" s="10" t="s">
        <v>6</v>
      </c>
      <c r="D42" s="12"/>
      <c r="E42" s="12"/>
      <c r="F42" s="9"/>
      <c r="G42" s="12"/>
      <c r="H42" s="12"/>
      <c r="I42" s="10" t="s">
        <v>9</v>
      </c>
      <c r="J42" s="11"/>
      <c r="K42" s="12"/>
      <c r="L42" s="14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65" s="2" customFormat="1" ht="10.35" customHeight="1" x14ac:dyDescent="0.2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4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65" s="5" customFormat="1" ht="29.25" customHeight="1" x14ac:dyDescent="0.2">
      <c r="A44" s="40"/>
      <c r="B44" s="41"/>
      <c r="C44" s="42" t="s">
        <v>27</v>
      </c>
      <c r="D44" s="43" t="s">
        <v>14</v>
      </c>
      <c r="E44" s="43" t="s">
        <v>12</v>
      </c>
      <c r="F44" s="43" t="s">
        <v>13</v>
      </c>
      <c r="G44" s="43" t="s">
        <v>28</v>
      </c>
      <c r="H44" s="43" t="s">
        <v>29</v>
      </c>
      <c r="I44" s="43" t="s">
        <v>30</v>
      </c>
      <c r="J44" s="44" t="s">
        <v>20</v>
      </c>
      <c r="K44" s="45" t="s">
        <v>31</v>
      </c>
      <c r="L44" s="46"/>
      <c r="M44" s="21" t="s">
        <v>0</v>
      </c>
      <c r="N44" s="22" t="s">
        <v>10</v>
      </c>
      <c r="O44" s="22" t="s">
        <v>32</v>
      </c>
      <c r="P44" s="22" t="s">
        <v>33</v>
      </c>
      <c r="Q44" s="22" t="s">
        <v>34</v>
      </c>
      <c r="R44" s="22" t="s">
        <v>35</v>
      </c>
      <c r="S44" s="22" t="s">
        <v>36</v>
      </c>
      <c r="T44" s="23" t="s">
        <v>37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65" s="2" customFormat="1" ht="22.9" customHeight="1" x14ac:dyDescent="0.25">
      <c r="A45" s="12"/>
      <c r="B45" s="13"/>
      <c r="C45" s="26" t="s">
        <v>21</v>
      </c>
      <c r="D45" s="12"/>
      <c r="E45" s="12"/>
      <c r="F45" s="12"/>
      <c r="G45" s="12"/>
      <c r="H45" s="12"/>
      <c r="I45" s="12"/>
      <c r="J45" s="47">
        <v>0</v>
      </c>
      <c r="K45" s="12"/>
      <c r="L45" s="13"/>
      <c r="M45" s="24"/>
      <c r="N45" s="20"/>
      <c r="O45" s="25"/>
      <c r="P45" s="48">
        <f>P46+P57</f>
        <v>716.94998539999995</v>
      </c>
      <c r="Q45" s="25"/>
      <c r="R45" s="48">
        <f>R46+R57</f>
        <v>0.30319761025399999</v>
      </c>
      <c r="S45" s="25"/>
      <c r="T45" s="49">
        <f>T46+T57</f>
        <v>27.477749999999997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T45" s="7" t="s">
        <v>15</v>
      </c>
      <c r="AU45" s="7" t="s">
        <v>22</v>
      </c>
      <c r="BK45" s="50">
        <f>BK46+BK57</f>
        <v>0</v>
      </c>
    </row>
    <row r="46" spans="1:65" s="6" customFormat="1" ht="25.9" customHeight="1" x14ac:dyDescent="0.2">
      <c r="B46" s="51"/>
      <c r="D46" s="52" t="s">
        <v>15</v>
      </c>
      <c r="E46" s="53" t="s">
        <v>38</v>
      </c>
      <c r="F46" s="53" t="s">
        <v>39</v>
      </c>
      <c r="J46" s="54">
        <v>0</v>
      </c>
      <c r="L46" s="51"/>
      <c r="M46" s="55"/>
      <c r="N46" s="56"/>
      <c r="O46" s="56"/>
      <c r="P46" s="57">
        <f>P47+P55</f>
        <v>379.3515774</v>
      </c>
      <c r="Q46" s="56"/>
      <c r="R46" s="57">
        <f>R47+R55</f>
        <v>1.32E-2</v>
      </c>
      <c r="S46" s="56"/>
      <c r="T46" s="58">
        <f>T47+T55</f>
        <v>25.078499999999998</v>
      </c>
      <c r="AR46" s="52" t="s">
        <v>17</v>
      </c>
      <c r="AT46" s="59" t="s">
        <v>15</v>
      </c>
      <c r="AU46" s="59" t="s">
        <v>16</v>
      </c>
      <c r="AY46" s="52" t="s">
        <v>40</v>
      </c>
      <c r="BK46" s="60">
        <f>BK47+BK55</f>
        <v>0</v>
      </c>
    </row>
    <row r="47" spans="1:65" s="6" customFormat="1" ht="22.9" customHeight="1" x14ac:dyDescent="0.2">
      <c r="B47" s="51"/>
      <c r="D47" s="52" t="s">
        <v>15</v>
      </c>
      <c r="E47" s="61" t="s">
        <v>54</v>
      </c>
      <c r="F47" s="61" t="s">
        <v>68</v>
      </c>
      <c r="J47" s="62">
        <v>0</v>
      </c>
      <c r="L47" s="51"/>
      <c r="M47" s="55"/>
      <c r="N47" s="56"/>
      <c r="O47" s="56"/>
      <c r="P47" s="57">
        <f>SUM(P48:P54)</f>
        <v>379.33482040000001</v>
      </c>
      <c r="Q47" s="56"/>
      <c r="R47" s="57">
        <f>SUM(R48:R54)</f>
        <v>1.32E-2</v>
      </c>
      <c r="S47" s="56"/>
      <c r="T47" s="58">
        <f>SUM(T48:T54)</f>
        <v>25.078499999999998</v>
      </c>
      <c r="AR47" s="52" t="s">
        <v>17</v>
      </c>
      <c r="AT47" s="59" t="s">
        <v>15</v>
      </c>
      <c r="AU47" s="59" t="s">
        <v>17</v>
      </c>
      <c r="AY47" s="52" t="s">
        <v>40</v>
      </c>
      <c r="BK47" s="60">
        <f>SUM(BK48:BK54)</f>
        <v>0</v>
      </c>
    </row>
    <row r="48" spans="1:65" s="2" customFormat="1" ht="24" customHeight="1" x14ac:dyDescent="0.2">
      <c r="A48" s="12"/>
      <c r="B48" s="63"/>
      <c r="C48" s="64" t="s">
        <v>17</v>
      </c>
      <c r="D48" s="64" t="s">
        <v>42</v>
      </c>
      <c r="E48" s="65" t="s">
        <v>214</v>
      </c>
      <c r="F48" s="66" t="s">
        <v>215</v>
      </c>
      <c r="G48" s="67" t="s">
        <v>216</v>
      </c>
      <c r="H48" s="68">
        <v>80</v>
      </c>
      <c r="I48" s="69">
        <v>0</v>
      </c>
      <c r="J48" s="69">
        <f t="shared" ref="J48:J54" si="0">ROUND(I48*H48,2)</f>
        <v>0</v>
      </c>
      <c r="K48" s="70"/>
      <c r="L48" s="13"/>
      <c r="M48" s="71" t="s">
        <v>0</v>
      </c>
      <c r="N48" s="72" t="s">
        <v>11</v>
      </c>
      <c r="O48" s="73">
        <v>4.2779999999999999E-2</v>
      </c>
      <c r="P48" s="73">
        <f t="shared" ref="P48:P54" si="1">O48*H48</f>
        <v>3.4223999999999997</v>
      </c>
      <c r="Q48" s="73">
        <v>3.0000000000000001E-5</v>
      </c>
      <c r="R48" s="73">
        <f t="shared" ref="R48:R54" si="2">Q48*H48</f>
        <v>2.4000000000000002E-3</v>
      </c>
      <c r="S48" s="73">
        <v>7.5000000000000002E-4</v>
      </c>
      <c r="T48" s="74">
        <f t="shared" ref="T48:T54" si="3">S48*H48</f>
        <v>0.06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R48" s="75" t="s">
        <v>43</v>
      </c>
      <c r="AT48" s="75" t="s">
        <v>42</v>
      </c>
      <c r="AU48" s="75" t="s">
        <v>44</v>
      </c>
      <c r="AY48" s="7" t="s">
        <v>40</v>
      </c>
      <c r="BE48" s="76">
        <f t="shared" ref="BE48:BE54" si="4">IF(N48="základná",J48,0)</f>
        <v>0</v>
      </c>
      <c r="BF48" s="76">
        <f t="shared" ref="BF48:BF54" si="5">IF(N48="znížená",J48,0)</f>
        <v>0</v>
      </c>
      <c r="BG48" s="76">
        <f t="shared" ref="BG48:BG54" si="6">IF(N48="zákl. prenesená",J48,0)</f>
        <v>0</v>
      </c>
      <c r="BH48" s="76">
        <f t="shared" ref="BH48:BH54" si="7">IF(N48="zníž. prenesená",J48,0)</f>
        <v>0</v>
      </c>
      <c r="BI48" s="76">
        <f t="shared" ref="BI48:BI54" si="8">IF(N48="nulová",J48,0)</f>
        <v>0</v>
      </c>
      <c r="BJ48" s="7" t="s">
        <v>44</v>
      </c>
      <c r="BK48" s="76">
        <f t="shared" ref="BK48:BK54" si="9">ROUND(I48*H48,2)</f>
        <v>0</v>
      </c>
      <c r="BL48" s="7" t="s">
        <v>43</v>
      </c>
      <c r="BM48" s="75" t="s">
        <v>44</v>
      </c>
    </row>
    <row r="49" spans="1:65" s="2" customFormat="1" ht="24" customHeight="1" x14ac:dyDescent="0.2">
      <c r="A49" s="12"/>
      <c r="B49" s="63"/>
      <c r="C49" s="64" t="s">
        <v>44</v>
      </c>
      <c r="D49" s="64" t="s">
        <v>42</v>
      </c>
      <c r="E49" s="65" t="s">
        <v>217</v>
      </c>
      <c r="F49" s="66" t="s">
        <v>218</v>
      </c>
      <c r="G49" s="67" t="s">
        <v>216</v>
      </c>
      <c r="H49" s="68">
        <v>270</v>
      </c>
      <c r="I49" s="69">
        <v>0</v>
      </c>
      <c r="J49" s="69">
        <f t="shared" si="0"/>
        <v>0</v>
      </c>
      <c r="K49" s="70"/>
      <c r="L49" s="13"/>
      <c r="M49" s="71" t="s">
        <v>0</v>
      </c>
      <c r="N49" s="72" t="s">
        <v>11</v>
      </c>
      <c r="O49" s="73">
        <v>0.22517000000000001</v>
      </c>
      <c r="P49" s="73">
        <f t="shared" si="1"/>
        <v>60.795900000000003</v>
      </c>
      <c r="Q49" s="73">
        <v>4.0000000000000003E-5</v>
      </c>
      <c r="R49" s="73">
        <f t="shared" si="2"/>
        <v>1.0800000000000001E-2</v>
      </c>
      <c r="S49" s="73">
        <v>7.5000000000000002E-4</v>
      </c>
      <c r="T49" s="74">
        <f t="shared" si="3"/>
        <v>0.20250000000000001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R49" s="75" t="s">
        <v>43</v>
      </c>
      <c r="AT49" s="75" t="s">
        <v>42</v>
      </c>
      <c r="AU49" s="75" t="s">
        <v>44</v>
      </c>
      <c r="AY49" s="7" t="s">
        <v>40</v>
      </c>
      <c r="BE49" s="76">
        <f t="shared" si="4"/>
        <v>0</v>
      </c>
      <c r="BF49" s="76">
        <f t="shared" si="5"/>
        <v>0</v>
      </c>
      <c r="BG49" s="76">
        <f t="shared" si="6"/>
        <v>0</v>
      </c>
      <c r="BH49" s="76">
        <f t="shared" si="7"/>
        <v>0</v>
      </c>
      <c r="BI49" s="76">
        <f t="shared" si="8"/>
        <v>0</v>
      </c>
      <c r="BJ49" s="7" t="s">
        <v>44</v>
      </c>
      <c r="BK49" s="76">
        <f t="shared" si="9"/>
        <v>0</v>
      </c>
      <c r="BL49" s="7" t="s">
        <v>43</v>
      </c>
      <c r="BM49" s="75" t="s">
        <v>43</v>
      </c>
    </row>
    <row r="50" spans="1:65" s="2" customFormat="1" ht="36" customHeight="1" x14ac:dyDescent="0.2">
      <c r="A50" s="12"/>
      <c r="B50" s="63"/>
      <c r="C50" s="64" t="s">
        <v>41</v>
      </c>
      <c r="D50" s="64" t="s">
        <v>42</v>
      </c>
      <c r="E50" s="65" t="s">
        <v>219</v>
      </c>
      <c r="F50" s="66" t="s">
        <v>220</v>
      </c>
      <c r="G50" s="67" t="s">
        <v>111</v>
      </c>
      <c r="H50" s="68">
        <v>176</v>
      </c>
      <c r="I50" s="69">
        <v>0</v>
      </c>
      <c r="J50" s="69">
        <f t="shared" si="0"/>
        <v>0</v>
      </c>
      <c r="K50" s="70"/>
      <c r="L50" s="13"/>
      <c r="M50" s="71" t="s">
        <v>0</v>
      </c>
      <c r="N50" s="72" t="s">
        <v>11</v>
      </c>
      <c r="O50" s="73">
        <v>1.3608100000000001</v>
      </c>
      <c r="P50" s="73">
        <f t="shared" si="1"/>
        <v>239.50256000000002</v>
      </c>
      <c r="Q50" s="73">
        <v>0</v>
      </c>
      <c r="R50" s="73">
        <f t="shared" si="2"/>
        <v>0</v>
      </c>
      <c r="S50" s="73">
        <v>0.14099999999999999</v>
      </c>
      <c r="T50" s="74">
        <f t="shared" si="3"/>
        <v>24.815999999999999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R50" s="75" t="s">
        <v>43</v>
      </c>
      <c r="AT50" s="75" t="s">
        <v>42</v>
      </c>
      <c r="AU50" s="75" t="s">
        <v>44</v>
      </c>
      <c r="AY50" s="7" t="s">
        <v>40</v>
      </c>
      <c r="BE50" s="76">
        <f t="shared" si="4"/>
        <v>0</v>
      </c>
      <c r="BF50" s="76">
        <f t="shared" si="5"/>
        <v>0</v>
      </c>
      <c r="BG50" s="76">
        <f t="shared" si="6"/>
        <v>0</v>
      </c>
      <c r="BH50" s="76">
        <f t="shared" si="7"/>
        <v>0</v>
      </c>
      <c r="BI50" s="76">
        <f t="shared" si="8"/>
        <v>0</v>
      </c>
      <c r="BJ50" s="7" t="s">
        <v>44</v>
      </c>
      <c r="BK50" s="76">
        <f t="shared" si="9"/>
        <v>0</v>
      </c>
      <c r="BL50" s="7" t="s">
        <v>43</v>
      </c>
      <c r="BM50" s="75" t="s">
        <v>45</v>
      </c>
    </row>
    <row r="51" spans="1:65" s="2" customFormat="1" ht="24" customHeight="1" x14ac:dyDescent="0.2">
      <c r="A51" s="12"/>
      <c r="B51" s="63"/>
      <c r="C51" s="64" t="s">
        <v>43</v>
      </c>
      <c r="D51" s="64" t="s">
        <v>42</v>
      </c>
      <c r="E51" s="65" t="s">
        <v>89</v>
      </c>
      <c r="F51" s="66" t="s">
        <v>90</v>
      </c>
      <c r="G51" s="67" t="s">
        <v>86</v>
      </c>
      <c r="H51" s="68">
        <v>27.478000000000002</v>
      </c>
      <c r="I51" s="69">
        <v>0</v>
      </c>
      <c r="J51" s="69">
        <f t="shared" si="0"/>
        <v>0</v>
      </c>
      <c r="K51" s="70"/>
      <c r="L51" s="13"/>
      <c r="M51" s="71" t="s">
        <v>0</v>
      </c>
      <c r="N51" s="72" t="s">
        <v>11</v>
      </c>
      <c r="O51" s="73">
        <v>0.88200000000000001</v>
      </c>
      <c r="P51" s="73">
        <f t="shared" si="1"/>
        <v>24.235596000000001</v>
      </c>
      <c r="Q51" s="73">
        <v>0</v>
      </c>
      <c r="R51" s="73">
        <f t="shared" si="2"/>
        <v>0</v>
      </c>
      <c r="S51" s="73">
        <v>0</v>
      </c>
      <c r="T51" s="74">
        <f t="shared" si="3"/>
        <v>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R51" s="75" t="s">
        <v>43</v>
      </c>
      <c r="AT51" s="75" t="s">
        <v>42</v>
      </c>
      <c r="AU51" s="75" t="s">
        <v>44</v>
      </c>
      <c r="AY51" s="7" t="s">
        <v>40</v>
      </c>
      <c r="BE51" s="76">
        <f t="shared" si="4"/>
        <v>0</v>
      </c>
      <c r="BF51" s="76">
        <f t="shared" si="5"/>
        <v>0</v>
      </c>
      <c r="BG51" s="76">
        <f t="shared" si="6"/>
        <v>0</v>
      </c>
      <c r="BH51" s="76">
        <f t="shared" si="7"/>
        <v>0</v>
      </c>
      <c r="BI51" s="76">
        <f t="shared" si="8"/>
        <v>0</v>
      </c>
      <c r="BJ51" s="7" t="s">
        <v>44</v>
      </c>
      <c r="BK51" s="76">
        <f t="shared" si="9"/>
        <v>0</v>
      </c>
      <c r="BL51" s="7" t="s">
        <v>43</v>
      </c>
      <c r="BM51" s="75" t="s">
        <v>46</v>
      </c>
    </row>
    <row r="52" spans="1:65" s="2" customFormat="1" ht="24" customHeight="1" x14ac:dyDescent="0.2">
      <c r="A52" s="12"/>
      <c r="B52" s="63"/>
      <c r="C52" s="64" t="s">
        <v>47</v>
      </c>
      <c r="D52" s="64" t="s">
        <v>42</v>
      </c>
      <c r="E52" s="65" t="s">
        <v>154</v>
      </c>
      <c r="F52" s="66" t="s">
        <v>155</v>
      </c>
      <c r="G52" s="67" t="s">
        <v>86</v>
      </c>
      <c r="H52" s="68">
        <v>27.478000000000002</v>
      </c>
      <c r="I52" s="69">
        <v>0</v>
      </c>
      <c r="J52" s="69">
        <f t="shared" si="0"/>
        <v>0</v>
      </c>
      <c r="K52" s="70"/>
      <c r="L52" s="13"/>
      <c r="M52" s="71" t="s">
        <v>0</v>
      </c>
      <c r="N52" s="72" t="s">
        <v>11</v>
      </c>
      <c r="O52" s="73">
        <v>0.89</v>
      </c>
      <c r="P52" s="73">
        <f t="shared" si="1"/>
        <v>24.45542</v>
      </c>
      <c r="Q52" s="73">
        <v>0</v>
      </c>
      <c r="R52" s="73">
        <f t="shared" si="2"/>
        <v>0</v>
      </c>
      <c r="S52" s="73">
        <v>0</v>
      </c>
      <c r="T52" s="74">
        <f t="shared" si="3"/>
        <v>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R52" s="75" t="s">
        <v>43</v>
      </c>
      <c r="AT52" s="75" t="s">
        <v>42</v>
      </c>
      <c r="AU52" s="75" t="s">
        <v>44</v>
      </c>
      <c r="AY52" s="7" t="s">
        <v>40</v>
      </c>
      <c r="BE52" s="76">
        <f t="shared" si="4"/>
        <v>0</v>
      </c>
      <c r="BF52" s="76">
        <f t="shared" si="5"/>
        <v>0</v>
      </c>
      <c r="BG52" s="76">
        <f t="shared" si="6"/>
        <v>0</v>
      </c>
      <c r="BH52" s="76">
        <f t="shared" si="7"/>
        <v>0</v>
      </c>
      <c r="BI52" s="76">
        <f t="shared" si="8"/>
        <v>0</v>
      </c>
      <c r="BJ52" s="7" t="s">
        <v>44</v>
      </c>
      <c r="BK52" s="76">
        <f t="shared" si="9"/>
        <v>0</v>
      </c>
      <c r="BL52" s="7" t="s">
        <v>43</v>
      </c>
      <c r="BM52" s="75" t="s">
        <v>48</v>
      </c>
    </row>
    <row r="53" spans="1:65" s="2" customFormat="1" ht="24" customHeight="1" x14ac:dyDescent="0.2">
      <c r="A53" s="12"/>
      <c r="B53" s="63"/>
      <c r="C53" s="64" t="s">
        <v>45</v>
      </c>
      <c r="D53" s="64" t="s">
        <v>42</v>
      </c>
      <c r="E53" s="65" t="s">
        <v>221</v>
      </c>
      <c r="F53" s="66" t="s">
        <v>222</v>
      </c>
      <c r="G53" s="67" t="s">
        <v>86</v>
      </c>
      <c r="H53" s="68">
        <v>27.478000000000002</v>
      </c>
      <c r="I53" s="69">
        <v>0</v>
      </c>
      <c r="J53" s="69">
        <f t="shared" si="0"/>
        <v>0</v>
      </c>
      <c r="K53" s="70"/>
      <c r="L53" s="13"/>
      <c r="M53" s="71" t="s">
        <v>0</v>
      </c>
      <c r="N53" s="72" t="s">
        <v>11</v>
      </c>
      <c r="O53" s="73">
        <v>0.9798</v>
      </c>
      <c r="P53" s="73">
        <f t="shared" si="1"/>
        <v>26.922944400000002</v>
      </c>
      <c r="Q53" s="73">
        <v>0</v>
      </c>
      <c r="R53" s="73">
        <f t="shared" si="2"/>
        <v>0</v>
      </c>
      <c r="S53" s="73">
        <v>0</v>
      </c>
      <c r="T53" s="74">
        <f t="shared" si="3"/>
        <v>0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R53" s="75" t="s">
        <v>43</v>
      </c>
      <c r="AT53" s="75" t="s">
        <v>42</v>
      </c>
      <c r="AU53" s="75" t="s">
        <v>44</v>
      </c>
      <c r="AY53" s="7" t="s">
        <v>40</v>
      </c>
      <c r="BE53" s="76">
        <f t="shared" si="4"/>
        <v>0</v>
      </c>
      <c r="BF53" s="76">
        <f t="shared" si="5"/>
        <v>0</v>
      </c>
      <c r="BG53" s="76">
        <f t="shared" si="6"/>
        <v>0</v>
      </c>
      <c r="BH53" s="76">
        <f t="shared" si="7"/>
        <v>0</v>
      </c>
      <c r="BI53" s="76">
        <f t="shared" si="8"/>
        <v>0</v>
      </c>
      <c r="BJ53" s="7" t="s">
        <v>44</v>
      </c>
      <c r="BK53" s="76">
        <f t="shared" si="9"/>
        <v>0</v>
      </c>
      <c r="BL53" s="7" t="s">
        <v>43</v>
      </c>
      <c r="BM53" s="75" t="s">
        <v>49</v>
      </c>
    </row>
    <row r="54" spans="1:65" s="2" customFormat="1" ht="24" customHeight="1" x14ac:dyDescent="0.2">
      <c r="A54" s="12"/>
      <c r="B54" s="63"/>
      <c r="C54" s="64" t="s">
        <v>50</v>
      </c>
      <c r="D54" s="64" t="s">
        <v>42</v>
      </c>
      <c r="E54" s="65" t="s">
        <v>223</v>
      </c>
      <c r="F54" s="66" t="s">
        <v>224</v>
      </c>
      <c r="G54" s="67" t="s">
        <v>86</v>
      </c>
      <c r="H54" s="68">
        <v>27.478000000000002</v>
      </c>
      <c r="I54" s="69">
        <v>0</v>
      </c>
      <c r="J54" s="69">
        <f t="shared" si="0"/>
        <v>0</v>
      </c>
      <c r="K54" s="70"/>
      <c r="L54" s="13"/>
      <c r="M54" s="71" t="s">
        <v>0</v>
      </c>
      <c r="N54" s="72" t="s">
        <v>11</v>
      </c>
      <c r="O54" s="73">
        <v>0</v>
      </c>
      <c r="P54" s="73">
        <f t="shared" si="1"/>
        <v>0</v>
      </c>
      <c r="Q54" s="73">
        <v>0</v>
      </c>
      <c r="R54" s="73">
        <f t="shared" si="2"/>
        <v>0</v>
      </c>
      <c r="S54" s="73">
        <v>0</v>
      </c>
      <c r="T54" s="74">
        <f t="shared" si="3"/>
        <v>0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R54" s="75" t="s">
        <v>43</v>
      </c>
      <c r="AT54" s="75" t="s">
        <v>42</v>
      </c>
      <c r="AU54" s="75" t="s">
        <v>44</v>
      </c>
      <c r="AY54" s="7" t="s">
        <v>40</v>
      </c>
      <c r="BE54" s="76">
        <f t="shared" si="4"/>
        <v>0</v>
      </c>
      <c r="BF54" s="76">
        <f t="shared" si="5"/>
        <v>0</v>
      </c>
      <c r="BG54" s="76">
        <f t="shared" si="6"/>
        <v>0</v>
      </c>
      <c r="BH54" s="76">
        <f t="shared" si="7"/>
        <v>0</v>
      </c>
      <c r="BI54" s="76">
        <f t="shared" si="8"/>
        <v>0</v>
      </c>
      <c r="BJ54" s="7" t="s">
        <v>44</v>
      </c>
      <c r="BK54" s="76">
        <f t="shared" si="9"/>
        <v>0</v>
      </c>
      <c r="BL54" s="7" t="s">
        <v>43</v>
      </c>
      <c r="BM54" s="75" t="s">
        <v>51</v>
      </c>
    </row>
    <row r="55" spans="1:65" s="6" customFormat="1" ht="22.9" customHeight="1" x14ac:dyDescent="0.2">
      <c r="B55" s="51"/>
      <c r="D55" s="52" t="s">
        <v>15</v>
      </c>
      <c r="E55" s="61" t="s">
        <v>96</v>
      </c>
      <c r="F55" s="61" t="s">
        <v>97</v>
      </c>
      <c r="J55" s="62">
        <f>BK55</f>
        <v>0</v>
      </c>
      <c r="L55" s="51"/>
      <c r="M55" s="55"/>
      <c r="N55" s="56"/>
      <c r="O55" s="56"/>
      <c r="P55" s="57">
        <f>P56</f>
        <v>1.6756999999999998E-2</v>
      </c>
      <c r="Q55" s="56"/>
      <c r="R55" s="57">
        <f>R56</f>
        <v>0</v>
      </c>
      <c r="S55" s="56"/>
      <c r="T55" s="58">
        <f>T56</f>
        <v>0</v>
      </c>
      <c r="AR55" s="52" t="s">
        <v>17</v>
      </c>
      <c r="AT55" s="59" t="s">
        <v>15</v>
      </c>
      <c r="AU55" s="59" t="s">
        <v>17</v>
      </c>
      <c r="AY55" s="52" t="s">
        <v>40</v>
      </c>
      <c r="BK55" s="60">
        <f>BK56</f>
        <v>0</v>
      </c>
    </row>
    <row r="56" spans="1:65" s="2" customFormat="1" ht="24" customHeight="1" x14ac:dyDescent="0.2">
      <c r="A56" s="12"/>
      <c r="B56" s="63"/>
      <c r="C56" s="64" t="s">
        <v>46</v>
      </c>
      <c r="D56" s="64" t="s">
        <v>42</v>
      </c>
      <c r="E56" s="65" t="s">
        <v>225</v>
      </c>
      <c r="F56" s="66" t="s">
        <v>226</v>
      </c>
      <c r="G56" s="67" t="s">
        <v>86</v>
      </c>
      <c r="H56" s="68">
        <v>1.2999999999999999E-2</v>
      </c>
      <c r="I56" s="69">
        <v>0</v>
      </c>
      <c r="J56" s="69">
        <f>ROUND(I56*H56,2)</f>
        <v>0</v>
      </c>
      <c r="K56" s="70"/>
      <c r="L56" s="13"/>
      <c r="M56" s="71" t="s">
        <v>0</v>
      </c>
      <c r="N56" s="72" t="s">
        <v>11</v>
      </c>
      <c r="O56" s="73">
        <v>1.2889999999999999</v>
      </c>
      <c r="P56" s="73">
        <f>O56*H56</f>
        <v>1.6756999999999998E-2</v>
      </c>
      <c r="Q56" s="73">
        <v>0</v>
      </c>
      <c r="R56" s="73">
        <f>Q56*H56</f>
        <v>0</v>
      </c>
      <c r="S56" s="73">
        <v>0</v>
      </c>
      <c r="T56" s="74">
        <f>S56*H56</f>
        <v>0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R56" s="75" t="s">
        <v>43</v>
      </c>
      <c r="AT56" s="75" t="s">
        <v>42</v>
      </c>
      <c r="AU56" s="75" t="s">
        <v>44</v>
      </c>
      <c r="AY56" s="7" t="s">
        <v>40</v>
      </c>
      <c r="BE56" s="76">
        <f>IF(N56="základná",J56,0)</f>
        <v>0</v>
      </c>
      <c r="BF56" s="76">
        <f>IF(N56="znížená",J56,0)</f>
        <v>0</v>
      </c>
      <c r="BG56" s="76">
        <f>IF(N56="zákl. prenesená",J56,0)</f>
        <v>0</v>
      </c>
      <c r="BH56" s="76">
        <f>IF(N56="zníž. prenesená",J56,0)</f>
        <v>0</v>
      </c>
      <c r="BI56" s="76">
        <f>IF(N56="nulová",J56,0)</f>
        <v>0</v>
      </c>
      <c r="BJ56" s="7" t="s">
        <v>44</v>
      </c>
      <c r="BK56" s="76">
        <f>ROUND(I56*H56,2)</f>
        <v>0</v>
      </c>
      <c r="BL56" s="7" t="s">
        <v>43</v>
      </c>
      <c r="BM56" s="75" t="s">
        <v>53</v>
      </c>
    </row>
    <row r="57" spans="1:65" s="6" customFormat="1" ht="25.9" customHeight="1" x14ac:dyDescent="0.2">
      <c r="B57" s="51"/>
      <c r="D57" s="52" t="s">
        <v>15</v>
      </c>
      <c r="E57" s="53" t="s">
        <v>100</v>
      </c>
      <c r="F57" s="53" t="s">
        <v>101</v>
      </c>
      <c r="J57" s="54">
        <f>BK57</f>
        <v>0</v>
      </c>
      <c r="L57" s="51"/>
      <c r="M57" s="55"/>
      <c r="N57" s="56"/>
      <c r="O57" s="56"/>
      <c r="P57" s="57">
        <f>P58+P59+P60+P74+P93+P119</f>
        <v>337.59840799999995</v>
      </c>
      <c r="Q57" s="56"/>
      <c r="R57" s="57">
        <f>R58+R59+R60+R74+R93+R119</f>
        <v>0.289997610254</v>
      </c>
      <c r="S57" s="56"/>
      <c r="T57" s="58">
        <f>T58+T59+T60+T74+T93+T119</f>
        <v>2.3992499999999999</v>
      </c>
      <c r="AR57" s="52" t="s">
        <v>44</v>
      </c>
      <c r="AT57" s="59" t="s">
        <v>15</v>
      </c>
      <c r="AU57" s="59" t="s">
        <v>16</v>
      </c>
      <c r="AY57" s="52" t="s">
        <v>40</v>
      </c>
      <c r="BK57" s="60">
        <f>BK58+BK59+BK60+BK74+BK93+BK119</f>
        <v>0</v>
      </c>
    </row>
    <row r="58" spans="1:65" s="2" customFormat="1" ht="24" customHeight="1" x14ac:dyDescent="0.2">
      <c r="A58" s="12"/>
      <c r="B58" s="63"/>
      <c r="C58" s="64" t="s">
        <v>54</v>
      </c>
      <c r="D58" s="64" t="s">
        <v>42</v>
      </c>
      <c r="E58" s="65" t="s">
        <v>227</v>
      </c>
      <c r="F58" s="66" t="s">
        <v>228</v>
      </c>
      <c r="G58" s="67" t="s">
        <v>156</v>
      </c>
      <c r="H58" s="68">
        <v>50</v>
      </c>
      <c r="I58" s="69">
        <v>0</v>
      </c>
      <c r="J58" s="69">
        <f>ROUND(I58*H58,2)</f>
        <v>0</v>
      </c>
      <c r="K58" s="70"/>
      <c r="L58" s="13"/>
      <c r="M58" s="71" t="s">
        <v>0</v>
      </c>
      <c r="N58" s="72" t="s">
        <v>11</v>
      </c>
      <c r="O58" s="73">
        <v>0</v>
      </c>
      <c r="P58" s="73">
        <f>O58*H58</f>
        <v>0</v>
      </c>
      <c r="Q58" s="73">
        <v>0</v>
      </c>
      <c r="R58" s="73">
        <f>Q58*H58</f>
        <v>0</v>
      </c>
      <c r="S58" s="73">
        <v>0</v>
      </c>
      <c r="T58" s="74">
        <f>S58*H58</f>
        <v>0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R58" s="75" t="s">
        <v>53</v>
      </c>
      <c r="AT58" s="75" t="s">
        <v>42</v>
      </c>
      <c r="AU58" s="75" t="s">
        <v>17</v>
      </c>
      <c r="AY58" s="7" t="s">
        <v>40</v>
      </c>
      <c r="BE58" s="76">
        <f>IF(N58="základná",J58,0)</f>
        <v>0</v>
      </c>
      <c r="BF58" s="76">
        <f>IF(N58="znížená",J58,0)</f>
        <v>0</v>
      </c>
      <c r="BG58" s="76">
        <f>IF(N58="zákl. prenesená",J58,0)</f>
        <v>0</v>
      </c>
      <c r="BH58" s="76">
        <f>IF(N58="zníž. prenesená",J58,0)</f>
        <v>0</v>
      </c>
      <c r="BI58" s="76">
        <f>IF(N58="nulová",J58,0)</f>
        <v>0</v>
      </c>
      <c r="BJ58" s="7" t="s">
        <v>44</v>
      </c>
      <c r="BK58" s="76">
        <f>ROUND(I58*H58,2)</f>
        <v>0</v>
      </c>
      <c r="BL58" s="7" t="s">
        <v>53</v>
      </c>
      <c r="BM58" s="75" t="s">
        <v>229</v>
      </c>
    </row>
    <row r="59" spans="1:65" s="2" customFormat="1" ht="24" customHeight="1" x14ac:dyDescent="0.2">
      <c r="A59" s="12"/>
      <c r="B59" s="63"/>
      <c r="C59" s="77" t="s">
        <v>48</v>
      </c>
      <c r="D59" s="77" t="s">
        <v>52</v>
      </c>
      <c r="E59" s="78" t="s">
        <v>230</v>
      </c>
      <c r="F59" s="79" t="s">
        <v>231</v>
      </c>
      <c r="G59" s="80" t="s">
        <v>114</v>
      </c>
      <c r="H59" s="81">
        <v>300</v>
      </c>
      <c r="I59" s="82">
        <v>0</v>
      </c>
      <c r="J59" s="82">
        <f>ROUND(I59*H59,2)</f>
        <v>0</v>
      </c>
      <c r="K59" s="83"/>
      <c r="L59" s="84"/>
      <c r="M59" s="85" t="s">
        <v>0</v>
      </c>
      <c r="N59" s="86" t="s">
        <v>11</v>
      </c>
      <c r="O59" s="73">
        <v>0</v>
      </c>
      <c r="P59" s="73">
        <f>O59*H59</f>
        <v>0</v>
      </c>
      <c r="Q59" s="73">
        <v>0</v>
      </c>
      <c r="R59" s="73">
        <f>Q59*H59</f>
        <v>0</v>
      </c>
      <c r="S59" s="73">
        <v>0</v>
      </c>
      <c r="T59" s="74">
        <f>S59*H59</f>
        <v>0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R59" s="75" t="s">
        <v>64</v>
      </c>
      <c r="AT59" s="75" t="s">
        <v>52</v>
      </c>
      <c r="AU59" s="75" t="s">
        <v>17</v>
      </c>
      <c r="AY59" s="7" t="s">
        <v>40</v>
      </c>
      <c r="BE59" s="76">
        <f>IF(N59="základná",J59,0)</f>
        <v>0</v>
      </c>
      <c r="BF59" s="76">
        <f>IF(N59="znížená",J59,0)</f>
        <v>0</v>
      </c>
      <c r="BG59" s="76">
        <f>IF(N59="zákl. prenesená",J59,0)</f>
        <v>0</v>
      </c>
      <c r="BH59" s="76">
        <f>IF(N59="zníž. prenesená",J59,0)</f>
        <v>0</v>
      </c>
      <c r="BI59" s="76">
        <f>IF(N59="nulová",J59,0)</f>
        <v>0</v>
      </c>
      <c r="BJ59" s="7" t="s">
        <v>44</v>
      </c>
      <c r="BK59" s="76">
        <f>ROUND(I59*H59,2)</f>
        <v>0</v>
      </c>
      <c r="BL59" s="7" t="s">
        <v>53</v>
      </c>
      <c r="BM59" s="75" t="s">
        <v>1</v>
      </c>
    </row>
    <row r="60" spans="1:65" s="6" customFormat="1" ht="22.9" customHeight="1" x14ac:dyDescent="0.2">
      <c r="B60" s="51"/>
      <c r="D60" s="52" t="s">
        <v>15</v>
      </c>
      <c r="E60" s="61" t="s">
        <v>152</v>
      </c>
      <c r="F60" s="61" t="s">
        <v>153</v>
      </c>
      <c r="J60" s="62">
        <f>BK60</f>
        <v>0</v>
      </c>
      <c r="L60" s="51"/>
      <c r="M60" s="55"/>
      <c r="N60" s="56"/>
      <c r="O60" s="56"/>
      <c r="P60" s="57">
        <f>SUM(P61:P73)</f>
        <v>29.933733999999998</v>
      </c>
      <c r="Q60" s="56"/>
      <c r="R60" s="57">
        <f>SUM(R61:R73)</f>
        <v>0</v>
      </c>
      <c r="S60" s="56"/>
      <c r="T60" s="58">
        <f>SUM(T61:T73)</f>
        <v>0</v>
      </c>
      <c r="AR60" s="52" t="s">
        <v>44</v>
      </c>
      <c r="AT60" s="59" t="s">
        <v>15</v>
      </c>
      <c r="AU60" s="59" t="s">
        <v>17</v>
      </c>
      <c r="AY60" s="52" t="s">
        <v>40</v>
      </c>
      <c r="BK60" s="60">
        <f>SUM(BK61:BK73)</f>
        <v>0</v>
      </c>
    </row>
    <row r="61" spans="1:65" s="2" customFormat="1" ht="16.5" customHeight="1" x14ac:dyDescent="0.2">
      <c r="A61" s="12"/>
      <c r="B61" s="63"/>
      <c r="C61" s="64" t="s">
        <v>56</v>
      </c>
      <c r="D61" s="64" t="s">
        <v>42</v>
      </c>
      <c r="E61" s="65" t="s">
        <v>232</v>
      </c>
      <c r="F61" s="66" t="s">
        <v>233</v>
      </c>
      <c r="G61" s="67" t="s">
        <v>111</v>
      </c>
      <c r="H61" s="68">
        <v>52</v>
      </c>
      <c r="I61" s="69">
        <v>0</v>
      </c>
      <c r="J61" s="69">
        <f t="shared" ref="J61:J73" si="10">ROUND(I61*H61,2)</f>
        <v>0</v>
      </c>
      <c r="K61" s="70"/>
      <c r="L61" s="13"/>
      <c r="M61" s="71" t="s">
        <v>0</v>
      </c>
      <c r="N61" s="72" t="s">
        <v>11</v>
      </c>
      <c r="O61" s="73">
        <v>0.13108</v>
      </c>
      <c r="P61" s="73">
        <f t="shared" ref="P61:P73" si="11">O61*H61</f>
        <v>6.81616</v>
      </c>
      <c r="Q61" s="73">
        <v>0</v>
      </c>
      <c r="R61" s="73">
        <f t="shared" ref="R61:R73" si="12">Q61*H61</f>
        <v>0</v>
      </c>
      <c r="S61" s="73">
        <v>0</v>
      </c>
      <c r="T61" s="74">
        <f t="shared" ref="T61:T73" si="13">S61*H61</f>
        <v>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R61" s="75" t="s">
        <v>53</v>
      </c>
      <c r="AT61" s="75" t="s">
        <v>42</v>
      </c>
      <c r="AU61" s="75" t="s">
        <v>44</v>
      </c>
      <c r="AY61" s="7" t="s">
        <v>40</v>
      </c>
      <c r="BE61" s="76">
        <f t="shared" ref="BE61:BE73" si="14">IF(N61="základná",J61,0)</f>
        <v>0</v>
      </c>
      <c r="BF61" s="76">
        <f t="shared" ref="BF61:BF73" si="15">IF(N61="znížená",J61,0)</f>
        <v>0</v>
      </c>
      <c r="BG61" s="76">
        <f t="shared" ref="BG61:BG73" si="16">IF(N61="zákl. prenesená",J61,0)</f>
        <v>0</v>
      </c>
      <c r="BH61" s="76">
        <f t="shared" ref="BH61:BH73" si="17">IF(N61="zníž. prenesená",J61,0)</f>
        <v>0</v>
      </c>
      <c r="BI61" s="76">
        <f t="shared" ref="BI61:BI73" si="18">IF(N61="nulová",J61,0)</f>
        <v>0</v>
      </c>
      <c r="BJ61" s="7" t="s">
        <v>44</v>
      </c>
      <c r="BK61" s="76">
        <f t="shared" ref="BK61:BK73" si="19">ROUND(I61*H61,2)</f>
        <v>0</v>
      </c>
      <c r="BL61" s="7" t="s">
        <v>53</v>
      </c>
      <c r="BM61" s="75" t="s">
        <v>57</v>
      </c>
    </row>
    <row r="62" spans="1:65" s="2" customFormat="1" ht="16.5" customHeight="1" x14ac:dyDescent="0.2">
      <c r="A62" s="12"/>
      <c r="B62" s="63"/>
      <c r="C62" s="77" t="s">
        <v>49</v>
      </c>
      <c r="D62" s="77" t="s">
        <v>52</v>
      </c>
      <c r="E62" s="78" t="s">
        <v>234</v>
      </c>
      <c r="F62" s="79" t="s">
        <v>235</v>
      </c>
      <c r="G62" s="80" t="s">
        <v>111</v>
      </c>
      <c r="H62" s="81">
        <v>14</v>
      </c>
      <c r="I62" s="82">
        <v>0</v>
      </c>
      <c r="J62" s="82">
        <f t="shared" si="10"/>
        <v>0</v>
      </c>
      <c r="K62" s="83"/>
      <c r="L62" s="84"/>
      <c r="M62" s="85" t="s">
        <v>0</v>
      </c>
      <c r="N62" s="86" t="s">
        <v>11</v>
      </c>
      <c r="O62" s="73">
        <v>0</v>
      </c>
      <c r="P62" s="73">
        <f t="shared" si="11"/>
        <v>0</v>
      </c>
      <c r="Q62" s="73">
        <v>0</v>
      </c>
      <c r="R62" s="73">
        <f t="shared" si="12"/>
        <v>0</v>
      </c>
      <c r="S62" s="73">
        <v>0</v>
      </c>
      <c r="T62" s="74">
        <f t="shared" si="13"/>
        <v>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R62" s="75" t="s">
        <v>64</v>
      </c>
      <c r="AT62" s="75" t="s">
        <v>52</v>
      </c>
      <c r="AU62" s="75" t="s">
        <v>44</v>
      </c>
      <c r="AY62" s="7" t="s">
        <v>40</v>
      </c>
      <c r="BE62" s="76">
        <f t="shared" si="14"/>
        <v>0</v>
      </c>
      <c r="BF62" s="76">
        <f t="shared" si="15"/>
        <v>0</v>
      </c>
      <c r="BG62" s="76">
        <f t="shared" si="16"/>
        <v>0</v>
      </c>
      <c r="BH62" s="76">
        <f t="shared" si="17"/>
        <v>0</v>
      </c>
      <c r="BI62" s="76">
        <f t="shared" si="18"/>
        <v>0</v>
      </c>
      <c r="BJ62" s="7" t="s">
        <v>44</v>
      </c>
      <c r="BK62" s="76">
        <f t="shared" si="19"/>
        <v>0</v>
      </c>
      <c r="BL62" s="7" t="s">
        <v>53</v>
      </c>
      <c r="BM62" s="75" t="s">
        <v>58</v>
      </c>
    </row>
    <row r="63" spans="1:65" s="2" customFormat="1" ht="16.5" customHeight="1" x14ac:dyDescent="0.2">
      <c r="A63" s="12"/>
      <c r="B63" s="63"/>
      <c r="C63" s="77" t="s">
        <v>59</v>
      </c>
      <c r="D63" s="77" t="s">
        <v>52</v>
      </c>
      <c r="E63" s="78" t="s">
        <v>236</v>
      </c>
      <c r="F63" s="79" t="s">
        <v>237</v>
      </c>
      <c r="G63" s="80" t="s">
        <v>111</v>
      </c>
      <c r="H63" s="81">
        <v>35</v>
      </c>
      <c r="I63" s="82">
        <v>0</v>
      </c>
      <c r="J63" s="82">
        <f t="shared" si="10"/>
        <v>0</v>
      </c>
      <c r="K63" s="83"/>
      <c r="L63" s="84"/>
      <c r="M63" s="85" t="s">
        <v>0</v>
      </c>
      <c r="N63" s="86" t="s">
        <v>11</v>
      </c>
      <c r="O63" s="73">
        <v>0</v>
      </c>
      <c r="P63" s="73">
        <f t="shared" si="11"/>
        <v>0</v>
      </c>
      <c r="Q63" s="73">
        <v>0</v>
      </c>
      <c r="R63" s="73">
        <f t="shared" si="12"/>
        <v>0</v>
      </c>
      <c r="S63" s="73">
        <v>0</v>
      </c>
      <c r="T63" s="74">
        <f t="shared" si="13"/>
        <v>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R63" s="75" t="s">
        <v>64</v>
      </c>
      <c r="AT63" s="75" t="s">
        <v>52</v>
      </c>
      <c r="AU63" s="75" t="s">
        <v>44</v>
      </c>
      <c r="AY63" s="7" t="s">
        <v>40</v>
      </c>
      <c r="BE63" s="76">
        <f t="shared" si="14"/>
        <v>0</v>
      </c>
      <c r="BF63" s="76">
        <f t="shared" si="15"/>
        <v>0</v>
      </c>
      <c r="BG63" s="76">
        <f t="shared" si="16"/>
        <v>0</v>
      </c>
      <c r="BH63" s="76">
        <f t="shared" si="17"/>
        <v>0</v>
      </c>
      <c r="BI63" s="76">
        <f t="shared" si="18"/>
        <v>0</v>
      </c>
      <c r="BJ63" s="7" t="s">
        <v>44</v>
      </c>
      <c r="BK63" s="76">
        <f t="shared" si="19"/>
        <v>0</v>
      </c>
      <c r="BL63" s="7" t="s">
        <v>53</v>
      </c>
      <c r="BM63" s="75" t="s">
        <v>60</v>
      </c>
    </row>
    <row r="64" spans="1:65" s="2" customFormat="1" ht="16.5" customHeight="1" x14ac:dyDescent="0.2">
      <c r="A64" s="12"/>
      <c r="B64" s="63"/>
      <c r="C64" s="77" t="s">
        <v>51</v>
      </c>
      <c r="D64" s="77" t="s">
        <v>52</v>
      </c>
      <c r="E64" s="78" t="s">
        <v>238</v>
      </c>
      <c r="F64" s="79" t="s">
        <v>239</v>
      </c>
      <c r="G64" s="80" t="s">
        <v>111</v>
      </c>
      <c r="H64" s="81">
        <v>3</v>
      </c>
      <c r="I64" s="82">
        <v>0</v>
      </c>
      <c r="J64" s="82">
        <f t="shared" si="10"/>
        <v>0</v>
      </c>
      <c r="K64" s="83"/>
      <c r="L64" s="84"/>
      <c r="M64" s="85" t="s">
        <v>0</v>
      </c>
      <c r="N64" s="86" t="s">
        <v>11</v>
      </c>
      <c r="O64" s="73">
        <v>0</v>
      </c>
      <c r="P64" s="73">
        <f t="shared" si="11"/>
        <v>0</v>
      </c>
      <c r="Q64" s="73">
        <v>0</v>
      </c>
      <c r="R64" s="73">
        <f t="shared" si="12"/>
        <v>0</v>
      </c>
      <c r="S64" s="73">
        <v>0</v>
      </c>
      <c r="T64" s="74">
        <f t="shared" si="13"/>
        <v>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R64" s="75" t="s">
        <v>64</v>
      </c>
      <c r="AT64" s="75" t="s">
        <v>52</v>
      </c>
      <c r="AU64" s="75" t="s">
        <v>44</v>
      </c>
      <c r="AY64" s="7" t="s">
        <v>40</v>
      </c>
      <c r="BE64" s="76">
        <f t="shared" si="14"/>
        <v>0</v>
      </c>
      <c r="BF64" s="76">
        <f t="shared" si="15"/>
        <v>0</v>
      </c>
      <c r="BG64" s="76">
        <f t="shared" si="16"/>
        <v>0</v>
      </c>
      <c r="BH64" s="76">
        <f t="shared" si="17"/>
        <v>0</v>
      </c>
      <c r="BI64" s="76">
        <f t="shared" si="18"/>
        <v>0</v>
      </c>
      <c r="BJ64" s="7" t="s">
        <v>44</v>
      </c>
      <c r="BK64" s="76">
        <f t="shared" si="19"/>
        <v>0</v>
      </c>
      <c r="BL64" s="7" t="s">
        <v>53</v>
      </c>
      <c r="BM64" s="75" t="s">
        <v>61</v>
      </c>
    </row>
    <row r="65" spans="1:65" s="2" customFormat="1" ht="16.5" customHeight="1" x14ac:dyDescent="0.2">
      <c r="A65" s="12"/>
      <c r="B65" s="63"/>
      <c r="C65" s="64" t="s">
        <v>62</v>
      </c>
      <c r="D65" s="64" t="s">
        <v>42</v>
      </c>
      <c r="E65" s="65" t="s">
        <v>240</v>
      </c>
      <c r="F65" s="66" t="s">
        <v>241</v>
      </c>
      <c r="G65" s="67" t="s">
        <v>111</v>
      </c>
      <c r="H65" s="68">
        <v>81</v>
      </c>
      <c r="I65" s="69">
        <v>0</v>
      </c>
      <c r="J65" s="69">
        <f t="shared" si="10"/>
        <v>0</v>
      </c>
      <c r="K65" s="70"/>
      <c r="L65" s="13"/>
      <c r="M65" s="71" t="s">
        <v>0</v>
      </c>
      <c r="N65" s="72" t="s">
        <v>11</v>
      </c>
      <c r="O65" s="73">
        <v>0.14807999999999999</v>
      </c>
      <c r="P65" s="73">
        <f t="shared" si="11"/>
        <v>11.994479999999999</v>
      </c>
      <c r="Q65" s="73">
        <v>0</v>
      </c>
      <c r="R65" s="73">
        <f t="shared" si="12"/>
        <v>0</v>
      </c>
      <c r="S65" s="73">
        <v>0</v>
      </c>
      <c r="T65" s="74">
        <f t="shared" si="13"/>
        <v>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R65" s="75" t="s">
        <v>53</v>
      </c>
      <c r="AT65" s="75" t="s">
        <v>42</v>
      </c>
      <c r="AU65" s="75" t="s">
        <v>44</v>
      </c>
      <c r="AY65" s="7" t="s">
        <v>40</v>
      </c>
      <c r="BE65" s="76">
        <f t="shared" si="14"/>
        <v>0</v>
      </c>
      <c r="BF65" s="76">
        <f t="shared" si="15"/>
        <v>0</v>
      </c>
      <c r="BG65" s="76">
        <f t="shared" si="16"/>
        <v>0</v>
      </c>
      <c r="BH65" s="76">
        <f t="shared" si="17"/>
        <v>0</v>
      </c>
      <c r="BI65" s="76">
        <f t="shared" si="18"/>
        <v>0</v>
      </c>
      <c r="BJ65" s="7" t="s">
        <v>44</v>
      </c>
      <c r="BK65" s="76">
        <f t="shared" si="19"/>
        <v>0</v>
      </c>
      <c r="BL65" s="7" t="s">
        <v>53</v>
      </c>
      <c r="BM65" s="75" t="s">
        <v>63</v>
      </c>
    </row>
    <row r="66" spans="1:65" s="2" customFormat="1" ht="16.5" customHeight="1" x14ac:dyDescent="0.2">
      <c r="A66" s="12"/>
      <c r="B66" s="63"/>
      <c r="C66" s="77" t="s">
        <v>53</v>
      </c>
      <c r="D66" s="77" t="s">
        <v>52</v>
      </c>
      <c r="E66" s="78" t="s">
        <v>242</v>
      </c>
      <c r="F66" s="79" t="s">
        <v>243</v>
      </c>
      <c r="G66" s="80" t="s">
        <v>111</v>
      </c>
      <c r="H66" s="81">
        <v>81</v>
      </c>
      <c r="I66" s="82">
        <v>0</v>
      </c>
      <c r="J66" s="82">
        <f t="shared" si="10"/>
        <v>0</v>
      </c>
      <c r="K66" s="83"/>
      <c r="L66" s="84"/>
      <c r="M66" s="85" t="s">
        <v>0</v>
      </c>
      <c r="N66" s="86" t="s">
        <v>11</v>
      </c>
      <c r="O66" s="73">
        <v>0</v>
      </c>
      <c r="P66" s="73">
        <f t="shared" si="11"/>
        <v>0</v>
      </c>
      <c r="Q66" s="73">
        <v>0</v>
      </c>
      <c r="R66" s="73">
        <f t="shared" si="12"/>
        <v>0</v>
      </c>
      <c r="S66" s="73">
        <v>0</v>
      </c>
      <c r="T66" s="74">
        <f t="shared" si="13"/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R66" s="75" t="s">
        <v>64</v>
      </c>
      <c r="AT66" s="75" t="s">
        <v>52</v>
      </c>
      <c r="AU66" s="75" t="s">
        <v>44</v>
      </c>
      <c r="AY66" s="7" t="s">
        <v>40</v>
      </c>
      <c r="BE66" s="76">
        <f t="shared" si="14"/>
        <v>0</v>
      </c>
      <c r="BF66" s="76">
        <f t="shared" si="15"/>
        <v>0</v>
      </c>
      <c r="BG66" s="76">
        <f t="shared" si="16"/>
        <v>0</v>
      </c>
      <c r="BH66" s="76">
        <f t="shared" si="17"/>
        <v>0</v>
      </c>
      <c r="BI66" s="76">
        <f t="shared" si="18"/>
        <v>0</v>
      </c>
      <c r="BJ66" s="7" t="s">
        <v>44</v>
      </c>
      <c r="BK66" s="76">
        <f t="shared" si="19"/>
        <v>0</v>
      </c>
      <c r="BL66" s="7" t="s">
        <v>53</v>
      </c>
      <c r="BM66" s="75" t="s">
        <v>64</v>
      </c>
    </row>
    <row r="67" spans="1:65" s="2" customFormat="1" ht="16.5" customHeight="1" x14ac:dyDescent="0.2">
      <c r="A67" s="12"/>
      <c r="B67" s="63"/>
      <c r="C67" s="64" t="s">
        <v>65</v>
      </c>
      <c r="D67" s="64" t="s">
        <v>42</v>
      </c>
      <c r="E67" s="65" t="s">
        <v>204</v>
      </c>
      <c r="F67" s="66" t="s">
        <v>244</v>
      </c>
      <c r="G67" s="67" t="s">
        <v>111</v>
      </c>
      <c r="H67" s="68">
        <v>77</v>
      </c>
      <c r="I67" s="69">
        <v>0</v>
      </c>
      <c r="J67" s="69">
        <f t="shared" si="10"/>
        <v>0</v>
      </c>
      <c r="K67" s="70"/>
      <c r="L67" s="13"/>
      <c r="M67" s="71" t="s">
        <v>0</v>
      </c>
      <c r="N67" s="72" t="s">
        <v>11</v>
      </c>
      <c r="O67" s="73">
        <v>0.13408999999999999</v>
      </c>
      <c r="P67" s="73">
        <f t="shared" si="11"/>
        <v>10.324929999999998</v>
      </c>
      <c r="Q67" s="73">
        <v>0</v>
      </c>
      <c r="R67" s="73">
        <f t="shared" si="12"/>
        <v>0</v>
      </c>
      <c r="S67" s="73">
        <v>0</v>
      </c>
      <c r="T67" s="74">
        <f t="shared" si="13"/>
        <v>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R67" s="75" t="s">
        <v>53</v>
      </c>
      <c r="AT67" s="75" t="s">
        <v>42</v>
      </c>
      <c r="AU67" s="75" t="s">
        <v>44</v>
      </c>
      <c r="AY67" s="7" t="s">
        <v>40</v>
      </c>
      <c r="BE67" s="76">
        <f t="shared" si="14"/>
        <v>0</v>
      </c>
      <c r="BF67" s="76">
        <f t="shared" si="15"/>
        <v>0</v>
      </c>
      <c r="BG67" s="76">
        <f t="shared" si="16"/>
        <v>0</v>
      </c>
      <c r="BH67" s="76">
        <f t="shared" si="17"/>
        <v>0</v>
      </c>
      <c r="BI67" s="76">
        <f t="shared" si="18"/>
        <v>0</v>
      </c>
      <c r="BJ67" s="7" t="s">
        <v>44</v>
      </c>
      <c r="BK67" s="76">
        <f t="shared" si="19"/>
        <v>0</v>
      </c>
      <c r="BL67" s="7" t="s">
        <v>53</v>
      </c>
      <c r="BM67" s="75" t="s">
        <v>66</v>
      </c>
    </row>
    <row r="68" spans="1:65" s="2" customFormat="1" ht="16.5" customHeight="1" x14ac:dyDescent="0.2">
      <c r="A68" s="12"/>
      <c r="B68" s="63"/>
      <c r="C68" s="77" t="s">
        <v>55</v>
      </c>
      <c r="D68" s="77" t="s">
        <v>52</v>
      </c>
      <c r="E68" s="78" t="s">
        <v>245</v>
      </c>
      <c r="F68" s="79" t="s">
        <v>246</v>
      </c>
      <c r="G68" s="80" t="s">
        <v>111</v>
      </c>
      <c r="H68" s="81">
        <v>3</v>
      </c>
      <c r="I68" s="82">
        <v>0</v>
      </c>
      <c r="J68" s="82">
        <f t="shared" si="10"/>
        <v>0</v>
      </c>
      <c r="K68" s="83"/>
      <c r="L68" s="84"/>
      <c r="M68" s="85" t="s">
        <v>0</v>
      </c>
      <c r="N68" s="86" t="s">
        <v>11</v>
      </c>
      <c r="O68" s="73">
        <v>0</v>
      </c>
      <c r="P68" s="73">
        <f t="shared" si="11"/>
        <v>0</v>
      </c>
      <c r="Q68" s="73">
        <v>0</v>
      </c>
      <c r="R68" s="73">
        <f t="shared" si="12"/>
        <v>0</v>
      </c>
      <c r="S68" s="73">
        <v>0</v>
      </c>
      <c r="T68" s="74">
        <f t="shared" si="13"/>
        <v>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R68" s="75" t="s">
        <v>64</v>
      </c>
      <c r="AT68" s="75" t="s">
        <v>52</v>
      </c>
      <c r="AU68" s="75" t="s">
        <v>44</v>
      </c>
      <c r="AY68" s="7" t="s">
        <v>40</v>
      </c>
      <c r="BE68" s="76">
        <f t="shared" si="14"/>
        <v>0</v>
      </c>
      <c r="BF68" s="76">
        <f t="shared" si="15"/>
        <v>0</v>
      </c>
      <c r="BG68" s="76">
        <f t="shared" si="16"/>
        <v>0</v>
      </c>
      <c r="BH68" s="76">
        <f t="shared" si="17"/>
        <v>0</v>
      </c>
      <c r="BI68" s="76">
        <f t="shared" si="18"/>
        <v>0</v>
      </c>
      <c r="BJ68" s="7" t="s">
        <v>44</v>
      </c>
      <c r="BK68" s="76">
        <f t="shared" si="19"/>
        <v>0</v>
      </c>
      <c r="BL68" s="7" t="s">
        <v>53</v>
      </c>
      <c r="BM68" s="75" t="s">
        <v>67</v>
      </c>
    </row>
    <row r="69" spans="1:65" s="2" customFormat="1" ht="16.5" customHeight="1" x14ac:dyDescent="0.2">
      <c r="A69" s="12"/>
      <c r="B69" s="63"/>
      <c r="C69" s="77" t="s">
        <v>69</v>
      </c>
      <c r="D69" s="77" t="s">
        <v>52</v>
      </c>
      <c r="E69" s="78" t="s">
        <v>247</v>
      </c>
      <c r="F69" s="79" t="s">
        <v>248</v>
      </c>
      <c r="G69" s="80" t="s">
        <v>111</v>
      </c>
      <c r="H69" s="81">
        <v>48</v>
      </c>
      <c r="I69" s="82">
        <v>0</v>
      </c>
      <c r="J69" s="82">
        <f t="shared" si="10"/>
        <v>0</v>
      </c>
      <c r="K69" s="83"/>
      <c r="L69" s="84"/>
      <c r="M69" s="85" t="s">
        <v>0</v>
      </c>
      <c r="N69" s="86" t="s">
        <v>11</v>
      </c>
      <c r="O69" s="73">
        <v>0</v>
      </c>
      <c r="P69" s="73">
        <f t="shared" si="11"/>
        <v>0</v>
      </c>
      <c r="Q69" s="73">
        <v>0</v>
      </c>
      <c r="R69" s="73">
        <f t="shared" si="12"/>
        <v>0</v>
      </c>
      <c r="S69" s="73">
        <v>0</v>
      </c>
      <c r="T69" s="74">
        <f t="shared" si="13"/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R69" s="75" t="s">
        <v>64</v>
      </c>
      <c r="AT69" s="75" t="s">
        <v>52</v>
      </c>
      <c r="AU69" s="75" t="s">
        <v>44</v>
      </c>
      <c r="AY69" s="7" t="s">
        <v>40</v>
      </c>
      <c r="BE69" s="76">
        <f t="shared" si="14"/>
        <v>0</v>
      </c>
      <c r="BF69" s="76">
        <f t="shared" si="15"/>
        <v>0</v>
      </c>
      <c r="BG69" s="76">
        <f t="shared" si="16"/>
        <v>0</v>
      </c>
      <c r="BH69" s="76">
        <f t="shared" si="17"/>
        <v>0</v>
      </c>
      <c r="BI69" s="76">
        <f t="shared" si="18"/>
        <v>0</v>
      </c>
      <c r="BJ69" s="7" t="s">
        <v>44</v>
      </c>
      <c r="BK69" s="76">
        <f t="shared" si="19"/>
        <v>0</v>
      </c>
      <c r="BL69" s="7" t="s">
        <v>53</v>
      </c>
      <c r="BM69" s="75" t="s">
        <v>70</v>
      </c>
    </row>
    <row r="70" spans="1:65" s="2" customFormat="1" ht="16.5" customHeight="1" x14ac:dyDescent="0.2">
      <c r="A70" s="12"/>
      <c r="B70" s="63"/>
      <c r="C70" s="77" t="s">
        <v>1</v>
      </c>
      <c r="D70" s="77" t="s">
        <v>52</v>
      </c>
      <c r="E70" s="78" t="s">
        <v>205</v>
      </c>
      <c r="F70" s="79" t="s">
        <v>249</v>
      </c>
      <c r="G70" s="80" t="s">
        <v>111</v>
      </c>
      <c r="H70" s="81">
        <v>26</v>
      </c>
      <c r="I70" s="82">
        <v>0</v>
      </c>
      <c r="J70" s="82">
        <f t="shared" si="10"/>
        <v>0</v>
      </c>
      <c r="K70" s="83"/>
      <c r="L70" s="84"/>
      <c r="M70" s="85" t="s">
        <v>0</v>
      </c>
      <c r="N70" s="86" t="s">
        <v>11</v>
      </c>
      <c r="O70" s="73">
        <v>0</v>
      </c>
      <c r="P70" s="73">
        <f t="shared" si="11"/>
        <v>0</v>
      </c>
      <c r="Q70" s="73">
        <v>0</v>
      </c>
      <c r="R70" s="73">
        <f t="shared" si="12"/>
        <v>0</v>
      </c>
      <c r="S70" s="73">
        <v>0</v>
      </c>
      <c r="T70" s="74">
        <f t="shared" si="13"/>
        <v>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R70" s="75" t="s">
        <v>64</v>
      </c>
      <c r="AT70" s="75" t="s">
        <v>52</v>
      </c>
      <c r="AU70" s="75" t="s">
        <v>44</v>
      </c>
      <c r="AY70" s="7" t="s">
        <v>40</v>
      </c>
      <c r="BE70" s="76">
        <f t="shared" si="14"/>
        <v>0</v>
      </c>
      <c r="BF70" s="76">
        <f t="shared" si="15"/>
        <v>0</v>
      </c>
      <c r="BG70" s="76">
        <f t="shared" si="16"/>
        <v>0</v>
      </c>
      <c r="BH70" s="76">
        <f t="shared" si="17"/>
        <v>0</v>
      </c>
      <c r="BI70" s="76">
        <f t="shared" si="18"/>
        <v>0</v>
      </c>
      <c r="BJ70" s="7" t="s">
        <v>44</v>
      </c>
      <c r="BK70" s="76">
        <f t="shared" si="19"/>
        <v>0</v>
      </c>
      <c r="BL70" s="7" t="s">
        <v>53</v>
      </c>
      <c r="BM70" s="75" t="s">
        <v>71</v>
      </c>
    </row>
    <row r="71" spans="1:65" s="2" customFormat="1" ht="16.5" customHeight="1" x14ac:dyDescent="0.2">
      <c r="A71" s="12"/>
      <c r="B71" s="63"/>
      <c r="C71" s="64" t="s">
        <v>72</v>
      </c>
      <c r="D71" s="64" t="s">
        <v>42</v>
      </c>
      <c r="E71" s="65" t="s">
        <v>206</v>
      </c>
      <c r="F71" s="66" t="s">
        <v>250</v>
      </c>
      <c r="G71" s="67" t="s">
        <v>111</v>
      </c>
      <c r="H71" s="68">
        <v>4</v>
      </c>
      <c r="I71" s="69">
        <v>0</v>
      </c>
      <c r="J71" s="69">
        <f t="shared" si="10"/>
        <v>0</v>
      </c>
      <c r="K71" s="70"/>
      <c r="L71" s="13"/>
      <c r="M71" s="71" t="s">
        <v>0</v>
      </c>
      <c r="N71" s="72" t="s">
        <v>11</v>
      </c>
      <c r="O71" s="73">
        <v>0.15409999999999999</v>
      </c>
      <c r="P71" s="73">
        <f t="shared" si="11"/>
        <v>0.61639999999999995</v>
      </c>
      <c r="Q71" s="73">
        <v>0</v>
      </c>
      <c r="R71" s="73">
        <f t="shared" si="12"/>
        <v>0</v>
      </c>
      <c r="S71" s="73">
        <v>0</v>
      </c>
      <c r="T71" s="74">
        <f t="shared" si="13"/>
        <v>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R71" s="75" t="s">
        <v>53</v>
      </c>
      <c r="AT71" s="75" t="s">
        <v>42</v>
      </c>
      <c r="AU71" s="75" t="s">
        <v>44</v>
      </c>
      <c r="AY71" s="7" t="s">
        <v>40</v>
      </c>
      <c r="BE71" s="76">
        <f t="shared" si="14"/>
        <v>0</v>
      </c>
      <c r="BF71" s="76">
        <f t="shared" si="15"/>
        <v>0</v>
      </c>
      <c r="BG71" s="76">
        <f t="shared" si="16"/>
        <v>0</v>
      </c>
      <c r="BH71" s="76">
        <f t="shared" si="17"/>
        <v>0</v>
      </c>
      <c r="BI71" s="76">
        <f t="shared" si="18"/>
        <v>0</v>
      </c>
      <c r="BJ71" s="7" t="s">
        <v>44</v>
      </c>
      <c r="BK71" s="76">
        <f t="shared" si="19"/>
        <v>0</v>
      </c>
      <c r="BL71" s="7" t="s">
        <v>53</v>
      </c>
      <c r="BM71" s="75" t="s">
        <v>73</v>
      </c>
    </row>
    <row r="72" spans="1:65" s="2" customFormat="1" ht="16.5" customHeight="1" x14ac:dyDescent="0.2">
      <c r="A72" s="12"/>
      <c r="B72" s="63"/>
      <c r="C72" s="77" t="s">
        <v>57</v>
      </c>
      <c r="D72" s="77" t="s">
        <v>52</v>
      </c>
      <c r="E72" s="78" t="s">
        <v>207</v>
      </c>
      <c r="F72" s="79" t="s">
        <v>251</v>
      </c>
      <c r="G72" s="80" t="s">
        <v>111</v>
      </c>
      <c r="H72" s="81">
        <v>4</v>
      </c>
      <c r="I72" s="82">
        <v>0</v>
      </c>
      <c r="J72" s="82">
        <f t="shared" si="10"/>
        <v>0</v>
      </c>
      <c r="K72" s="83"/>
      <c r="L72" s="84"/>
      <c r="M72" s="85" t="s">
        <v>0</v>
      </c>
      <c r="N72" s="86" t="s">
        <v>11</v>
      </c>
      <c r="O72" s="73">
        <v>0</v>
      </c>
      <c r="P72" s="73">
        <f t="shared" si="11"/>
        <v>0</v>
      </c>
      <c r="Q72" s="73">
        <v>0</v>
      </c>
      <c r="R72" s="73">
        <f t="shared" si="12"/>
        <v>0</v>
      </c>
      <c r="S72" s="73">
        <v>0</v>
      </c>
      <c r="T72" s="74">
        <f t="shared" si="13"/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R72" s="75" t="s">
        <v>64</v>
      </c>
      <c r="AT72" s="75" t="s">
        <v>52</v>
      </c>
      <c r="AU72" s="75" t="s">
        <v>44</v>
      </c>
      <c r="AY72" s="7" t="s">
        <v>40</v>
      </c>
      <c r="BE72" s="76">
        <f t="shared" si="14"/>
        <v>0</v>
      </c>
      <c r="BF72" s="76">
        <f t="shared" si="15"/>
        <v>0</v>
      </c>
      <c r="BG72" s="76">
        <f t="shared" si="16"/>
        <v>0</v>
      </c>
      <c r="BH72" s="76">
        <f t="shared" si="17"/>
        <v>0</v>
      </c>
      <c r="BI72" s="76">
        <f t="shared" si="18"/>
        <v>0</v>
      </c>
      <c r="BJ72" s="7" t="s">
        <v>44</v>
      </c>
      <c r="BK72" s="76">
        <f t="shared" si="19"/>
        <v>0</v>
      </c>
      <c r="BL72" s="7" t="s">
        <v>53</v>
      </c>
      <c r="BM72" s="75" t="s">
        <v>74</v>
      </c>
    </row>
    <row r="73" spans="1:65" s="2" customFormat="1" ht="24" customHeight="1" x14ac:dyDescent="0.2">
      <c r="A73" s="12"/>
      <c r="B73" s="63"/>
      <c r="C73" s="64" t="s">
        <v>75</v>
      </c>
      <c r="D73" s="64" t="s">
        <v>42</v>
      </c>
      <c r="E73" s="65" t="s">
        <v>208</v>
      </c>
      <c r="F73" s="66" t="s">
        <v>209</v>
      </c>
      <c r="G73" s="67" t="s">
        <v>86</v>
      </c>
      <c r="H73" s="68">
        <v>0.10199999999999999</v>
      </c>
      <c r="I73" s="69">
        <v>0</v>
      </c>
      <c r="J73" s="69">
        <f t="shared" si="10"/>
        <v>0</v>
      </c>
      <c r="K73" s="70"/>
      <c r="L73" s="13"/>
      <c r="M73" s="71" t="s">
        <v>0</v>
      </c>
      <c r="N73" s="72" t="s">
        <v>11</v>
      </c>
      <c r="O73" s="73">
        <v>1.782</v>
      </c>
      <c r="P73" s="73">
        <f t="shared" si="11"/>
        <v>0.18176399999999998</v>
      </c>
      <c r="Q73" s="73">
        <v>0</v>
      </c>
      <c r="R73" s="73">
        <f t="shared" si="12"/>
        <v>0</v>
      </c>
      <c r="S73" s="73">
        <v>0</v>
      </c>
      <c r="T73" s="74">
        <f t="shared" si="13"/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R73" s="75" t="s">
        <v>53</v>
      </c>
      <c r="AT73" s="75" t="s">
        <v>42</v>
      </c>
      <c r="AU73" s="75" t="s">
        <v>44</v>
      </c>
      <c r="AY73" s="7" t="s">
        <v>40</v>
      </c>
      <c r="BE73" s="76">
        <f t="shared" si="14"/>
        <v>0</v>
      </c>
      <c r="BF73" s="76">
        <f t="shared" si="15"/>
        <v>0</v>
      </c>
      <c r="BG73" s="76">
        <f t="shared" si="16"/>
        <v>0</v>
      </c>
      <c r="BH73" s="76">
        <f t="shared" si="17"/>
        <v>0</v>
      </c>
      <c r="BI73" s="76">
        <f t="shared" si="18"/>
        <v>0</v>
      </c>
      <c r="BJ73" s="7" t="s">
        <v>44</v>
      </c>
      <c r="BK73" s="76">
        <f t="shared" si="19"/>
        <v>0</v>
      </c>
      <c r="BL73" s="7" t="s">
        <v>53</v>
      </c>
      <c r="BM73" s="75" t="s">
        <v>76</v>
      </c>
    </row>
    <row r="74" spans="1:65" s="6" customFormat="1" ht="22.9" customHeight="1" x14ac:dyDescent="0.2">
      <c r="B74" s="51"/>
      <c r="D74" s="52" t="s">
        <v>15</v>
      </c>
      <c r="E74" s="61" t="s">
        <v>252</v>
      </c>
      <c r="F74" s="61" t="s">
        <v>253</v>
      </c>
      <c r="J74" s="62">
        <f>BK74</f>
        <v>0</v>
      </c>
      <c r="L74" s="51"/>
      <c r="M74" s="55"/>
      <c r="N74" s="56"/>
      <c r="O74" s="56"/>
      <c r="P74" s="57">
        <f>SUM(P75:P92)</f>
        <v>90.098109999999991</v>
      </c>
      <c r="Q74" s="56"/>
      <c r="R74" s="57">
        <f>SUM(R75:R92)</f>
        <v>0.10682733</v>
      </c>
      <c r="S74" s="56"/>
      <c r="T74" s="58">
        <f>SUM(T75:T92)</f>
        <v>0.8952</v>
      </c>
      <c r="AR74" s="52" t="s">
        <v>44</v>
      </c>
      <c r="AT74" s="59" t="s">
        <v>15</v>
      </c>
      <c r="AU74" s="59" t="s">
        <v>17</v>
      </c>
      <c r="AY74" s="52" t="s">
        <v>40</v>
      </c>
      <c r="BK74" s="60">
        <f>SUM(BK75:BK92)</f>
        <v>0</v>
      </c>
    </row>
    <row r="75" spans="1:65" s="2" customFormat="1" ht="24" customHeight="1" x14ac:dyDescent="0.2">
      <c r="A75" s="12"/>
      <c r="B75" s="63"/>
      <c r="C75" s="64" t="s">
        <v>58</v>
      </c>
      <c r="D75" s="64" t="s">
        <v>42</v>
      </c>
      <c r="E75" s="65" t="s">
        <v>254</v>
      </c>
      <c r="F75" s="66" t="s">
        <v>255</v>
      </c>
      <c r="G75" s="67" t="s">
        <v>111</v>
      </c>
      <c r="H75" s="68">
        <v>60</v>
      </c>
      <c r="I75" s="69">
        <v>0</v>
      </c>
      <c r="J75" s="69">
        <f t="shared" ref="J75:J92" si="20">ROUND(I75*H75,2)</f>
        <v>0</v>
      </c>
      <c r="K75" s="70"/>
      <c r="L75" s="13"/>
      <c r="M75" s="71" t="s">
        <v>0</v>
      </c>
      <c r="N75" s="72" t="s">
        <v>11</v>
      </c>
      <c r="O75" s="73">
        <v>0.39</v>
      </c>
      <c r="P75" s="73">
        <f t="shared" ref="P75:P92" si="21">O75*H75</f>
        <v>23.400000000000002</v>
      </c>
      <c r="Q75" s="73">
        <v>0</v>
      </c>
      <c r="R75" s="73">
        <f t="shared" ref="R75:R92" si="22">Q75*H75</f>
        <v>0</v>
      </c>
      <c r="S75" s="73">
        <v>1.4919999999999999E-2</v>
      </c>
      <c r="T75" s="74">
        <f t="shared" ref="T75:T92" si="23">S75*H75</f>
        <v>0.8952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R75" s="75" t="s">
        <v>53</v>
      </c>
      <c r="AT75" s="75" t="s">
        <v>42</v>
      </c>
      <c r="AU75" s="75" t="s">
        <v>44</v>
      </c>
      <c r="AY75" s="7" t="s">
        <v>40</v>
      </c>
      <c r="BE75" s="76">
        <f t="shared" ref="BE75:BE92" si="24">IF(N75="základná",J75,0)</f>
        <v>0</v>
      </c>
      <c r="BF75" s="76">
        <f t="shared" ref="BF75:BF92" si="25">IF(N75="znížená",J75,0)</f>
        <v>0</v>
      </c>
      <c r="BG75" s="76">
        <f t="shared" ref="BG75:BG92" si="26">IF(N75="zákl. prenesená",J75,0)</f>
        <v>0</v>
      </c>
      <c r="BH75" s="76">
        <f t="shared" ref="BH75:BH92" si="27">IF(N75="zníž. prenesená",J75,0)</f>
        <v>0</v>
      </c>
      <c r="BI75" s="76">
        <f t="shared" ref="BI75:BI92" si="28">IF(N75="nulová",J75,0)</f>
        <v>0</v>
      </c>
      <c r="BJ75" s="7" t="s">
        <v>44</v>
      </c>
      <c r="BK75" s="76">
        <f t="shared" ref="BK75:BK92" si="29">ROUND(I75*H75,2)</f>
        <v>0</v>
      </c>
      <c r="BL75" s="7" t="s">
        <v>53</v>
      </c>
      <c r="BM75" s="75" t="s">
        <v>77</v>
      </c>
    </row>
    <row r="76" spans="1:65" s="2" customFormat="1" ht="24" customHeight="1" x14ac:dyDescent="0.2">
      <c r="A76" s="12"/>
      <c r="B76" s="63"/>
      <c r="C76" s="64" t="s">
        <v>78</v>
      </c>
      <c r="D76" s="64" t="s">
        <v>42</v>
      </c>
      <c r="E76" s="65" t="s">
        <v>256</v>
      </c>
      <c r="F76" s="66" t="s">
        <v>257</v>
      </c>
      <c r="G76" s="67" t="s">
        <v>123</v>
      </c>
      <c r="H76" s="68">
        <v>5</v>
      </c>
      <c r="I76" s="69">
        <v>0</v>
      </c>
      <c r="J76" s="69">
        <f t="shared" si="20"/>
        <v>0</v>
      </c>
      <c r="K76" s="70"/>
      <c r="L76" s="13"/>
      <c r="M76" s="71" t="s">
        <v>0</v>
      </c>
      <c r="N76" s="72" t="s">
        <v>11</v>
      </c>
      <c r="O76" s="73">
        <v>0.87778</v>
      </c>
      <c r="P76" s="73">
        <f t="shared" si="21"/>
        <v>4.3888999999999996</v>
      </c>
      <c r="Q76" s="73">
        <v>8.9346E-4</v>
      </c>
      <c r="R76" s="73">
        <f t="shared" si="22"/>
        <v>4.4673000000000004E-3</v>
      </c>
      <c r="S76" s="73">
        <v>0</v>
      </c>
      <c r="T76" s="74">
        <f t="shared" si="23"/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75" t="s">
        <v>53</v>
      </c>
      <c r="AT76" s="75" t="s">
        <v>42</v>
      </c>
      <c r="AU76" s="75" t="s">
        <v>44</v>
      </c>
      <c r="AY76" s="7" t="s">
        <v>40</v>
      </c>
      <c r="BE76" s="76">
        <f t="shared" si="24"/>
        <v>0</v>
      </c>
      <c r="BF76" s="76">
        <f t="shared" si="25"/>
        <v>0</v>
      </c>
      <c r="BG76" s="76">
        <f t="shared" si="26"/>
        <v>0</v>
      </c>
      <c r="BH76" s="76">
        <f t="shared" si="27"/>
        <v>0</v>
      </c>
      <c r="BI76" s="76">
        <f t="shared" si="28"/>
        <v>0</v>
      </c>
      <c r="BJ76" s="7" t="s">
        <v>44</v>
      </c>
      <c r="BK76" s="76">
        <f t="shared" si="29"/>
        <v>0</v>
      </c>
      <c r="BL76" s="7" t="s">
        <v>53</v>
      </c>
      <c r="BM76" s="75" t="s">
        <v>79</v>
      </c>
    </row>
    <row r="77" spans="1:65" s="2" customFormat="1" ht="16.5" customHeight="1" x14ac:dyDescent="0.2">
      <c r="A77" s="12"/>
      <c r="B77" s="63"/>
      <c r="C77" s="64" t="s">
        <v>60</v>
      </c>
      <c r="D77" s="64" t="s">
        <v>42</v>
      </c>
      <c r="E77" s="65" t="s">
        <v>258</v>
      </c>
      <c r="F77" s="66" t="s">
        <v>259</v>
      </c>
      <c r="G77" s="67" t="s">
        <v>111</v>
      </c>
      <c r="H77" s="68">
        <v>15</v>
      </c>
      <c r="I77" s="69">
        <v>0</v>
      </c>
      <c r="J77" s="69">
        <f t="shared" si="20"/>
        <v>0</v>
      </c>
      <c r="K77" s="70"/>
      <c r="L77" s="13"/>
      <c r="M77" s="71" t="s">
        <v>0</v>
      </c>
      <c r="N77" s="72" t="s">
        <v>11</v>
      </c>
      <c r="O77" s="73">
        <v>0.60643000000000002</v>
      </c>
      <c r="P77" s="73">
        <f t="shared" si="21"/>
        <v>9.0964500000000008</v>
      </c>
      <c r="Q77" s="73">
        <v>1.5720199999999999E-3</v>
      </c>
      <c r="R77" s="73">
        <f t="shared" si="22"/>
        <v>2.3580299999999998E-2</v>
      </c>
      <c r="S77" s="73">
        <v>0</v>
      </c>
      <c r="T77" s="74">
        <f t="shared" si="23"/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75" t="s">
        <v>53</v>
      </c>
      <c r="AT77" s="75" t="s">
        <v>42</v>
      </c>
      <c r="AU77" s="75" t="s">
        <v>44</v>
      </c>
      <c r="AY77" s="7" t="s">
        <v>40</v>
      </c>
      <c r="BE77" s="76">
        <f t="shared" si="24"/>
        <v>0</v>
      </c>
      <c r="BF77" s="76">
        <f t="shared" si="25"/>
        <v>0</v>
      </c>
      <c r="BG77" s="76">
        <f t="shared" si="26"/>
        <v>0</v>
      </c>
      <c r="BH77" s="76">
        <f t="shared" si="27"/>
        <v>0</v>
      </c>
      <c r="BI77" s="76">
        <f t="shared" si="28"/>
        <v>0</v>
      </c>
      <c r="BJ77" s="7" t="s">
        <v>44</v>
      </c>
      <c r="BK77" s="76">
        <f t="shared" si="29"/>
        <v>0</v>
      </c>
      <c r="BL77" s="7" t="s">
        <v>53</v>
      </c>
      <c r="BM77" s="75" t="s">
        <v>80</v>
      </c>
    </row>
    <row r="78" spans="1:65" s="2" customFormat="1" ht="16.5" customHeight="1" x14ac:dyDescent="0.2">
      <c r="A78" s="12"/>
      <c r="B78" s="63"/>
      <c r="C78" s="64" t="s">
        <v>81</v>
      </c>
      <c r="D78" s="64" t="s">
        <v>42</v>
      </c>
      <c r="E78" s="65" t="s">
        <v>260</v>
      </c>
      <c r="F78" s="66" t="s">
        <v>261</v>
      </c>
      <c r="G78" s="67" t="s">
        <v>111</v>
      </c>
      <c r="H78" s="68">
        <v>34</v>
      </c>
      <c r="I78" s="69">
        <v>0</v>
      </c>
      <c r="J78" s="69">
        <f t="shared" si="20"/>
        <v>0</v>
      </c>
      <c r="K78" s="70"/>
      <c r="L78" s="13"/>
      <c r="M78" s="71" t="s">
        <v>0</v>
      </c>
      <c r="N78" s="72" t="s">
        <v>11</v>
      </c>
      <c r="O78" s="73">
        <v>0.61680999999999997</v>
      </c>
      <c r="P78" s="73">
        <f t="shared" si="21"/>
        <v>20.971539999999997</v>
      </c>
      <c r="Q78" s="73">
        <v>1.6299999999999999E-3</v>
      </c>
      <c r="R78" s="73">
        <f t="shared" si="22"/>
        <v>5.5419999999999997E-2</v>
      </c>
      <c r="S78" s="73">
        <v>0</v>
      </c>
      <c r="T78" s="74">
        <f t="shared" si="23"/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75" t="s">
        <v>53</v>
      </c>
      <c r="AT78" s="75" t="s">
        <v>42</v>
      </c>
      <c r="AU78" s="75" t="s">
        <v>44</v>
      </c>
      <c r="AY78" s="7" t="s">
        <v>40</v>
      </c>
      <c r="BE78" s="76">
        <f t="shared" si="24"/>
        <v>0</v>
      </c>
      <c r="BF78" s="76">
        <f t="shared" si="25"/>
        <v>0</v>
      </c>
      <c r="BG78" s="76">
        <f t="shared" si="26"/>
        <v>0</v>
      </c>
      <c r="BH78" s="76">
        <f t="shared" si="27"/>
        <v>0</v>
      </c>
      <c r="BI78" s="76">
        <f t="shared" si="28"/>
        <v>0</v>
      </c>
      <c r="BJ78" s="7" t="s">
        <v>44</v>
      </c>
      <c r="BK78" s="76">
        <f t="shared" si="29"/>
        <v>0</v>
      </c>
      <c r="BL78" s="7" t="s">
        <v>53</v>
      </c>
      <c r="BM78" s="75" t="s">
        <v>82</v>
      </c>
    </row>
    <row r="79" spans="1:65" s="2" customFormat="1" ht="16.5" customHeight="1" x14ac:dyDescent="0.2">
      <c r="A79" s="12"/>
      <c r="B79" s="63"/>
      <c r="C79" s="64" t="s">
        <v>61</v>
      </c>
      <c r="D79" s="64" t="s">
        <v>42</v>
      </c>
      <c r="E79" s="65" t="s">
        <v>262</v>
      </c>
      <c r="F79" s="66" t="s">
        <v>263</v>
      </c>
      <c r="G79" s="67" t="s">
        <v>123</v>
      </c>
      <c r="H79" s="68">
        <v>11</v>
      </c>
      <c r="I79" s="69">
        <v>0</v>
      </c>
      <c r="J79" s="69">
        <f t="shared" si="20"/>
        <v>0</v>
      </c>
      <c r="K79" s="70"/>
      <c r="L79" s="13"/>
      <c r="M79" s="71" t="s">
        <v>0</v>
      </c>
      <c r="N79" s="72" t="s">
        <v>11</v>
      </c>
      <c r="O79" s="73">
        <v>8.2000000000000003E-2</v>
      </c>
      <c r="P79" s="73">
        <f t="shared" si="21"/>
        <v>0.90200000000000002</v>
      </c>
      <c r="Q79" s="73">
        <v>0</v>
      </c>
      <c r="R79" s="73">
        <f t="shared" si="22"/>
        <v>0</v>
      </c>
      <c r="S79" s="73">
        <v>0</v>
      </c>
      <c r="T79" s="74">
        <f t="shared" si="23"/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75" t="s">
        <v>53</v>
      </c>
      <c r="AT79" s="75" t="s">
        <v>42</v>
      </c>
      <c r="AU79" s="75" t="s">
        <v>44</v>
      </c>
      <c r="AY79" s="7" t="s">
        <v>40</v>
      </c>
      <c r="BE79" s="76">
        <f t="shared" si="24"/>
        <v>0</v>
      </c>
      <c r="BF79" s="76">
        <f t="shared" si="25"/>
        <v>0</v>
      </c>
      <c r="BG79" s="76">
        <f t="shared" si="26"/>
        <v>0</v>
      </c>
      <c r="BH79" s="76">
        <f t="shared" si="27"/>
        <v>0</v>
      </c>
      <c r="BI79" s="76">
        <f t="shared" si="28"/>
        <v>0</v>
      </c>
      <c r="BJ79" s="7" t="s">
        <v>44</v>
      </c>
      <c r="BK79" s="76">
        <f t="shared" si="29"/>
        <v>0</v>
      </c>
      <c r="BL79" s="7" t="s">
        <v>53</v>
      </c>
      <c r="BM79" s="75" t="s">
        <v>83</v>
      </c>
    </row>
    <row r="80" spans="1:65" s="2" customFormat="1" ht="16.5" customHeight="1" x14ac:dyDescent="0.2">
      <c r="A80" s="12"/>
      <c r="B80" s="63"/>
      <c r="C80" s="64" t="s">
        <v>84</v>
      </c>
      <c r="D80" s="64" t="s">
        <v>42</v>
      </c>
      <c r="E80" s="65" t="s">
        <v>264</v>
      </c>
      <c r="F80" s="66" t="s">
        <v>265</v>
      </c>
      <c r="G80" s="67" t="s">
        <v>111</v>
      </c>
      <c r="H80" s="68">
        <v>19</v>
      </c>
      <c r="I80" s="69">
        <v>0</v>
      </c>
      <c r="J80" s="69">
        <f t="shared" si="20"/>
        <v>0</v>
      </c>
      <c r="K80" s="70"/>
      <c r="L80" s="13"/>
      <c r="M80" s="71" t="s">
        <v>0</v>
      </c>
      <c r="N80" s="72" t="s">
        <v>11</v>
      </c>
      <c r="O80" s="73">
        <v>0.34249000000000002</v>
      </c>
      <c r="P80" s="73">
        <f t="shared" si="21"/>
        <v>6.5073100000000004</v>
      </c>
      <c r="Q80" s="73">
        <v>6.4698000000000002E-4</v>
      </c>
      <c r="R80" s="73">
        <f t="shared" si="22"/>
        <v>1.2292620000000001E-2</v>
      </c>
      <c r="S80" s="73">
        <v>0</v>
      </c>
      <c r="T80" s="74">
        <f t="shared" si="23"/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75" t="s">
        <v>53</v>
      </c>
      <c r="AT80" s="75" t="s">
        <v>42</v>
      </c>
      <c r="AU80" s="75" t="s">
        <v>44</v>
      </c>
      <c r="AY80" s="7" t="s">
        <v>40</v>
      </c>
      <c r="BE80" s="76">
        <f t="shared" si="24"/>
        <v>0</v>
      </c>
      <c r="BF80" s="76">
        <f t="shared" si="25"/>
        <v>0</v>
      </c>
      <c r="BG80" s="76">
        <f t="shared" si="26"/>
        <v>0</v>
      </c>
      <c r="BH80" s="76">
        <f t="shared" si="27"/>
        <v>0</v>
      </c>
      <c r="BI80" s="76">
        <f t="shared" si="28"/>
        <v>0</v>
      </c>
      <c r="BJ80" s="7" t="s">
        <v>44</v>
      </c>
      <c r="BK80" s="76">
        <f t="shared" si="29"/>
        <v>0</v>
      </c>
      <c r="BL80" s="7" t="s">
        <v>53</v>
      </c>
      <c r="BM80" s="75" t="s">
        <v>85</v>
      </c>
    </row>
    <row r="81" spans="1:65" s="2" customFormat="1" ht="16.5" customHeight="1" x14ac:dyDescent="0.2">
      <c r="A81" s="12"/>
      <c r="B81" s="63"/>
      <c r="C81" s="64" t="s">
        <v>63</v>
      </c>
      <c r="D81" s="64" t="s">
        <v>42</v>
      </c>
      <c r="E81" s="65" t="s">
        <v>266</v>
      </c>
      <c r="F81" s="66" t="s">
        <v>267</v>
      </c>
      <c r="G81" s="67" t="s">
        <v>111</v>
      </c>
      <c r="H81" s="68">
        <v>3</v>
      </c>
      <c r="I81" s="69">
        <v>0</v>
      </c>
      <c r="J81" s="69">
        <f t="shared" si="20"/>
        <v>0</v>
      </c>
      <c r="K81" s="70"/>
      <c r="L81" s="13"/>
      <c r="M81" s="71" t="s">
        <v>0</v>
      </c>
      <c r="N81" s="72" t="s">
        <v>11</v>
      </c>
      <c r="O81" s="73">
        <v>0.40614</v>
      </c>
      <c r="P81" s="73">
        <f t="shared" si="21"/>
        <v>1.2184200000000001</v>
      </c>
      <c r="Q81" s="73">
        <v>7.7287000000000005E-4</v>
      </c>
      <c r="R81" s="73">
        <f t="shared" si="22"/>
        <v>2.31861E-3</v>
      </c>
      <c r="S81" s="73">
        <v>0</v>
      </c>
      <c r="T81" s="74">
        <f t="shared" si="23"/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75" t="s">
        <v>53</v>
      </c>
      <c r="AT81" s="75" t="s">
        <v>42</v>
      </c>
      <c r="AU81" s="75" t="s">
        <v>44</v>
      </c>
      <c r="AY81" s="7" t="s">
        <v>40</v>
      </c>
      <c r="BE81" s="76">
        <f t="shared" si="24"/>
        <v>0</v>
      </c>
      <c r="BF81" s="76">
        <f t="shared" si="25"/>
        <v>0</v>
      </c>
      <c r="BG81" s="76">
        <f t="shared" si="26"/>
        <v>0</v>
      </c>
      <c r="BH81" s="76">
        <f t="shared" si="27"/>
        <v>0</v>
      </c>
      <c r="BI81" s="76">
        <f t="shared" si="28"/>
        <v>0</v>
      </c>
      <c r="BJ81" s="7" t="s">
        <v>44</v>
      </c>
      <c r="BK81" s="76">
        <f t="shared" si="29"/>
        <v>0</v>
      </c>
      <c r="BL81" s="7" t="s">
        <v>53</v>
      </c>
      <c r="BM81" s="75" t="s">
        <v>87</v>
      </c>
    </row>
    <row r="82" spans="1:65" s="2" customFormat="1" ht="24" customHeight="1" x14ac:dyDescent="0.2">
      <c r="A82" s="12"/>
      <c r="B82" s="63"/>
      <c r="C82" s="64" t="s">
        <v>88</v>
      </c>
      <c r="D82" s="64" t="s">
        <v>42</v>
      </c>
      <c r="E82" s="65" t="s">
        <v>268</v>
      </c>
      <c r="F82" s="66" t="s">
        <v>269</v>
      </c>
      <c r="G82" s="67" t="s">
        <v>123</v>
      </c>
      <c r="H82" s="68">
        <v>12</v>
      </c>
      <c r="I82" s="69">
        <v>0</v>
      </c>
      <c r="J82" s="69">
        <f t="shared" si="20"/>
        <v>0</v>
      </c>
      <c r="K82" s="70"/>
      <c r="L82" s="13"/>
      <c r="M82" s="71" t="s">
        <v>0</v>
      </c>
      <c r="N82" s="72" t="s">
        <v>11</v>
      </c>
      <c r="O82" s="73">
        <v>0.16500000000000001</v>
      </c>
      <c r="P82" s="73">
        <f t="shared" si="21"/>
        <v>1.98</v>
      </c>
      <c r="Q82" s="73">
        <v>0</v>
      </c>
      <c r="R82" s="73">
        <f t="shared" si="22"/>
        <v>0</v>
      </c>
      <c r="S82" s="73">
        <v>0</v>
      </c>
      <c r="T82" s="74">
        <f t="shared" si="23"/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75" t="s">
        <v>53</v>
      </c>
      <c r="AT82" s="75" t="s">
        <v>42</v>
      </c>
      <c r="AU82" s="75" t="s">
        <v>44</v>
      </c>
      <c r="AY82" s="7" t="s">
        <v>40</v>
      </c>
      <c r="BE82" s="76">
        <f t="shared" si="24"/>
        <v>0</v>
      </c>
      <c r="BF82" s="76">
        <f t="shared" si="25"/>
        <v>0</v>
      </c>
      <c r="BG82" s="76">
        <f t="shared" si="26"/>
        <v>0</v>
      </c>
      <c r="BH82" s="76">
        <f t="shared" si="27"/>
        <v>0</v>
      </c>
      <c r="BI82" s="76">
        <f t="shared" si="28"/>
        <v>0</v>
      </c>
      <c r="BJ82" s="7" t="s">
        <v>44</v>
      </c>
      <c r="BK82" s="76">
        <f t="shared" si="29"/>
        <v>0</v>
      </c>
      <c r="BL82" s="7" t="s">
        <v>53</v>
      </c>
      <c r="BM82" s="75" t="s">
        <v>91</v>
      </c>
    </row>
    <row r="83" spans="1:65" s="2" customFormat="1" ht="16.5" customHeight="1" x14ac:dyDescent="0.2">
      <c r="A83" s="12"/>
      <c r="B83" s="63"/>
      <c r="C83" s="64" t="s">
        <v>64</v>
      </c>
      <c r="D83" s="64" t="s">
        <v>42</v>
      </c>
      <c r="E83" s="65" t="s">
        <v>270</v>
      </c>
      <c r="F83" s="66" t="s">
        <v>271</v>
      </c>
      <c r="G83" s="67" t="s">
        <v>123</v>
      </c>
      <c r="H83" s="68">
        <v>1</v>
      </c>
      <c r="I83" s="69">
        <v>0</v>
      </c>
      <c r="J83" s="69">
        <f t="shared" si="20"/>
        <v>0</v>
      </c>
      <c r="K83" s="70"/>
      <c r="L83" s="13"/>
      <c r="M83" s="71" t="s">
        <v>0</v>
      </c>
      <c r="N83" s="72" t="s">
        <v>11</v>
      </c>
      <c r="O83" s="73">
        <v>0.15626999999999999</v>
      </c>
      <c r="P83" s="73">
        <f t="shared" si="21"/>
        <v>0.15626999999999999</v>
      </c>
      <c r="Q83" s="73">
        <v>4.4000000000000002E-4</v>
      </c>
      <c r="R83" s="73">
        <f t="shared" si="22"/>
        <v>4.4000000000000002E-4</v>
      </c>
      <c r="S83" s="73">
        <v>0</v>
      </c>
      <c r="T83" s="74">
        <f t="shared" si="23"/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75" t="s">
        <v>53</v>
      </c>
      <c r="AT83" s="75" t="s">
        <v>42</v>
      </c>
      <c r="AU83" s="75" t="s">
        <v>44</v>
      </c>
      <c r="AY83" s="7" t="s">
        <v>40</v>
      </c>
      <c r="BE83" s="76">
        <f t="shared" si="24"/>
        <v>0</v>
      </c>
      <c r="BF83" s="76">
        <f t="shared" si="25"/>
        <v>0</v>
      </c>
      <c r="BG83" s="76">
        <f t="shared" si="26"/>
        <v>0</v>
      </c>
      <c r="BH83" s="76">
        <f t="shared" si="27"/>
        <v>0</v>
      </c>
      <c r="BI83" s="76">
        <f t="shared" si="28"/>
        <v>0</v>
      </c>
      <c r="BJ83" s="7" t="s">
        <v>44</v>
      </c>
      <c r="BK83" s="76">
        <f t="shared" si="29"/>
        <v>0</v>
      </c>
      <c r="BL83" s="7" t="s">
        <v>53</v>
      </c>
      <c r="BM83" s="75" t="s">
        <v>272</v>
      </c>
    </row>
    <row r="84" spans="1:65" s="2" customFormat="1" ht="24" customHeight="1" x14ac:dyDescent="0.2">
      <c r="A84" s="12"/>
      <c r="B84" s="63"/>
      <c r="C84" s="64" t="s">
        <v>93</v>
      </c>
      <c r="D84" s="64" t="s">
        <v>42</v>
      </c>
      <c r="E84" s="65" t="s">
        <v>273</v>
      </c>
      <c r="F84" s="66" t="s">
        <v>274</v>
      </c>
      <c r="G84" s="67" t="s">
        <v>123</v>
      </c>
      <c r="H84" s="68">
        <v>5</v>
      </c>
      <c r="I84" s="69">
        <v>0</v>
      </c>
      <c r="J84" s="69">
        <f t="shared" si="20"/>
        <v>0</v>
      </c>
      <c r="K84" s="70"/>
      <c r="L84" s="13"/>
      <c r="M84" s="71" t="s">
        <v>0</v>
      </c>
      <c r="N84" s="72" t="s">
        <v>11</v>
      </c>
      <c r="O84" s="73">
        <v>0.19400000000000001</v>
      </c>
      <c r="P84" s="73">
        <f t="shared" si="21"/>
        <v>0.97</v>
      </c>
      <c r="Q84" s="73">
        <v>0</v>
      </c>
      <c r="R84" s="73">
        <f t="shared" si="22"/>
        <v>0</v>
      </c>
      <c r="S84" s="73">
        <v>0</v>
      </c>
      <c r="T84" s="74">
        <f t="shared" si="23"/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75" t="s">
        <v>53</v>
      </c>
      <c r="AT84" s="75" t="s">
        <v>42</v>
      </c>
      <c r="AU84" s="75" t="s">
        <v>44</v>
      </c>
      <c r="AY84" s="7" t="s">
        <v>40</v>
      </c>
      <c r="BE84" s="76">
        <f t="shared" si="24"/>
        <v>0</v>
      </c>
      <c r="BF84" s="76">
        <f t="shared" si="25"/>
        <v>0</v>
      </c>
      <c r="BG84" s="76">
        <f t="shared" si="26"/>
        <v>0</v>
      </c>
      <c r="BH84" s="76">
        <f t="shared" si="27"/>
        <v>0</v>
      </c>
      <c r="BI84" s="76">
        <f t="shared" si="28"/>
        <v>0</v>
      </c>
      <c r="BJ84" s="7" t="s">
        <v>44</v>
      </c>
      <c r="BK84" s="76">
        <f t="shared" si="29"/>
        <v>0</v>
      </c>
      <c r="BL84" s="7" t="s">
        <v>53</v>
      </c>
      <c r="BM84" s="75" t="s">
        <v>94</v>
      </c>
    </row>
    <row r="85" spans="1:65" s="2" customFormat="1" ht="24" customHeight="1" x14ac:dyDescent="0.2">
      <c r="A85" s="12"/>
      <c r="B85" s="63"/>
      <c r="C85" s="64" t="s">
        <v>66</v>
      </c>
      <c r="D85" s="64" t="s">
        <v>42</v>
      </c>
      <c r="E85" s="65" t="s">
        <v>275</v>
      </c>
      <c r="F85" s="66" t="s">
        <v>276</v>
      </c>
      <c r="G85" s="67" t="s">
        <v>123</v>
      </c>
      <c r="H85" s="68">
        <v>8</v>
      </c>
      <c r="I85" s="69">
        <v>0</v>
      </c>
      <c r="J85" s="69">
        <f t="shared" si="20"/>
        <v>0</v>
      </c>
      <c r="K85" s="70"/>
      <c r="L85" s="13"/>
      <c r="M85" s="71" t="s">
        <v>0</v>
      </c>
      <c r="N85" s="72" t="s">
        <v>11</v>
      </c>
      <c r="O85" s="73">
        <v>0.24399999999999999</v>
      </c>
      <c r="P85" s="73">
        <f t="shared" si="21"/>
        <v>1.952</v>
      </c>
      <c r="Q85" s="73">
        <v>0</v>
      </c>
      <c r="R85" s="73">
        <f t="shared" si="22"/>
        <v>0</v>
      </c>
      <c r="S85" s="73">
        <v>0</v>
      </c>
      <c r="T85" s="74">
        <f t="shared" si="23"/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75" t="s">
        <v>53</v>
      </c>
      <c r="AT85" s="75" t="s">
        <v>42</v>
      </c>
      <c r="AU85" s="75" t="s">
        <v>44</v>
      </c>
      <c r="AY85" s="7" t="s">
        <v>40</v>
      </c>
      <c r="BE85" s="76">
        <f t="shared" si="24"/>
        <v>0</v>
      </c>
      <c r="BF85" s="76">
        <f t="shared" si="25"/>
        <v>0</v>
      </c>
      <c r="BG85" s="76">
        <f t="shared" si="26"/>
        <v>0</v>
      </c>
      <c r="BH85" s="76">
        <f t="shared" si="27"/>
        <v>0</v>
      </c>
      <c r="BI85" s="76">
        <f t="shared" si="28"/>
        <v>0</v>
      </c>
      <c r="BJ85" s="7" t="s">
        <v>44</v>
      </c>
      <c r="BK85" s="76">
        <f t="shared" si="29"/>
        <v>0</v>
      </c>
      <c r="BL85" s="7" t="s">
        <v>53</v>
      </c>
      <c r="BM85" s="75" t="s">
        <v>95</v>
      </c>
    </row>
    <row r="86" spans="1:65" s="2" customFormat="1" ht="16.5" customHeight="1" x14ac:dyDescent="0.2">
      <c r="A86" s="12"/>
      <c r="B86" s="63"/>
      <c r="C86" s="64" t="s">
        <v>98</v>
      </c>
      <c r="D86" s="64" t="s">
        <v>42</v>
      </c>
      <c r="E86" s="65" t="s">
        <v>277</v>
      </c>
      <c r="F86" s="66" t="s">
        <v>278</v>
      </c>
      <c r="G86" s="67" t="s">
        <v>123</v>
      </c>
      <c r="H86" s="68">
        <v>3</v>
      </c>
      <c r="I86" s="69">
        <v>0</v>
      </c>
      <c r="J86" s="69">
        <f t="shared" si="20"/>
        <v>0</v>
      </c>
      <c r="K86" s="70"/>
      <c r="L86" s="13"/>
      <c r="M86" s="71" t="s">
        <v>0</v>
      </c>
      <c r="N86" s="72" t="s">
        <v>11</v>
      </c>
      <c r="O86" s="73">
        <v>2.1168</v>
      </c>
      <c r="P86" s="73">
        <f t="shared" si="21"/>
        <v>6.3504000000000005</v>
      </c>
      <c r="Q86" s="73">
        <v>2.32E-3</v>
      </c>
      <c r="R86" s="73">
        <f t="shared" si="22"/>
        <v>6.96E-3</v>
      </c>
      <c r="S86" s="73">
        <v>0</v>
      </c>
      <c r="T86" s="74">
        <f t="shared" si="23"/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75" t="s">
        <v>53</v>
      </c>
      <c r="AT86" s="75" t="s">
        <v>42</v>
      </c>
      <c r="AU86" s="75" t="s">
        <v>44</v>
      </c>
      <c r="AY86" s="7" t="s">
        <v>40</v>
      </c>
      <c r="BE86" s="76">
        <f t="shared" si="24"/>
        <v>0</v>
      </c>
      <c r="BF86" s="76">
        <f t="shared" si="25"/>
        <v>0</v>
      </c>
      <c r="BG86" s="76">
        <f t="shared" si="26"/>
        <v>0</v>
      </c>
      <c r="BH86" s="76">
        <f t="shared" si="27"/>
        <v>0</v>
      </c>
      <c r="BI86" s="76">
        <f t="shared" si="28"/>
        <v>0</v>
      </c>
      <c r="BJ86" s="7" t="s">
        <v>44</v>
      </c>
      <c r="BK86" s="76">
        <f t="shared" si="29"/>
        <v>0</v>
      </c>
      <c r="BL86" s="7" t="s">
        <v>53</v>
      </c>
      <c r="BM86" s="75" t="s">
        <v>99</v>
      </c>
    </row>
    <row r="87" spans="1:65" s="2" customFormat="1" ht="16.5" customHeight="1" x14ac:dyDescent="0.2">
      <c r="A87" s="12"/>
      <c r="B87" s="63"/>
      <c r="C87" s="77" t="s">
        <v>67</v>
      </c>
      <c r="D87" s="77" t="s">
        <v>52</v>
      </c>
      <c r="E87" s="78" t="s">
        <v>279</v>
      </c>
      <c r="F87" s="79" t="s">
        <v>280</v>
      </c>
      <c r="G87" s="80" t="s">
        <v>111</v>
      </c>
      <c r="H87" s="81">
        <v>6</v>
      </c>
      <c r="I87" s="82">
        <v>0</v>
      </c>
      <c r="J87" s="82">
        <f t="shared" si="20"/>
        <v>0</v>
      </c>
      <c r="K87" s="83"/>
      <c r="L87" s="84"/>
      <c r="M87" s="85" t="s">
        <v>0</v>
      </c>
      <c r="N87" s="86" t="s">
        <v>11</v>
      </c>
      <c r="O87" s="73">
        <v>0</v>
      </c>
      <c r="P87" s="73">
        <f t="shared" si="21"/>
        <v>0</v>
      </c>
      <c r="Q87" s="73">
        <v>0</v>
      </c>
      <c r="R87" s="73">
        <f t="shared" si="22"/>
        <v>0</v>
      </c>
      <c r="S87" s="73">
        <v>0</v>
      </c>
      <c r="T87" s="74">
        <f t="shared" si="23"/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75" t="s">
        <v>64</v>
      </c>
      <c r="AT87" s="75" t="s">
        <v>52</v>
      </c>
      <c r="AU87" s="75" t="s">
        <v>44</v>
      </c>
      <c r="AY87" s="7" t="s">
        <v>40</v>
      </c>
      <c r="BE87" s="76">
        <f t="shared" si="24"/>
        <v>0</v>
      </c>
      <c r="BF87" s="76">
        <f t="shared" si="25"/>
        <v>0</v>
      </c>
      <c r="BG87" s="76">
        <f t="shared" si="26"/>
        <v>0</v>
      </c>
      <c r="BH87" s="76">
        <f t="shared" si="27"/>
        <v>0</v>
      </c>
      <c r="BI87" s="76">
        <f t="shared" si="28"/>
        <v>0</v>
      </c>
      <c r="BJ87" s="7" t="s">
        <v>44</v>
      </c>
      <c r="BK87" s="76">
        <f t="shared" si="29"/>
        <v>0</v>
      </c>
      <c r="BL87" s="7" t="s">
        <v>53</v>
      </c>
      <c r="BM87" s="75" t="s">
        <v>102</v>
      </c>
    </row>
    <row r="88" spans="1:65" s="2" customFormat="1" ht="16.5" customHeight="1" x14ac:dyDescent="0.2">
      <c r="A88" s="12"/>
      <c r="B88" s="63"/>
      <c r="C88" s="64" t="s">
        <v>103</v>
      </c>
      <c r="D88" s="64" t="s">
        <v>42</v>
      </c>
      <c r="E88" s="65" t="s">
        <v>281</v>
      </c>
      <c r="F88" s="66" t="s">
        <v>282</v>
      </c>
      <c r="G88" s="67" t="s">
        <v>123</v>
      </c>
      <c r="H88" s="68">
        <v>3</v>
      </c>
      <c r="I88" s="69">
        <v>0</v>
      </c>
      <c r="J88" s="69">
        <f t="shared" si="20"/>
        <v>0</v>
      </c>
      <c r="K88" s="70"/>
      <c r="L88" s="13"/>
      <c r="M88" s="71" t="s">
        <v>0</v>
      </c>
      <c r="N88" s="72" t="s">
        <v>11</v>
      </c>
      <c r="O88" s="73">
        <v>0.13664999999999999</v>
      </c>
      <c r="P88" s="73">
        <f t="shared" si="21"/>
        <v>0.40994999999999998</v>
      </c>
      <c r="Q88" s="73">
        <v>1.54E-4</v>
      </c>
      <c r="R88" s="73">
        <f t="shared" si="22"/>
        <v>4.6200000000000001E-4</v>
      </c>
      <c r="S88" s="73">
        <v>0</v>
      </c>
      <c r="T88" s="74">
        <f t="shared" si="23"/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75" t="s">
        <v>53</v>
      </c>
      <c r="AT88" s="75" t="s">
        <v>42</v>
      </c>
      <c r="AU88" s="75" t="s">
        <v>44</v>
      </c>
      <c r="AY88" s="7" t="s">
        <v>40</v>
      </c>
      <c r="BE88" s="76">
        <f t="shared" si="24"/>
        <v>0</v>
      </c>
      <c r="BF88" s="76">
        <f t="shared" si="25"/>
        <v>0</v>
      </c>
      <c r="BG88" s="76">
        <f t="shared" si="26"/>
        <v>0</v>
      </c>
      <c r="BH88" s="76">
        <f t="shared" si="27"/>
        <v>0</v>
      </c>
      <c r="BI88" s="76">
        <f t="shared" si="28"/>
        <v>0</v>
      </c>
      <c r="BJ88" s="7" t="s">
        <v>44</v>
      </c>
      <c r="BK88" s="76">
        <f t="shared" si="29"/>
        <v>0</v>
      </c>
      <c r="BL88" s="7" t="s">
        <v>53</v>
      </c>
      <c r="BM88" s="75" t="s">
        <v>104</v>
      </c>
    </row>
    <row r="89" spans="1:65" s="2" customFormat="1" ht="16.5" customHeight="1" x14ac:dyDescent="0.2">
      <c r="A89" s="12"/>
      <c r="B89" s="63"/>
      <c r="C89" s="64" t="s">
        <v>70</v>
      </c>
      <c r="D89" s="64" t="s">
        <v>42</v>
      </c>
      <c r="E89" s="65" t="s">
        <v>283</v>
      </c>
      <c r="F89" s="66" t="s">
        <v>284</v>
      </c>
      <c r="G89" s="67" t="s">
        <v>123</v>
      </c>
      <c r="H89" s="68">
        <v>3</v>
      </c>
      <c r="I89" s="69">
        <v>0</v>
      </c>
      <c r="J89" s="69">
        <f t="shared" si="20"/>
        <v>0</v>
      </c>
      <c r="K89" s="70"/>
      <c r="L89" s="13"/>
      <c r="M89" s="71" t="s">
        <v>0</v>
      </c>
      <c r="N89" s="72" t="s">
        <v>11</v>
      </c>
      <c r="O89" s="73">
        <v>0.13729</v>
      </c>
      <c r="P89" s="73">
        <f t="shared" si="21"/>
        <v>0.41186999999999996</v>
      </c>
      <c r="Q89" s="73">
        <v>2.9550000000000003E-4</v>
      </c>
      <c r="R89" s="73">
        <f t="shared" si="22"/>
        <v>8.8650000000000014E-4</v>
      </c>
      <c r="S89" s="73">
        <v>0</v>
      </c>
      <c r="T89" s="74">
        <f t="shared" si="23"/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75" t="s">
        <v>53</v>
      </c>
      <c r="AT89" s="75" t="s">
        <v>42</v>
      </c>
      <c r="AU89" s="75" t="s">
        <v>44</v>
      </c>
      <c r="AY89" s="7" t="s">
        <v>40</v>
      </c>
      <c r="BE89" s="76">
        <f t="shared" si="24"/>
        <v>0</v>
      </c>
      <c r="BF89" s="76">
        <f t="shared" si="25"/>
        <v>0</v>
      </c>
      <c r="BG89" s="76">
        <f t="shared" si="26"/>
        <v>0</v>
      </c>
      <c r="BH89" s="76">
        <f t="shared" si="27"/>
        <v>0</v>
      </c>
      <c r="BI89" s="76">
        <f t="shared" si="28"/>
        <v>0</v>
      </c>
      <c r="BJ89" s="7" t="s">
        <v>44</v>
      </c>
      <c r="BK89" s="76">
        <f t="shared" si="29"/>
        <v>0</v>
      </c>
      <c r="BL89" s="7" t="s">
        <v>53</v>
      </c>
      <c r="BM89" s="75" t="s">
        <v>105</v>
      </c>
    </row>
    <row r="90" spans="1:65" s="2" customFormat="1" ht="24" customHeight="1" x14ac:dyDescent="0.2">
      <c r="A90" s="12"/>
      <c r="B90" s="63"/>
      <c r="C90" s="64" t="s">
        <v>106</v>
      </c>
      <c r="D90" s="64" t="s">
        <v>42</v>
      </c>
      <c r="E90" s="65" t="s">
        <v>285</v>
      </c>
      <c r="F90" s="66" t="s">
        <v>286</v>
      </c>
      <c r="G90" s="67" t="s">
        <v>111</v>
      </c>
      <c r="H90" s="68">
        <v>71</v>
      </c>
      <c r="I90" s="69">
        <v>0</v>
      </c>
      <c r="J90" s="69">
        <f t="shared" si="20"/>
        <v>0</v>
      </c>
      <c r="K90" s="70"/>
      <c r="L90" s="13"/>
      <c r="M90" s="71" t="s">
        <v>0</v>
      </c>
      <c r="N90" s="72" t="s">
        <v>11</v>
      </c>
      <c r="O90" s="73">
        <v>4.4999999999999998E-2</v>
      </c>
      <c r="P90" s="73">
        <f t="shared" si="21"/>
        <v>3.1949999999999998</v>
      </c>
      <c r="Q90" s="73">
        <v>0</v>
      </c>
      <c r="R90" s="73">
        <f t="shared" si="22"/>
        <v>0</v>
      </c>
      <c r="S90" s="73">
        <v>0</v>
      </c>
      <c r="T90" s="74">
        <f t="shared" si="23"/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75" t="s">
        <v>53</v>
      </c>
      <c r="AT90" s="75" t="s">
        <v>42</v>
      </c>
      <c r="AU90" s="75" t="s">
        <v>44</v>
      </c>
      <c r="AY90" s="7" t="s">
        <v>40</v>
      </c>
      <c r="BE90" s="76">
        <f t="shared" si="24"/>
        <v>0</v>
      </c>
      <c r="BF90" s="76">
        <f t="shared" si="25"/>
        <v>0</v>
      </c>
      <c r="BG90" s="76">
        <f t="shared" si="26"/>
        <v>0</v>
      </c>
      <c r="BH90" s="76">
        <f t="shared" si="27"/>
        <v>0</v>
      </c>
      <c r="BI90" s="76">
        <f t="shared" si="28"/>
        <v>0</v>
      </c>
      <c r="BJ90" s="7" t="s">
        <v>44</v>
      </c>
      <c r="BK90" s="76">
        <f t="shared" si="29"/>
        <v>0</v>
      </c>
      <c r="BL90" s="7" t="s">
        <v>53</v>
      </c>
      <c r="BM90" s="75" t="s">
        <v>107</v>
      </c>
    </row>
    <row r="91" spans="1:65" s="2" customFormat="1" ht="24" customHeight="1" x14ac:dyDescent="0.2">
      <c r="A91" s="12"/>
      <c r="B91" s="63"/>
      <c r="C91" s="64" t="s">
        <v>71</v>
      </c>
      <c r="D91" s="64" t="s">
        <v>42</v>
      </c>
      <c r="E91" s="65" t="s">
        <v>287</v>
      </c>
      <c r="F91" s="66" t="s">
        <v>288</v>
      </c>
      <c r="G91" s="67" t="s">
        <v>86</v>
      </c>
      <c r="H91" s="68">
        <v>2.0699999999999998</v>
      </c>
      <c r="I91" s="69">
        <v>0</v>
      </c>
      <c r="J91" s="69">
        <f t="shared" si="20"/>
        <v>0</v>
      </c>
      <c r="K91" s="70"/>
      <c r="L91" s="13"/>
      <c r="M91" s="71" t="s">
        <v>0</v>
      </c>
      <c r="N91" s="72" t="s">
        <v>11</v>
      </c>
      <c r="O91" s="73">
        <v>3.24</v>
      </c>
      <c r="P91" s="73">
        <f t="shared" si="21"/>
        <v>6.7068000000000003</v>
      </c>
      <c r="Q91" s="73">
        <v>0</v>
      </c>
      <c r="R91" s="73">
        <f t="shared" si="22"/>
        <v>0</v>
      </c>
      <c r="S91" s="73">
        <v>0</v>
      </c>
      <c r="T91" s="74">
        <f t="shared" si="23"/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75" t="s">
        <v>53</v>
      </c>
      <c r="AT91" s="75" t="s">
        <v>42</v>
      </c>
      <c r="AU91" s="75" t="s">
        <v>44</v>
      </c>
      <c r="AY91" s="7" t="s">
        <v>40</v>
      </c>
      <c r="BE91" s="76">
        <f t="shared" si="24"/>
        <v>0</v>
      </c>
      <c r="BF91" s="76">
        <f t="shared" si="25"/>
        <v>0</v>
      </c>
      <c r="BG91" s="76">
        <f t="shared" si="26"/>
        <v>0</v>
      </c>
      <c r="BH91" s="76">
        <f t="shared" si="27"/>
        <v>0</v>
      </c>
      <c r="BI91" s="76">
        <f t="shared" si="28"/>
        <v>0</v>
      </c>
      <c r="BJ91" s="7" t="s">
        <v>44</v>
      </c>
      <c r="BK91" s="76">
        <f t="shared" si="29"/>
        <v>0</v>
      </c>
      <c r="BL91" s="7" t="s">
        <v>53</v>
      </c>
      <c r="BM91" s="75" t="s">
        <v>108</v>
      </c>
    </row>
    <row r="92" spans="1:65" s="2" customFormat="1" ht="24" customHeight="1" x14ac:dyDescent="0.2">
      <c r="A92" s="12"/>
      <c r="B92" s="63"/>
      <c r="C92" s="64" t="s">
        <v>109</v>
      </c>
      <c r="D92" s="64" t="s">
        <v>42</v>
      </c>
      <c r="E92" s="65" t="s">
        <v>289</v>
      </c>
      <c r="F92" s="66" t="s">
        <v>290</v>
      </c>
      <c r="G92" s="67" t="s">
        <v>86</v>
      </c>
      <c r="H92" s="68">
        <v>1.0580000000000001</v>
      </c>
      <c r="I92" s="69">
        <v>0</v>
      </c>
      <c r="J92" s="69">
        <f t="shared" si="20"/>
        <v>0</v>
      </c>
      <c r="K92" s="70"/>
      <c r="L92" s="13"/>
      <c r="M92" s="71" t="s">
        <v>0</v>
      </c>
      <c r="N92" s="72" t="s">
        <v>11</v>
      </c>
      <c r="O92" s="73">
        <v>1.4</v>
      </c>
      <c r="P92" s="73">
        <f t="shared" si="21"/>
        <v>1.4812000000000001</v>
      </c>
      <c r="Q92" s="73">
        <v>0</v>
      </c>
      <c r="R92" s="73">
        <f t="shared" si="22"/>
        <v>0</v>
      </c>
      <c r="S92" s="73">
        <v>0</v>
      </c>
      <c r="T92" s="74">
        <f t="shared" si="23"/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75" t="s">
        <v>53</v>
      </c>
      <c r="AT92" s="75" t="s">
        <v>42</v>
      </c>
      <c r="AU92" s="75" t="s">
        <v>44</v>
      </c>
      <c r="AY92" s="7" t="s">
        <v>40</v>
      </c>
      <c r="BE92" s="76">
        <f t="shared" si="24"/>
        <v>0</v>
      </c>
      <c r="BF92" s="76">
        <f t="shared" si="25"/>
        <v>0</v>
      </c>
      <c r="BG92" s="76">
        <f t="shared" si="26"/>
        <v>0</v>
      </c>
      <c r="BH92" s="76">
        <f t="shared" si="27"/>
        <v>0</v>
      </c>
      <c r="BI92" s="76">
        <f t="shared" si="28"/>
        <v>0</v>
      </c>
      <c r="BJ92" s="7" t="s">
        <v>44</v>
      </c>
      <c r="BK92" s="76">
        <f t="shared" si="29"/>
        <v>0</v>
      </c>
      <c r="BL92" s="7" t="s">
        <v>53</v>
      </c>
      <c r="BM92" s="75" t="s">
        <v>110</v>
      </c>
    </row>
    <row r="93" spans="1:65" s="6" customFormat="1" ht="22.9" customHeight="1" x14ac:dyDescent="0.2">
      <c r="B93" s="51"/>
      <c r="D93" s="52" t="s">
        <v>15</v>
      </c>
      <c r="E93" s="61" t="s">
        <v>291</v>
      </c>
      <c r="F93" s="61" t="s">
        <v>292</v>
      </c>
      <c r="J93" s="62">
        <f>BK93</f>
        <v>0</v>
      </c>
      <c r="L93" s="51"/>
      <c r="M93" s="55"/>
      <c r="N93" s="56"/>
      <c r="O93" s="56"/>
      <c r="P93" s="57">
        <f>SUM(P94:P118)</f>
        <v>145.15191899999996</v>
      </c>
      <c r="Q93" s="56"/>
      <c r="R93" s="57">
        <f>SUM(R94:R118)</f>
        <v>0.172820880254</v>
      </c>
      <c r="S93" s="56"/>
      <c r="T93" s="58">
        <f>SUM(T94:T118)</f>
        <v>0.82004999999999995</v>
      </c>
      <c r="AR93" s="52" t="s">
        <v>44</v>
      </c>
      <c r="AT93" s="59" t="s">
        <v>15</v>
      </c>
      <c r="AU93" s="59" t="s">
        <v>17</v>
      </c>
      <c r="AY93" s="52" t="s">
        <v>40</v>
      </c>
      <c r="BK93" s="60">
        <f>SUM(BK94:BK118)</f>
        <v>0</v>
      </c>
    </row>
    <row r="94" spans="1:65" s="2" customFormat="1" ht="24" customHeight="1" x14ac:dyDescent="0.2">
      <c r="A94" s="12"/>
      <c r="B94" s="63"/>
      <c r="C94" s="64" t="s">
        <v>73</v>
      </c>
      <c r="D94" s="64" t="s">
        <v>42</v>
      </c>
      <c r="E94" s="65" t="s">
        <v>210</v>
      </c>
      <c r="F94" s="66" t="s">
        <v>293</v>
      </c>
      <c r="G94" s="67" t="s">
        <v>111</v>
      </c>
      <c r="H94" s="68">
        <v>165</v>
      </c>
      <c r="I94" s="69">
        <v>0</v>
      </c>
      <c r="J94" s="69">
        <f t="shared" ref="J94:J118" si="30">ROUND(I94*H94,2)</f>
        <v>0</v>
      </c>
      <c r="K94" s="70"/>
      <c r="L94" s="13"/>
      <c r="M94" s="71" t="s">
        <v>0</v>
      </c>
      <c r="N94" s="72" t="s">
        <v>11</v>
      </c>
      <c r="O94" s="73">
        <v>0.22600000000000001</v>
      </c>
      <c r="P94" s="73">
        <f t="shared" ref="P94:P118" si="31">O94*H94</f>
        <v>37.29</v>
      </c>
      <c r="Q94" s="73">
        <v>0</v>
      </c>
      <c r="R94" s="73">
        <f t="shared" ref="R94:R118" si="32">Q94*H94</f>
        <v>0</v>
      </c>
      <c r="S94" s="73">
        <v>4.9699999999999996E-3</v>
      </c>
      <c r="T94" s="74">
        <f t="shared" ref="T94:T118" si="33">S94*H94</f>
        <v>0.82004999999999995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75" t="s">
        <v>53</v>
      </c>
      <c r="AT94" s="75" t="s">
        <v>42</v>
      </c>
      <c r="AU94" s="75" t="s">
        <v>44</v>
      </c>
      <c r="AY94" s="7" t="s">
        <v>40</v>
      </c>
      <c r="BE94" s="76">
        <f t="shared" ref="BE94:BE118" si="34">IF(N94="základná",J94,0)</f>
        <v>0</v>
      </c>
      <c r="BF94" s="76">
        <f t="shared" ref="BF94:BF118" si="35">IF(N94="znížená",J94,0)</f>
        <v>0</v>
      </c>
      <c r="BG94" s="76">
        <f t="shared" ref="BG94:BG118" si="36">IF(N94="zákl. prenesená",J94,0)</f>
        <v>0</v>
      </c>
      <c r="BH94" s="76">
        <f t="shared" ref="BH94:BH118" si="37">IF(N94="zníž. prenesená",J94,0)</f>
        <v>0</v>
      </c>
      <c r="BI94" s="76">
        <f t="shared" ref="BI94:BI118" si="38">IF(N94="nulová",J94,0)</f>
        <v>0</v>
      </c>
      <c r="BJ94" s="7" t="s">
        <v>44</v>
      </c>
      <c r="BK94" s="76">
        <f t="shared" ref="BK94:BK118" si="39">ROUND(I94*H94,2)</f>
        <v>0</v>
      </c>
      <c r="BL94" s="7" t="s">
        <v>53</v>
      </c>
      <c r="BM94" s="75" t="s">
        <v>112</v>
      </c>
    </row>
    <row r="95" spans="1:65" s="2" customFormat="1" ht="24" customHeight="1" x14ac:dyDescent="0.2">
      <c r="A95" s="12"/>
      <c r="B95" s="63"/>
      <c r="C95" s="64" t="s">
        <v>113</v>
      </c>
      <c r="D95" s="64" t="s">
        <v>42</v>
      </c>
      <c r="E95" s="65" t="s">
        <v>294</v>
      </c>
      <c r="F95" s="66" t="s">
        <v>295</v>
      </c>
      <c r="G95" s="67" t="s">
        <v>123</v>
      </c>
      <c r="H95" s="68">
        <v>3</v>
      </c>
      <c r="I95" s="69">
        <v>0</v>
      </c>
      <c r="J95" s="69">
        <f t="shared" si="30"/>
        <v>0</v>
      </c>
      <c r="K95" s="70"/>
      <c r="L95" s="13"/>
      <c r="M95" s="71" t="s">
        <v>0</v>
      </c>
      <c r="N95" s="72" t="s">
        <v>11</v>
      </c>
      <c r="O95" s="73">
        <v>8.4000000000000005E-2</v>
      </c>
      <c r="P95" s="73">
        <f t="shared" si="31"/>
        <v>0.252</v>
      </c>
      <c r="Q95" s="73">
        <v>0</v>
      </c>
      <c r="R95" s="73">
        <f t="shared" si="32"/>
        <v>0</v>
      </c>
      <c r="S95" s="73">
        <v>0</v>
      </c>
      <c r="T95" s="74">
        <f t="shared" si="33"/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75" t="s">
        <v>53</v>
      </c>
      <c r="AT95" s="75" t="s">
        <v>42</v>
      </c>
      <c r="AU95" s="75" t="s">
        <v>44</v>
      </c>
      <c r="AY95" s="7" t="s">
        <v>40</v>
      </c>
      <c r="BE95" s="76">
        <f t="shared" si="34"/>
        <v>0</v>
      </c>
      <c r="BF95" s="76">
        <f t="shared" si="35"/>
        <v>0</v>
      </c>
      <c r="BG95" s="76">
        <f t="shared" si="36"/>
        <v>0</v>
      </c>
      <c r="BH95" s="76">
        <f t="shared" si="37"/>
        <v>0</v>
      </c>
      <c r="BI95" s="76">
        <f t="shared" si="38"/>
        <v>0</v>
      </c>
      <c r="BJ95" s="7" t="s">
        <v>44</v>
      </c>
      <c r="BK95" s="76">
        <f t="shared" si="39"/>
        <v>0</v>
      </c>
      <c r="BL95" s="7" t="s">
        <v>53</v>
      </c>
      <c r="BM95" s="75" t="s">
        <v>115</v>
      </c>
    </row>
    <row r="96" spans="1:65" s="2" customFormat="1" ht="24" customHeight="1" x14ac:dyDescent="0.2">
      <c r="A96" s="12"/>
      <c r="B96" s="63"/>
      <c r="C96" s="64" t="s">
        <v>74</v>
      </c>
      <c r="D96" s="64" t="s">
        <v>42</v>
      </c>
      <c r="E96" s="65" t="s">
        <v>296</v>
      </c>
      <c r="F96" s="66" t="s">
        <v>297</v>
      </c>
      <c r="G96" s="67" t="s">
        <v>123</v>
      </c>
      <c r="H96" s="68">
        <v>3</v>
      </c>
      <c r="I96" s="69">
        <v>0</v>
      </c>
      <c r="J96" s="69">
        <f t="shared" si="30"/>
        <v>0</v>
      </c>
      <c r="K96" s="70"/>
      <c r="L96" s="13"/>
      <c r="M96" s="71" t="s">
        <v>0</v>
      </c>
      <c r="N96" s="72" t="s">
        <v>11</v>
      </c>
      <c r="O96" s="73">
        <v>1.01688</v>
      </c>
      <c r="P96" s="73">
        <f t="shared" si="31"/>
        <v>3.05064</v>
      </c>
      <c r="Q96" s="73">
        <v>1.835E-3</v>
      </c>
      <c r="R96" s="73">
        <f t="shared" si="32"/>
        <v>5.5050000000000003E-3</v>
      </c>
      <c r="S96" s="73">
        <v>0</v>
      </c>
      <c r="T96" s="74">
        <f t="shared" si="33"/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75" t="s">
        <v>53</v>
      </c>
      <c r="AT96" s="75" t="s">
        <v>42</v>
      </c>
      <c r="AU96" s="75" t="s">
        <v>44</v>
      </c>
      <c r="AY96" s="7" t="s">
        <v>40</v>
      </c>
      <c r="BE96" s="76">
        <f t="shared" si="34"/>
        <v>0</v>
      </c>
      <c r="BF96" s="76">
        <f t="shared" si="35"/>
        <v>0</v>
      </c>
      <c r="BG96" s="76">
        <f t="shared" si="36"/>
        <v>0</v>
      </c>
      <c r="BH96" s="76">
        <f t="shared" si="37"/>
        <v>0</v>
      </c>
      <c r="BI96" s="76">
        <f t="shared" si="38"/>
        <v>0</v>
      </c>
      <c r="BJ96" s="7" t="s">
        <v>44</v>
      </c>
      <c r="BK96" s="76">
        <f t="shared" si="39"/>
        <v>0</v>
      </c>
      <c r="BL96" s="7" t="s">
        <v>53</v>
      </c>
      <c r="BM96" s="75" t="s">
        <v>116</v>
      </c>
    </row>
    <row r="97" spans="1:65" s="2" customFormat="1" ht="24" customHeight="1" x14ac:dyDescent="0.2">
      <c r="A97" s="12"/>
      <c r="B97" s="63"/>
      <c r="C97" s="64" t="s">
        <v>117</v>
      </c>
      <c r="D97" s="64" t="s">
        <v>42</v>
      </c>
      <c r="E97" s="65" t="s">
        <v>298</v>
      </c>
      <c r="F97" s="66" t="s">
        <v>299</v>
      </c>
      <c r="G97" s="67" t="s">
        <v>111</v>
      </c>
      <c r="H97" s="68">
        <v>17</v>
      </c>
      <c r="I97" s="69">
        <v>0</v>
      </c>
      <c r="J97" s="69">
        <f t="shared" si="30"/>
        <v>0</v>
      </c>
      <c r="K97" s="70"/>
      <c r="L97" s="13"/>
      <c r="M97" s="71" t="s">
        <v>0</v>
      </c>
      <c r="N97" s="72" t="s">
        <v>11</v>
      </c>
      <c r="O97" s="73">
        <v>0.22156000000000001</v>
      </c>
      <c r="P97" s="73">
        <f t="shared" si="31"/>
        <v>3.7665200000000003</v>
      </c>
      <c r="Q97" s="73">
        <v>2.206E-4</v>
      </c>
      <c r="R97" s="73">
        <f t="shared" si="32"/>
        <v>3.7502E-3</v>
      </c>
      <c r="S97" s="73">
        <v>0</v>
      </c>
      <c r="T97" s="74">
        <f t="shared" si="33"/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75" t="s">
        <v>53</v>
      </c>
      <c r="AT97" s="75" t="s">
        <v>42</v>
      </c>
      <c r="AU97" s="75" t="s">
        <v>44</v>
      </c>
      <c r="AY97" s="7" t="s">
        <v>40</v>
      </c>
      <c r="BE97" s="76">
        <f t="shared" si="34"/>
        <v>0</v>
      </c>
      <c r="BF97" s="76">
        <f t="shared" si="35"/>
        <v>0</v>
      </c>
      <c r="BG97" s="76">
        <f t="shared" si="36"/>
        <v>0</v>
      </c>
      <c r="BH97" s="76">
        <f t="shared" si="37"/>
        <v>0</v>
      </c>
      <c r="BI97" s="76">
        <f t="shared" si="38"/>
        <v>0</v>
      </c>
      <c r="BJ97" s="7" t="s">
        <v>44</v>
      </c>
      <c r="BK97" s="76">
        <f t="shared" si="39"/>
        <v>0</v>
      </c>
      <c r="BL97" s="7" t="s">
        <v>53</v>
      </c>
      <c r="BM97" s="75" t="s">
        <v>118</v>
      </c>
    </row>
    <row r="98" spans="1:65" s="2" customFormat="1" ht="24" customHeight="1" x14ac:dyDescent="0.2">
      <c r="A98" s="12"/>
      <c r="B98" s="63"/>
      <c r="C98" s="64" t="s">
        <v>76</v>
      </c>
      <c r="D98" s="64" t="s">
        <v>42</v>
      </c>
      <c r="E98" s="65" t="s">
        <v>300</v>
      </c>
      <c r="F98" s="66" t="s">
        <v>301</v>
      </c>
      <c r="G98" s="67" t="s">
        <v>111</v>
      </c>
      <c r="H98" s="68">
        <v>83</v>
      </c>
      <c r="I98" s="69">
        <v>0</v>
      </c>
      <c r="J98" s="69">
        <f t="shared" si="30"/>
        <v>0</v>
      </c>
      <c r="K98" s="70"/>
      <c r="L98" s="13"/>
      <c r="M98" s="71" t="s">
        <v>0</v>
      </c>
      <c r="N98" s="72" t="s">
        <v>11</v>
      </c>
      <c r="O98" s="73">
        <v>0.22236</v>
      </c>
      <c r="P98" s="73">
        <f t="shared" si="31"/>
        <v>18.455880000000001</v>
      </c>
      <c r="Q98" s="73">
        <v>3.8860000000000001E-4</v>
      </c>
      <c r="R98" s="73">
        <f t="shared" si="32"/>
        <v>3.2253799999999999E-2</v>
      </c>
      <c r="S98" s="73">
        <v>0</v>
      </c>
      <c r="T98" s="74">
        <f t="shared" si="33"/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75" t="s">
        <v>53</v>
      </c>
      <c r="AT98" s="75" t="s">
        <v>42</v>
      </c>
      <c r="AU98" s="75" t="s">
        <v>44</v>
      </c>
      <c r="AY98" s="7" t="s">
        <v>40</v>
      </c>
      <c r="BE98" s="76">
        <f t="shared" si="34"/>
        <v>0</v>
      </c>
      <c r="BF98" s="76">
        <f t="shared" si="35"/>
        <v>0</v>
      </c>
      <c r="BG98" s="76">
        <f t="shared" si="36"/>
        <v>0</v>
      </c>
      <c r="BH98" s="76">
        <f t="shared" si="37"/>
        <v>0</v>
      </c>
      <c r="BI98" s="76">
        <f t="shared" si="38"/>
        <v>0</v>
      </c>
      <c r="BJ98" s="7" t="s">
        <v>44</v>
      </c>
      <c r="BK98" s="76">
        <f t="shared" si="39"/>
        <v>0</v>
      </c>
      <c r="BL98" s="7" t="s">
        <v>53</v>
      </c>
      <c r="BM98" s="75" t="s">
        <v>119</v>
      </c>
    </row>
    <row r="99" spans="1:65" s="2" customFormat="1" ht="24" customHeight="1" x14ac:dyDescent="0.2">
      <c r="A99" s="12"/>
      <c r="B99" s="63"/>
      <c r="C99" s="64" t="s">
        <v>120</v>
      </c>
      <c r="D99" s="64" t="s">
        <v>42</v>
      </c>
      <c r="E99" s="65" t="s">
        <v>302</v>
      </c>
      <c r="F99" s="66" t="s">
        <v>303</v>
      </c>
      <c r="G99" s="67" t="s">
        <v>111</v>
      </c>
      <c r="H99" s="68">
        <v>29</v>
      </c>
      <c r="I99" s="69">
        <v>0</v>
      </c>
      <c r="J99" s="69">
        <f t="shared" si="30"/>
        <v>0</v>
      </c>
      <c r="K99" s="70"/>
      <c r="L99" s="13"/>
      <c r="M99" s="71" t="s">
        <v>0</v>
      </c>
      <c r="N99" s="72" t="s">
        <v>11</v>
      </c>
      <c r="O99" s="73">
        <v>0.22295000000000001</v>
      </c>
      <c r="P99" s="73">
        <f t="shared" si="31"/>
        <v>6.4655500000000004</v>
      </c>
      <c r="Q99" s="73">
        <v>5.1188000000000004E-4</v>
      </c>
      <c r="R99" s="73">
        <f t="shared" si="32"/>
        <v>1.4844520000000002E-2</v>
      </c>
      <c r="S99" s="73">
        <v>0</v>
      </c>
      <c r="T99" s="74">
        <f t="shared" si="33"/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75" t="s">
        <v>53</v>
      </c>
      <c r="AT99" s="75" t="s">
        <v>42</v>
      </c>
      <c r="AU99" s="75" t="s">
        <v>44</v>
      </c>
      <c r="AY99" s="7" t="s">
        <v>40</v>
      </c>
      <c r="BE99" s="76">
        <f t="shared" si="34"/>
        <v>0</v>
      </c>
      <c r="BF99" s="76">
        <f t="shared" si="35"/>
        <v>0</v>
      </c>
      <c r="BG99" s="76">
        <f t="shared" si="36"/>
        <v>0</v>
      </c>
      <c r="BH99" s="76">
        <f t="shared" si="37"/>
        <v>0</v>
      </c>
      <c r="BI99" s="76">
        <f t="shared" si="38"/>
        <v>0</v>
      </c>
      <c r="BJ99" s="7" t="s">
        <v>44</v>
      </c>
      <c r="BK99" s="76">
        <f t="shared" si="39"/>
        <v>0</v>
      </c>
      <c r="BL99" s="7" t="s">
        <v>53</v>
      </c>
      <c r="BM99" s="75" t="s">
        <v>121</v>
      </c>
    </row>
    <row r="100" spans="1:65" s="2" customFormat="1" ht="24" customHeight="1" x14ac:dyDescent="0.2">
      <c r="A100" s="12"/>
      <c r="B100" s="63"/>
      <c r="C100" s="64" t="s">
        <v>77</v>
      </c>
      <c r="D100" s="64" t="s">
        <v>42</v>
      </c>
      <c r="E100" s="65" t="s">
        <v>304</v>
      </c>
      <c r="F100" s="66" t="s">
        <v>305</v>
      </c>
      <c r="G100" s="67" t="s">
        <v>111</v>
      </c>
      <c r="H100" s="68">
        <v>85</v>
      </c>
      <c r="I100" s="69">
        <v>0</v>
      </c>
      <c r="J100" s="69">
        <f t="shared" si="30"/>
        <v>0</v>
      </c>
      <c r="K100" s="70"/>
      <c r="L100" s="13"/>
      <c r="M100" s="71" t="s">
        <v>0</v>
      </c>
      <c r="N100" s="72" t="s">
        <v>11</v>
      </c>
      <c r="O100" s="73">
        <v>0.22419</v>
      </c>
      <c r="P100" s="73">
        <f t="shared" si="31"/>
        <v>19.056149999999999</v>
      </c>
      <c r="Q100" s="73">
        <v>8.5822000000000003E-4</v>
      </c>
      <c r="R100" s="73">
        <f t="shared" si="32"/>
        <v>7.2948700000000005E-2</v>
      </c>
      <c r="S100" s="73">
        <v>0</v>
      </c>
      <c r="T100" s="74">
        <f t="shared" si="33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75" t="s">
        <v>53</v>
      </c>
      <c r="AT100" s="75" t="s">
        <v>42</v>
      </c>
      <c r="AU100" s="75" t="s">
        <v>44</v>
      </c>
      <c r="AY100" s="7" t="s">
        <v>40</v>
      </c>
      <c r="BE100" s="76">
        <f t="shared" si="34"/>
        <v>0</v>
      </c>
      <c r="BF100" s="76">
        <f t="shared" si="35"/>
        <v>0</v>
      </c>
      <c r="BG100" s="76">
        <f t="shared" si="36"/>
        <v>0</v>
      </c>
      <c r="BH100" s="76">
        <f t="shared" si="37"/>
        <v>0</v>
      </c>
      <c r="BI100" s="76">
        <f t="shared" si="38"/>
        <v>0</v>
      </c>
      <c r="BJ100" s="7" t="s">
        <v>44</v>
      </c>
      <c r="BK100" s="76">
        <f t="shared" si="39"/>
        <v>0</v>
      </c>
      <c r="BL100" s="7" t="s">
        <v>53</v>
      </c>
      <c r="BM100" s="75" t="s">
        <v>122</v>
      </c>
    </row>
    <row r="101" spans="1:65" s="2" customFormat="1" ht="16.5" customHeight="1" x14ac:dyDescent="0.2">
      <c r="A101" s="12"/>
      <c r="B101" s="63"/>
      <c r="C101" s="64" t="s">
        <v>124</v>
      </c>
      <c r="D101" s="64" t="s">
        <v>42</v>
      </c>
      <c r="E101" s="65" t="s">
        <v>306</v>
      </c>
      <c r="F101" s="66" t="s">
        <v>307</v>
      </c>
      <c r="G101" s="67" t="s">
        <v>123</v>
      </c>
      <c r="H101" s="68">
        <v>35</v>
      </c>
      <c r="I101" s="69">
        <v>0</v>
      </c>
      <c r="J101" s="69">
        <f t="shared" si="30"/>
        <v>0</v>
      </c>
      <c r="K101" s="70"/>
      <c r="L101" s="13"/>
      <c r="M101" s="71" t="s">
        <v>0</v>
      </c>
      <c r="N101" s="72" t="s">
        <v>11</v>
      </c>
      <c r="O101" s="73">
        <v>0.40100000000000002</v>
      </c>
      <c r="P101" s="73">
        <f t="shared" si="31"/>
        <v>14.035</v>
      </c>
      <c r="Q101" s="73">
        <v>0</v>
      </c>
      <c r="R101" s="73">
        <f t="shared" si="32"/>
        <v>0</v>
      </c>
      <c r="S101" s="73">
        <v>0</v>
      </c>
      <c r="T101" s="74">
        <f t="shared" si="33"/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75" t="s">
        <v>53</v>
      </c>
      <c r="AT101" s="75" t="s">
        <v>42</v>
      </c>
      <c r="AU101" s="75" t="s">
        <v>44</v>
      </c>
      <c r="AY101" s="7" t="s">
        <v>40</v>
      </c>
      <c r="BE101" s="76">
        <f t="shared" si="34"/>
        <v>0</v>
      </c>
      <c r="BF101" s="76">
        <f t="shared" si="35"/>
        <v>0</v>
      </c>
      <c r="BG101" s="76">
        <f t="shared" si="36"/>
        <v>0</v>
      </c>
      <c r="BH101" s="76">
        <f t="shared" si="37"/>
        <v>0</v>
      </c>
      <c r="BI101" s="76">
        <f t="shared" si="38"/>
        <v>0</v>
      </c>
      <c r="BJ101" s="7" t="s">
        <v>44</v>
      </c>
      <c r="BK101" s="76">
        <f t="shared" si="39"/>
        <v>0</v>
      </c>
      <c r="BL101" s="7" t="s">
        <v>53</v>
      </c>
      <c r="BM101" s="75" t="s">
        <v>125</v>
      </c>
    </row>
    <row r="102" spans="1:65" s="2" customFormat="1" ht="24" customHeight="1" x14ac:dyDescent="0.2">
      <c r="A102" s="12"/>
      <c r="B102" s="63"/>
      <c r="C102" s="64" t="s">
        <v>79</v>
      </c>
      <c r="D102" s="64" t="s">
        <v>42</v>
      </c>
      <c r="E102" s="65" t="s">
        <v>308</v>
      </c>
      <c r="F102" s="66" t="s">
        <v>309</v>
      </c>
      <c r="G102" s="67" t="s">
        <v>123</v>
      </c>
      <c r="H102" s="68">
        <v>13</v>
      </c>
      <c r="I102" s="69">
        <v>0</v>
      </c>
      <c r="J102" s="69">
        <f t="shared" si="30"/>
        <v>0</v>
      </c>
      <c r="K102" s="70"/>
      <c r="L102" s="13"/>
      <c r="M102" s="71" t="s">
        <v>0</v>
      </c>
      <c r="N102" s="72" t="s">
        <v>11</v>
      </c>
      <c r="O102" s="73">
        <v>0.21823999999999999</v>
      </c>
      <c r="P102" s="73">
        <f t="shared" si="31"/>
        <v>2.8371199999999996</v>
      </c>
      <c r="Q102" s="73">
        <v>2.8520000000000001E-5</v>
      </c>
      <c r="R102" s="73">
        <f t="shared" si="32"/>
        <v>3.7076000000000003E-4</v>
      </c>
      <c r="S102" s="73">
        <v>0</v>
      </c>
      <c r="T102" s="74">
        <f t="shared" si="33"/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75" t="s">
        <v>53</v>
      </c>
      <c r="AT102" s="75" t="s">
        <v>42</v>
      </c>
      <c r="AU102" s="75" t="s">
        <v>44</v>
      </c>
      <c r="AY102" s="7" t="s">
        <v>40</v>
      </c>
      <c r="BE102" s="76">
        <f t="shared" si="34"/>
        <v>0</v>
      </c>
      <c r="BF102" s="76">
        <f t="shared" si="35"/>
        <v>0</v>
      </c>
      <c r="BG102" s="76">
        <f t="shared" si="36"/>
        <v>0</v>
      </c>
      <c r="BH102" s="76">
        <f t="shared" si="37"/>
        <v>0</v>
      </c>
      <c r="BI102" s="76">
        <f t="shared" si="38"/>
        <v>0</v>
      </c>
      <c r="BJ102" s="7" t="s">
        <v>44</v>
      </c>
      <c r="BK102" s="76">
        <f t="shared" si="39"/>
        <v>0</v>
      </c>
      <c r="BL102" s="7" t="s">
        <v>53</v>
      </c>
      <c r="BM102" s="75" t="s">
        <v>126</v>
      </c>
    </row>
    <row r="103" spans="1:65" s="2" customFormat="1" ht="16.5" customHeight="1" x14ac:dyDescent="0.2">
      <c r="A103" s="12"/>
      <c r="B103" s="63"/>
      <c r="C103" s="77" t="s">
        <v>127</v>
      </c>
      <c r="D103" s="77" t="s">
        <v>52</v>
      </c>
      <c r="E103" s="78" t="s">
        <v>310</v>
      </c>
      <c r="F103" s="79" t="s">
        <v>311</v>
      </c>
      <c r="G103" s="80" t="s">
        <v>123</v>
      </c>
      <c r="H103" s="81">
        <v>35</v>
      </c>
      <c r="I103" s="82">
        <v>0</v>
      </c>
      <c r="J103" s="82">
        <f t="shared" si="30"/>
        <v>0</v>
      </c>
      <c r="K103" s="83"/>
      <c r="L103" s="84"/>
      <c r="M103" s="85" t="s">
        <v>0</v>
      </c>
      <c r="N103" s="86" t="s">
        <v>11</v>
      </c>
      <c r="O103" s="73">
        <v>0</v>
      </c>
      <c r="P103" s="73">
        <f t="shared" si="31"/>
        <v>0</v>
      </c>
      <c r="Q103" s="73">
        <v>0</v>
      </c>
      <c r="R103" s="73">
        <f t="shared" si="32"/>
        <v>0</v>
      </c>
      <c r="S103" s="73">
        <v>0</v>
      </c>
      <c r="T103" s="74">
        <f t="shared" si="33"/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75" t="s">
        <v>64</v>
      </c>
      <c r="AT103" s="75" t="s">
        <v>52</v>
      </c>
      <c r="AU103" s="75" t="s">
        <v>44</v>
      </c>
      <c r="AY103" s="7" t="s">
        <v>40</v>
      </c>
      <c r="BE103" s="76">
        <f t="shared" si="34"/>
        <v>0</v>
      </c>
      <c r="BF103" s="76">
        <f t="shared" si="35"/>
        <v>0</v>
      </c>
      <c r="BG103" s="76">
        <f t="shared" si="36"/>
        <v>0</v>
      </c>
      <c r="BH103" s="76">
        <f t="shared" si="37"/>
        <v>0</v>
      </c>
      <c r="BI103" s="76">
        <f t="shared" si="38"/>
        <v>0</v>
      </c>
      <c r="BJ103" s="7" t="s">
        <v>44</v>
      </c>
      <c r="BK103" s="76">
        <f t="shared" si="39"/>
        <v>0</v>
      </c>
      <c r="BL103" s="7" t="s">
        <v>53</v>
      </c>
      <c r="BM103" s="75" t="s">
        <v>128</v>
      </c>
    </row>
    <row r="104" spans="1:65" s="2" customFormat="1" ht="24" customHeight="1" x14ac:dyDescent="0.2">
      <c r="A104" s="12"/>
      <c r="B104" s="63"/>
      <c r="C104" s="64" t="s">
        <v>80</v>
      </c>
      <c r="D104" s="64" t="s">
        <v>42</v>
      </c>
      <c r="E104" s="65" t="s">
        <v>312</v>
      </c>
      <c r="F104" s="66" t="s">
        <v>313</v>
      </c>
      <c r="G104" s="67" t="s">
        <v>314</v>
      </c>
      <c r="H104" s="68">
        <v>11</v>
      </c>
      <c r="I104" s="69">
        <v>0</v>
      </c>
      <c r="J104" s="69">
        <f t="shared" si="30"/>
        <v>0</v>
      </c>
      <c r="K104" s="70"/>
      <c r="L104" s="13"/>
      <c r="M104" s="71" t="s">
        <v>0</v>
      </c>
      <c r="N104" s="72" t="s">
        <v>11</v>
      </c>
      <c r="O104" s="73">
        <v>0.43547000000000002</v>
      </c>
      <c r="P104" s="73">
        <f t="shared" si="31"/>
        <v>4.7901699999999998</v>
      </c>
      <c r="Q104" s="73">
        <v>5.7040000000000003E-5</v>
      </c>
      <c r="R104" s="73">
        <f t="shared" si="32"/>
        <v>6.2744000000000005E-4</v>
      </c>
      <c r="S104" s="73">
        <v>0</v>
      </c>
      <c r="T104" s="74">
        <f t="shared" si="33"/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75" t="s">
        <v>53</v>
      </c>
      <c r="AT104" s="75" t="s">
        <v>42</v>
      </c>
      <c r="AU104" s="75" t="s">
        <v>44</v>
      </c>
      <c r="AY104" s="7" t="s">
        <v>40</v>
      </c>
      <c r="BE104" s="76">
        <f t="shared" si="34"/>
        <v>0</v>
      </c>
      <c r="BF104" s="76">
        <f t="shared" si="35"/>
        <v>0</v>
      </c>
      <c r="BG104" s="76">
        <f t="shared" si="36"/>
        <v>0</v>
      </c>
      <c r="BH104" s="76">
        <f t="shared" si="37"/>
        <v>0</v>
      </c>
      <c r="BI104" s="76">
        <f t="shared" si="38"/>
        <v>0</v>
      </c>
      <c r="BJ104" s="7" t="s">
        <v>44</v>
      </c>
      <c r="BK104" s="76">
        <f t="shared" si="39"/>
        <v>0</v>
      </c>
      <c r="BL104" s="7" t="s">
        <v>53</v>
      </c>
      <c r="BM104" s="75" t="s">
        <v>129</v>
      </c>
    </row>
    <row r="105" spans="1:65" s="2" customFormat="1" ht="16.5" customHeight="1" x14ac:dyDescent="0.2">
      <c r="A105" s="12"/>
      <c r="B105" s="63"/>
      <c r="C105" s="64" t="s">
        <v>130</v>
      </c>
      <c r="D105" s="64" t="s">
        <v>42</v>
      </c>
      <c r="E105" s="65" t="s">
        <v>315</v>
      </c>
      <c r="F105" s="66" t="s">
        <v>316</v>
      </c>
      <c r="G105" s="67" t="s">
        <v>123</v>
      </c>
      <c r="H105" s="68">
        <v>3</v>
      </c>
      <c r="I105" s="69">
        <v>0</v>
      </c>
      <c r="J105" s="69">
        <f t="shared" si="30"/>
        <v>0</v>
      </c>
      <c r="K105" s="70"/>
      <c r="L105" s="13"/>
      <c r="M105" s="71" t="s">
        <v>0</v>
      </c>
      <c r="N105" s="72" t="s">
        <v>11</v>
      </c>
      <c r="O105" s="73">
        <v>0.20621</v>
      </c>
      <c r="P105" s="73">
        <f t="shared" si="31"/>
        <v>0.61863000000000001</v>
      </c>
      <c r="Q105" s="73">
        <v>4.566E-5</v>
      </c>
      <c r="R105" s="73">
        <f t="shared" si="32"/>
        <v>1.3698000000000001E-4</v>
      </c>
      <c r="S105" s="73">
        <v>0</v>
      </c>
      <c r="T105" s="74">
        <f t="shared" si="33"/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75" t="s">
        <v>53</v>
      </c>
      <c r="AT105" s="75" t="s">
        <v>42</v>
      </c>
      <c r="AU105" s="75" t="s">
        <v>44</v>
      </c>
      <c r="AY105" s="7" t="s">
        <v>40</v>
      </c>
      <c r="BE105" s="76">
        <f t="shared" si="34"/>
        <v>0</v>
      </c>
      <c r="BF105" s="76">
        <f t="shared" si="35"/>
        <v>0</v>
      </c>
      <c r="BG105" s="76">
        <f t="shared" si="36"/>
        <v>0</v>
      </c>
      <c r="BH105" s="76">
        <f t="shared" si="37"/>
        <v>0</v>
      </c>
      <c r="BI105" s="76">
        <f t="shared" si="38"/>
        <v>0</v>
      </c>
      <c r="BJ105" s="7" t="s">
        <v>44</v>
      </c>
      <c r="BK105" s="76">
        <f t="shared" si="39"/>
        <v>0</v>
      </c>
      <c r="BL105" s="7" t="s">
        <v>53</v>
      </c>
      <c r="BM105" s="75" t="s">
        <v>131</v>
      </c>
    </row>
    <row r="106" spans="1:65" s="2" customFormat="1" ht="16.5" customHeight="1" x14ac:dyDescent="0.2">
      <c r="A106" s="12"/>
      <c r="B106" s="63"/>
      <c r="C106" s="77" t="s">
        <v>82</v>
      </c>
      <c r="D106" s="77" t="s">
        <v>52</v>
      </c>
      <c r="E106" s="78" t="s">
        <v>317</v>
      </c>
      <c r="F106" s="79" t="s">
        <v>318</v>
      </c>
      <c r="G106" s="80" t="s">
        <v>123</v>
      </c>
      <c r="H106" s="81">
        <v>3</v>
      </c>
      <c r="I106" s="82">
        <v>0</v>
      </c>
      <c r="J106" s="82">
        <f t="shared" si="30"/>
        <v>0</v>
      </c>
      <c r="K106" s="83"/>
      <c r="L106" s="84"/>
      <c r="M106" s="85" t="s">
        <v>0</v>
      </c>
      <c r="N106" s="86" t="s">
        <v>11</v>
      </c>
      <c r="O106" s="73">
        <v>0</v>
      </c>
      <c r="P106" s="73">
        <f t="shared" si="31"/>
        <v>0</v>
      </c>
      <c r="Q106" s="73">
        <v>0</v>
      </c>
      <c r="R106" s="73">
        <f t="shared" si="32"/>
        <v>0</v>
      </c>
      <c r="S106" s="73">
        <v>0</v>
      </c>
      <c r="T106" s="74">
        <f t="shared" si="33"/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75" t="s">
        <v>64</v>
      </c>
      <c r="AT106" s="75" t="s">
        <v>52</v>
      </c>
      <c r="AU106" s="75" t="s">
        <v>44</v>
      </c>
      <c r="AY106" s="7" t="s">
        <v>40</v>
      </c>
      <c r="BE106" s="76">
        <f t="shared" si="34"/>
        <v>0</v>
      </c>
      <c r="BF106" s="76">
        <f t="shared" si="35"/>
        <v>0</v>
      </c>
      <c r="BG106" s="76">
        <f t="shared" si="36"/>
        <v>0</v>
      </c>
      <c r="BH106" s="76">
        <f t="shared" si="37"/>
        <v>0</v>
      </c>
      <c r="BI106" s="76">
        <f t="shared" si="38"/>
        <v>0</v>
      </c>
      <c r="BJ106" s="7" t="s">
        <v>44</v>
      </c>
      <c r="BK106" s="76">
        <f t="shared" si="39"/>
        <v>0</v>
      </c>
      <c r="BL106" s="7" t="s">
        <v>53</v>
      </c>
      <c r="BM106" s="75" t="s">
        <v>132</v>
      </c>
    </row>
    <row r="107" spans="1:65" s="2" customFormat="1" ht="16.5" customHeight="1" x14ac:dyDescent="0.2">
      <c r="A107" s="12"/>
      <c r="B107" s="63"/>
      <c r="C107" s="64" t="s">
        <v>133</v>
      </c>
      <c r="D107" s="64" t="s">
        <v>42</v>
      </c>
      <c r="E107" s="65" t="s">
        <v>319</v>
      </c>
      <c r="F107" s="66" t="s">
        <v>320</v>
      </c>
      <c r="G107" s="67" t="s">
        <v>123</v>
      </c>
      <c r="H107" s="68">
        <v>2</v>
      </c>
      <c r="I107" s="69">
        <v>0</v>
      </c>
      <c r="J107" s="69">
        <f t="shared" si="30"/>
        <v>0</v>
      </c>
      <c r="K107" s="70"/>
      <c r="L107" s="13"/>
      <c r="M107" s="71" t="s">
        <v>0</v>
      </c>
      <c r="N107" s="72" t="s">
        <v>11</v>
      </c>
      <c r="O107" s="73">
        <v>0.22731999999999999</v>
      </c>
      <c r="P107" s="73">
        <f t="shared" si="31"/>
        <v>0.45463999999999999</v>
      </c>
      <c r="Q107" s="73">
        <v>5.1740000000000003E-5</v>
      </c>
      <c r="R107" s="73">
        <f t="shared" si="32"/>
        <v>1.0348000000000001E-4</v>
      </c>
      <c r="S107" s="73">
        <v>0</v>
      </c>
      <c r="T107" s="74">
        <f t="shared" si="33"/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75" t="s">
        <v>53</v>
      </c>
      <c r="AT107" s="75" t="s">
        <v>42</v>
      </c>
      <c r="AU107" s="75" t="s">
        <v>44</v>
      </c>
      <c r="AY107" s="7" t="s">
        <v>40</v>
      </c>
      <c r="BE107" s="76">
        <f t="shared" si="34"/>
        <v>0</v>
      </c>
      <c r="BF107" s="76">
        <f t="shared" si="35"/>
        <v>0</v>
      </c>
      <c r="BG107" s="76">
        <f t="shared" si="36"/>
        <v>0</v>
      </c>
      <c r="BH107" s="76">
        <f t="shared" si="37"/>
        <v>0</v>
      </c>
      <c r="BI107" s="76">
        <f t="shared" si="38"/>
        <v>0</v>
      </c>
      <c r="BJ107" s="7" t="s">
        <v>44</v>
      </c>
      <c r="BK107" s="76">
        <f t="shared" si="39"/>
        <v>0</v>
      </c>
      <c r="BL107" s="7" t="s">
        <v>53</v>
      </c>
      <c r="BM107" s="75" t="s">
        <v>134</v>
      </c>
    </row>
    <row r="108" spans="1:65" s="2" customFormat="1" ht="16.5" customHeight="1" x14ac:dyDescent="0.2">
      <c r="A108" s="12"/>
      <c r="B108" s="63"/>
      <c r="C108" s="77" t="s">
        <v>83</v>
      </c>
      <c r="D108" s="77" t="s">
        <v>52</v>
      </c>
      <c r="E108" s="78" t="s">
        <v>321</v>
      </c>
      <c r="F108" s="79" t="s">
        <v>322</v>
      </c>
      <c r="G108" s="80" t="s">
        <v>123</v>
      </c>
      <c r="H108" s="81">
        <v>1</v>
      </c>
      <c r="I108" s="82">
        <v>0</v>
      </c>
      <c r="J108" s="82">
        <f t="shared" si="30"/>
        <v>0</v>
      </c>
      <c r="K108" s="83"/>
      <c r="L108" s="84"/>
      <c r="M108" s="85" t="s">
        <v>0</v>
      </c>
      <c r="N108" s="86" t="s">
        <v>11</v>
      </c>
      <c r="O108" s="73">
        <v>0</v>
      </c>
      <c r="P108" s="73">
        <f t="shared" si="31"/>
        <v>0</v>
      </c>
      <c r="Q108" s="73">
        <v>0</v>
      </c>
      <c r="R108" s="73">
        <f t="shared" si="32"/>
        <v>0</v>
      </c>
      <c r="S108" s="73">
        <v>0</v>
      </c>
      <c r="T108" s="74">
        <f t="shared" si="33"/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75" t="s">
        <v>64</v>
      </c>
      <c r="AT108" s="75" t="s">
        <v>52</v>
      </c>
      <c r="AU108" s="75" t="s">
        <v>44</v>
      </c>
      <c r="AY108" s="7" t="s">
        <v>40</v>
      </c>
      <c r="BE108" s="76">
        <f t="shared" si="34"/>
        <v>0</v>
      </c>
      <c r="BF108" s="76">
        <f t="shared" si="35"/>
        <v>0</v>
      </c>
      <c r="BG108" s="76">
        <f t="shared" si="36"/>
        <v>0</v>
      </c>
      <c r="BH108" s="76">
        <f t="shared" si="37"/>
        <v>0</v>
      </c>
      <c r="BI108" s="76">
        <f t="shared" si="38"/>
        <v>0</v>
      </c>
      <c r="BJ108" s="7" t="s">
        <v>44</v>
      </c>
      <c r="BK108" s="76">
        <f t="shared" si="39"/>
        <v>0</v>
      </c>
      <c r="BL108" s="7" t="s">
        <v>53</v>
      </c>
      <c r="BM108" s="75" t="s">
        <v>135</v>
      </c>
    </row>
    <row r="109" spans="1:65" s="2" customFormat="1" ht="16.5" customHeight="1" x14ac:dyDescent="0.2">
      <c r="A109" s="12"/>
      <c r="B109" s="63"/>
      <c r="C109" s="77" t="s">
        <v>136</v>
      </c>
      <c r="D109" s="77" t="s">
        <v>52</v>
      </c>
      <c r="E109" s="78" t="s">
        <v>323</v>
      </c>
      <c r="F109" s="79" t="s">
        <v>324</v>
      </c>
      <c r="G109" s="80" t="s">
        <v>123</v>
      </c>
      <c r="H109" s="81">
        <v>1</v>
      </c>
      <c r="I109" s="82">
        <v>0</v>
      </c>
      <c r="J109" s="82">
        <f t="shared" si="30"/>
        <v>0</v>
      </c>
      <c r="K109" s="83"/>
      <c r="L109" s="84"/>
      <c r="M109" s="85" t="s">
        <v>0</v>
      </c>
      <c r="N109" s="86" t="s">
        <v>11</v>
      </c>
      <c r="O109" s="73">
        <v>0</v>
      </c>
      <c r="P109" s="73">
        <f t="shared" si="31"/>
        <v>0</v>
      </c>
      <c r="Q109" s="73">
        <v>0</v>
      </c>
      <c r="R109" s="73">
        <f t="shared" si="32"/>
        <v>0</v>
      </c>
      <c r="S109" s="73">
        <v>0</v>
      </c>
      <c r="T109" s="74">
        <f t="shared" si="33"/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75" t="s">
        <v>64</v>
      </c>
      <c r="AT109" s="75" t="s">
        <v>52</v>
      </c>
      <c r="AU109" s="75" t="s">
        <v>44</v>
      </c>
      <c r="AY109" s="7" t="s">
        <v>40</v>
      </c>
      <c r="BE109" s="76">
        <f t="shared" si="34"/>
        <v>0</v>
      </c>
      <c r="BF109" s="76">
        <f t="shared" si="35"/>
        <v>0</v>
      </c>
      <c r="BG109" s="76">
        <f t="shared" si="36"/>
        <v>0</v>
      </c>
      <c r="BH109" s="76">
        <f t="shared" si="37"/>
        <v>0</v>
      </c>
      <c r="BI109" s="76">
        <f t="shared" si="38"/>
        <v>0</v>
      </c>
      <c r="BJ109" s="7" t="s">
        <v>44</v>
      </c>
      <c r="BK109" s="76">
        <f t="shared" si="39"/>
        <v>0</v>
      </c>
      <c r="BL109" s="7" t="s">
        <v>53</v>
      </c>
      <c r="BM109" s="75" t="s">
        <v>137</v>
      </c>
    </row>
    <row r="110" spans="1:65" s="2" customFormat="1" ht="24" customHeight="1" x14ac:dyDescent="0.2">
      <c r="A110" s="12"/>
      <c r="B110" s="63"/>
      <c r="C110" s="64" t="s">
        <v>85</v>
      </c>
      <c r="D110" s="64" t="s">
        <v>42</v>
      </c>
      <c r="E110" s="65" t="s">
        <v>325</v>
      </c>
      <c r="F110" s="66" t="s">
        <v>326</v>
      </c>
      <c r="G110" s="67" t="s">
        <v>123</v>
      </c>
      <c r="H110" s="68">
        <v>2</v>
      </c>
      <c r="I110" s="69">
        <v>0</v>
      </c>
      <c r="J110" s="69">
        <f t="shared" si="30"/>
        <v>0</v>
      </c>
      <c r="K110" s="70"/>
      <c r="L110" s="13"/>
      <c r="M110" s="71" t="s">
        <v>0</v>
      </c>
      <c r="N110" s="72" t="s">
        <v>11</v>
      </c>
      <c r="O110" s="73">
        <v>0.26869999999999999</v>
      </c>
      <c r="P110" s="73">
        <f t="shared" si="31"/>
        <v>0.53739999999999999</v>
      </c>
      <c r="Q110" s="73">
        <v>5.7840000000000002E-5</v>
      </c>
      <c r="R110" s="73">
        <f t="shared" si="32"/>
        <v>1.1568E-4</v>
      </c>
      <c r="S110" s="73">
        <v>0</v>
      </c>
      <c r="T110" s="74">
        <f t="shared" si="33"/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75" t="s">
        <v>53</v>
      </c>
      <c r="AT110" s="75" t="s">
        <v>42</v>
      </c>
      <c r="AU110" s="75" t="s">
        <v>44</v>
      </c>
      <c r="AY110" s="7" t="s">
        <v>40</v>
      </c>
      <c r="BE110" s="76">
        <f t="shared" si="34"/>
        <v>0</v>
      </c>
      <c r="BF110" s="76">
        <f t="shared" si="35"/>
        <v>0</v>
      </c>
      <c r="BG110" s="76">
        <f t="shared" si="36"/>
        <v>0</v>
      </c>
      <c r="BH110" s="76">
        <f t="shared" si="37"/>
        <v>0</v>
      </c>
      <c r="BI110" s="76">
        <f t="shared" si="38"/>
        <v>0</v>
      </c>
      <c r="BJ110" s="7" t="s">
        <v>44</v>
      </c>
      <c r="BK110" s="76">
        <f t="shared" si="39"/>
        <v>0</v>
      </c>
      <c r="BL110" s="7" t="s">
        <v>53</v>
      </c>
      <c r="BM110" s="75" t="s">
        <v>138</v>
      </c>
    </row>
    <row r="111" spans="1:65" s="2" customFormat="1" ht="16.5" customHeight="1" x14ac:dyDescent="0.2">
      <c r="A111" s="12"/>
      <c r="B111" s="63"/>
      <c r="C111" s="77" t="s">
        <v>139</v>
      </c>
      <c r="D111" s="77" t="s">
        <v>52</v>
      </c>
      <c r="E111" s="78" t="s">
        <v>327</v>
      </c>
      <c r="F111" s="79" t="s">
        <v>328</v>
      </c>
      <c r="G111" s="80" t="s">
        <v>123</v>
      </c>
      <c r="H111" s="81">
        <v>1</v>
      </c>
      <c r="I111" s="82">
        <v>0</v>
      </c>
      <c r="J111" s="82">
        <f t="shared" si="30"/>
        <v>0</v>
      </c>
      <c r="K111" s="83"/>
      <c r="L111" s="84"/>
      <c r="M111" s="85" t="s">
        <v>0</v>
      </c>
      <c r="N111" s="86" t="s">
        <v>11</v>
      </c>
      <c r="O111" s="73">
        <v>0</v>
      </c>
      <c r="P111" s="73">
        <f t="shared" si="31"/>
        <v>0</v>
      </c>
      <c r="Q111" s="73">
        <v>0</v>
      </c>
      <c r="R111" s="73">
        <f t="shared" si="32"/>
        <v>0</v>
      </c>
      <c r="S111" s="73">
        <v>0</v>
      </c>
      <c r="T111" s="74">
        <f t="shared" si="33"/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75" t="s">
        <v>64</v>
      </c>
      <c r="AT111" s="75" t="s">
        <v>52</v>
      </c>
      <c r="AU111" s="75" t="s">
        <v>44</v>
      </c>
      <c r="AY111" s="7" t="s">
        <v>40</v>
      </c>
      <c r="BE111" s="76">
        <f t="shared" si="34"/>
        <v>0</v>
      </c>
      <c r="BF111" s="76">
        <f t="shared" si="35"/>
        <v>0</v>
      </c>
      <c r="BG111" s="76">
        <f t="shared" si="36"/>
        <v>0</v>
      </c>
      <c r="BH111" s="76">
        <f t="shared" si="37"/>
        <v>0</v>
      </c>
      <c r="BI111" s="76">
        <f t="shared" si="38"/>
        <v>0</v>
      </c>
      <c r="BJ111" s="7" t="s">
        <v>44</v>
      </c>
      <c r="BK111" s="76">
        <f t="shared" si="39"/>
        <v>0</v>
      </c>
      <c r="BL111" s="7" t="s">
        <v>53</v>
      </c>
      <c r="BM111" s="75" t="s">
        <v>140</v>
      </c>
    </row>
    <row r="112" spans="1:65" s="2" customFormat="1" ht="16.5" customHeight="1" x14ac:dyDescent="0.2">
      <c r="A112" s="12"/>
      <c r="B112" s="63"/>
      <c r="C112" s="77" t="s">
        <v>87</v>
      </c>
      <c r="D112" s="77" t="s">
        <v>52</v>
      </c>
      <c r="E112" s="78" t="s">
        <v>329</v>
      </c>
      <c r="F112" s="79" t="s">
        <v>330</v>
      </c>
      <c r="G112" s="80" t="s">
        <v>123</v>
      </c>
      <c r="H112" s="81">
        <v>1</v>
      </c>
      <c r="I112" s="82">
        <v>0</v>
      </c>
      <c r="J112" s="82">
        <f t="shared" si="30"/>
        <v>0</v>
      </c>
      <c r="K112" s="83"/>
      <c r="L112" s="84"/>
      <c r="M112" s="85" t="s">
        <v>0</v>
      </c>
      <c r="N112" s="86" t="s">
        <v>11</v>
      </c>
      <c r="O112" s="73">
        <v>0</v>
      </c>
      <c r="P112" s="73">
        <f t="shared" si="31"/>
        <v>0</v>
      </c>
      <c r="Q112" s="73">
        <v>0</v>
      </c>
      <c r="R112" s="73">
        <f t="shared" si="32"/>
        <v>0</v>
      </c>
      <c r="S112" s="73">
        <v>0</v>
      </c>
      <c r="T112" s="74">
        <f t="shared" si="33"/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75" t="s">
        <v>64</v>
      </c>
      <c r="AT112" s="75" t="s">
        <v>52</v>
      </c>
      <c r="AU112" s="75" t="s">
        <v>44</v>
      </c>
      <c r="AY112" s="7" t="s">
        <v>40</v>
      </c>
      <c r="BE112" s="76">
        <f t="shared" si="34"/>
        <v>0</v>
      </c>
      <c r="BF112" s="76">
        <f t="shared" si="35"/>
        <v>0</v>
      </c>
      <c r="BG112" s="76">
        <f t="shared" si="36"/>
        <v>0</v>
      </c>
      <c r="BH112" s="76">
        <f t="shared" si="37"/>
        <v>0</v>
      </c>
      <c r="BI112" s="76">
        <f t="shared" si="38"/>
        <v>0</v>
      </c>
      <c r="BJ112" s="7" t="s">
        <v>44</v>
      </c>
      <c r="BK112" s="76">
        <f t="shared" si="39"/>
        <v>0</v>
      </c>
      <c r="BL112" s="7" t="s">
        <v>53</v>
      </c>
      <c r="BM112" s="75" t="s">
        <v>141</v>
      </c>
    </row>
    <row r="113" spans="1:65" s="2" customFormat="1" ht="24" customHeight="1" x14ac:dyDescent="0.2">
      <c r="A113" s="12"/>
      <c r="B113" s="63"/>
      <c r="C113" s="64" t="s">
        <v>142</v>
      </c>
      <c r="D113" s="64" t="s">
        <v>42</v>
      </c>
      <c r="E113" s="65" t="s">
        <v>331</v>
      </c>
      <c r="F113" s="66" t="s">
        <v>332</v>
      </c>
      <c r="G113" s="67" t="s">
        <v>123</v>
      </c>
      <c r="H113" s="68">
        <v>2</v>
      </c>
      <c r="I113" s="69">
        <v>0</v>
      </c>
      <c r="J113" s="69">
        <f t="shared" si="30"/>
        <v>0</v>
      </c>
      <c r="K113" s="70"/>
      <c r="L113" s="13"/>
      <c r="M113" s="71" t="s">
        <v>0</v>
      </c>
      <c r="N113" s="72" t="s">
        <v>11</v>
      </c>
      <c r="O113" s="73">
        <v>0.20451</v>
      </c>
      <c r="P113" s="73">
        <f t="shared" si="31"/>
        <v>0.40901999999999999</v>
      </c>
      <c r="Q113" s="73">
        <v>5.4393759999999998E-5</v>
      </c>
      <c r="R113" s="73">
        <f t="shared" si="32"/>
        <v>1.0878752E-4</v>
      </c>
      <c r="S113" s="73">
        <v>0</v>
      </c>
      <c r="T113" s="74">
        <f t="shared" si="33"/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75" t="s">
        <v>53</v>
      </c>
      <c r="AT113" s="75" t="s">
        <v>42</v>
      </c>
      <c r="AU113" s="75" t="s">
        <v>44</v>
      </c>
      <c r="AY113" s="7" t="s">
        <v>40</v>
      </c>
      <c r="BE113" s="76">
        <f t="shared" si="34"/>
        <v>0</v>
      </c>
      <c r="BF113" s="76">
        <f t="shared" si="35"/>
        <v>0</v>
      </c>
      <c r="BG113" s="76">
        <f t="shared" si="36"/>
        <v>0</v>
      </c>
      <c r="BH113" s="76">
        <f t="shared" si="37"/>
        <v>0</v>
      </c>
      <c r="BI113" s="76">
        <f t="shared" si="38"/>
        <v>0</v>
      </c>
      <c r="BJ113" s="7" t="s">
        <v>44</v>
      </c>
      <c r="BK113" s="76">
        <f t="shared" si="39"/>
        <v>0</v>
      </c>
      <c r="BL113" s="7" t="s">
        <v>53</v>
      </c>
      <c r="BM113" s="75" t="s">
        <v>143</v>
      </c>
    </row>
    <row r="114" spans="1:65" s="2" customFormat="1" ht="16.5" customHeight="1" x14ac:dyDescent="0.2">
      <c r="A114" s="12"/>
      <c r="B114" s="63"/>
      <c r="C114" s="77" t="s">
        <v>91</v>
      </c>
      <c r="D114" s="77" t="s">
        <v>52</v>
      </c>
      <c r="E114" s="78" t="s">
        <v>333</v>
      </c>
      <c r="F114" s="79" t="s">
        <v>334</v>
      </c>
      <c r="G114" s="80" t="s">
        <v>123</v>
      </c>
      <c r="H114" s="81">
        <v>2</v>
      </c>
      <c r="I114" s="82">
        <v>0</v>
      </c>
      <c r="J114" s="82">
        <f t="shared" si="30"/>
        <v>0</v>
      </c>
      <c r="K114" s="83"/>
      <c r="L114" s="84"/>
      <c r="M114" s="85" t="s">
        <v>0</v>
      </c>
      <c r="N114" s="86" t="s">
        <v>11</v>
      </c>
      <c r="O114" s="73">
        <v>0</v>
      </c>
      <c r="P114" s="73">
        <f t="shared" si="31"/>
        <v>0</v>
      </c>
      <c r="Q114" s="73">
        <v>0</v>
      </c>
      <c r="R114" s="73">
        <f t="shared" si="32"/>
        <v>0</v>
      </c>
      <c r="S114" s="73">
        <v>0</v>
      </c>
      <c r="T114" s="74">
        <f t="shared" si="33"/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75" t="s">
        <v>64</v>
      </c>
      <c r="AT114" s="75" t="s">
        <v>52</v>
      </c>
      <c r="AU114" s="75" t="s">
        <v>44</v>
      </c>
      <c r="AY114" s="7" t="s">
        <v>40</v>
      </c>
      <c r="BE114" s="76">
        <f t="shared" si="34"/>
        <v>0</v>
      </c>
      <c r="BF114" s="76">
        <f t="shared" si="35"/>
        <v>0</v>
      </c>
      <c r="BG114" s="76">
        <f t="shared" si="36"/>
        <v>0</v>
      </c>
      <c r="BH114" s="76">
        <f t="shared" si="37"/>
        <v>0</v>
      </c>
      <c r="BI114" s="76">
        <f t="shared" si="38"/>
        <v>0</v>
      </c>
      <c r="BJ114" s="7" t="s">
        <v>44</v>
      </c>
      <c r="BK114" s="76">
        <f t="shared" si="39"/>
        <v>0</v>
      </c>
      <c r="BL114" s="7" t="s">
        <v>53</v>
      </c>
      <c r="BM114" s="75" t="s">
        <v>144</v>
      </c>
    </row>
    <row r="115" spans="1:65" s="2" customFormat="1" ht="16.5" customHeight="1" x14ac:dyDescent="0.2">
      <c r="A115" s="12"/>
      <c r="B115" s="63"/>
      <c r="C115" s="64" t="s">
        <v>145</v>
      </c>
      <c r="D115" s="64" t="s">
        <v>42</v>
      </c>
      <c r="E115" s="65" t="s">
        <v>335</v>
      </c>
      <c r="F115" s="66" t="s">
        <v>336</v>
      </c>
      <c r="G115" s="67" t="s">
        <v>111</v>
      </c>
      <c r="H115" s="68">
        <v>214</v>
      </c>
      <c r="I115" s="69">
        <v>0</v>
      </c>
      <c r="J115" s="69">
        <f t="shared" si="30"/>
        <v>0</v>
      </c>
      <c r="K115" s="70"/>
      <c r="L115" s="13"/>
      <c r="M115" s="71" t="s">
        <v>0</v>
      </c>
      <c r="N115" s="72" t="s">
        <v>11</v>
      </c>
      <c r="O115" s="73">
        <v>6.4019999999999994E-2</v>
      </c>
      <c r="P115" s="73">
        <f t="shared" si="31"/>
        <v>13.700279999999999</v>
      </c>
      <c r="Q115" s="73">
        <v>1.8652118099999999E-4</v>
      </c>
      <c r="R115" s="73">
        <f t="shared" si="32"/>
        <v>3.9915532733999996E-2</v>
      </c>
      <c r="S115" s="73">
        <v>0</v>
      </c>
      <c r="T115" s="74">
        <f t="shared" si="33"/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75" t="s">
        <v>53</v>
      </c>
      <c r="AT115" s="75" t="s">
        <v>42</v>
      </c>
      <c r="AU115" s="75" t="s">
        <v>44</v>
      </c>
      <c r="AY115" s="7" t="s">
        <v>40</v>
      </c>
      <c r="BE115" s="76">
        <f t="shared" si="34"/>
        <v>0</v>
      </c>
      <c r="BF115" s="76">
        <f t="shared" si="35"/>
        <v>0</v>
      </c>
      <c r="BG115" s="76">
        <f t="shared" si="36"/>
        <v>0</v>
      </c>
      <c r="BH115" s="76">
        <f t="shared" si="37"/>
        <v>0</v>
      </c>
      <c r="BI115" s="76">
        <f t="shared" si="38"/>
        <v>0</v>
      </c>
      <c r="BJ115" s="7" t="s">
        <v>44</v>
      </c>
      <c r="BK115" s="76">
        <f t="shared" si="39"/>
        <v>0</v>
      </c>
      <c r="BL115" s="7" t="s">
        <v>53</v>
      </c>
      <c r="BM115" s="75" t="s">
        <v>146</v>
      </c>
    </row>
    <row r="116" spans="1:65" s="2" customFormat="1" ht="24" customHeight="1" x14ac:dyDescent="0.2">
      <c r="A116" s="12"/>
      <c r="B116" s="63"/>
      <c r="C116" s="64" t="s">
        <v>92</v>
      </c>
      <c r="D116" s="64" t="s">
        <v>42</v>
      </c>
      <c r="E116" s="65" t="s">
        <v>337</v>
      </c>
      <c r="F116" s="66" t="s">
        <v>338</v>
      </c>
      <c r="G116" s="67" t="s">
        <v>111</v>
      </c>
      <c r="H116" s="68">
        <v>214</v>
      </c>
      <c r="I116" s="69">
        <v>0</v>
      </c>
      <c r="J116" s="69">
        <f t="shared" si="30"/>
        <v>0</v>
      </c>
      <c r="K116" s="70"/>
      <c r="L116" s="13"/>
      <c r="M116" s="71" t="s">
        <v>0</v>
      </c>
      <c r="N116" s="72" t="s">
        <v>11</v>
      </c>
      <c r="O116" s="73">
        <v>5.8049999999999997E-2</v>
      </c>
      <c r="P116" s="73">
        <f t="shared" si="31"/>
        <v>12.422699999999999</v>
      </c>
      <c r="Q116" s="73">
        <v>1.0000000000000001E-5</v>
      </c>
      <c r="R116" s="73">
        <f t="shared" si="32"/>
        <v>2.14E-3</v>
      </c>
      <c r="S116" s="73">
        <v>0</v>
      </c>
      <c r="T116" s="74">
        <f t="shared" si="33"/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75" t="s">
        <v>53</v>
      </c>
      <c r="AT116" s="75" t="s">
        <v>42</v>
      </c>
      <c r="AU116" s="75" t="s">
        <v>44</v>
      </c>
      <c r="AY116" s="7" t="s">
        <v>40</v>
      </c>
      <c r="BE116" s="76">
        <f t="shared" si="34"/>
        <v>0</v>
      </c>
      <c r="BF116" s="76">
        <f t="shared" si="35"/>
        <v>0</v>
      </c>
      <c r="BG116" s="76">
        <f t="shared" si="36"/>
        <v>0</v>
      </c>
      <c r="BH116" s="76">
        <f t="shared" si="37"/>
        <v>0</v>
      </c>
      <c r="BI116" s="76">
        <f t="shared" si="38"/>
        <v>0</v>
      </c>
      <c r="BJ116" s="7" t="s">
        <v>44</v>
      </c>
      <c r="BK116" s="76">
        <f t="shared" si="39"/>
        <v>0</v>
      </c>
      <c r="BL116" s="7" t="s">
        <v>53</v>
      </c>
      <c r="BM116" s="75" t="s">
        <v>147</v>
      </c>
    </row>
    <row r="117" spans="1:65" s="2" customFormat="1" ht="24" customHeight="1" x14ac:dyDescent="0.2">
      <c r="A117" s="12"/>
      <c r="B117" s="63"/>
      <c r="C117" s="64" t="s">
        <v>148</v>
      </c>
      <c r="D117" s="64" t="s">
        <v>42</v>
      </c>
      <c r="E117" s="65" t="s">
        <v>339</v>
      </c>
      <c r="F117" s="66" t="s">
        <v>340</v>
      </c>
      <c r="G117" s="67" t="s">
        <v>86</v>
      </c>
      <c r="H117" s="68">
        <v>2.0699999999999998</v>
      </c>
      <c r="I117" s="69">
        <v>0</v>
      </c>
      <c r="J117" s="69">
        <f t="shared" si="30"/>
        <v>0</v>
      </c>
      <c r="K117" s="70"/>
      <c r="L117" s="13"/>
      <c r="M117" s="71" t="s">
        <v>0</v>
      </c>
      <c r="N117" s="72" t="s">
        <v>11</v>
      </c>
      <c r="O117" s="73">
        <v>3.24</v>
      </c>
      <c r="P117" s="73">
        <f t="shared" si="31"/>
        <v>6.7068000000000003</v>
      </c>
      <c r="Q117" s="73">
        <v>0</v>
      </c>
      <c r="R117" s="73">
        <f t="shared" si="32"/>
        <v>0</v>
      </c>
      <c r="S117" s="73">
        <v>0</v>
      </c>
      <c r="T117" s="74">
        <f t="shared" si="33"/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75" t="s">
        <v>53</v>
      </c>
      <c r="AT117" s="75" t="s">
        <v>42</v>
      </c>
      <c r="AU117" s="75" t="s">
        <v>44</v>
      </c>
      <c r="AY117" s="7" t="s">
        <v>40</v>
      </c>
      <c r="BE117" s="76">
        <f t="shared" si="34"/>
        <v>0</v>
      </c>
      <c r="BF117" s="76">
        <f t="shared" si="35"/>
        <v>0</v>
      </c>
      <c r="BG117" s="76">
        <f t="shared" si="36"/>
        <v>0</v>
      </c>
      <c r="BH117" s="76">
        <f t="shared" si="37"/>
        <v>0</v>
      </c>
      <c r="BI117" s="76">
        <f t="shared" si="38"/>
        <v>0</v>
      </c>
      <c r="BJ117" s="7" t="s">
        <v>44</v>
      </c>
      <c r="BK117" s="76">
        <f t="shared" si="39"/>
        <v>0</v>
      </c>
      <c r="BL117" s="7" t="s">
        <v>53</v>
      </c>
      <c r="BM117" s="75" t="s">
        <v>149</v>
      </c>
    </row>
    <row r="118" spans="1:65" s="2" customFormat="1" ht="24" customHeight="1" x14ac:dyDescent="0.2">
      <c r="A118" s="12"/>
      <c r="B118" s="63"/>
      <c r="C118" s="64" t="s">
        <v>94</v>
      </c>
      <c r="D118" s="64" t="s">
        <v>42</v>
      </c>
      <c r="E118" s="65" t="s">
        <v>341</v>
      </c>
      <c r="F118" s="66" t="s">
        <v>342</v>
      </c>
      <c r="G118" s="67" t="s">
        <v>86</v>
      </c>
      <c r="H118" s="68">
        <v>0.24099999999999999</v>
      </c>
      <c r="I118" s="69">
        <v>0</v>
      </c>
      <c r="J118" s="69">
        <f t="shared" si="30"/>
        <v>0</v>
      </c>
      <c r="K118" s="70"/>
      <c r="L118" s="13"/>
      <c r="M118" s="71" t="s">
        <v>0</v>
      </c>
      <c r="N118" s="72" t="s">
        <v>11</v>
      </c>
      <c r="O118" s="73">
        <v>1.2589999999999999</v>
      </c>
      <c r="P118" s="73">
        <f t="shared" si="31"/>
        <v>0.30341899999999994</v>
      </c>
      <c r="Q118" s="73">
        <v>0</v>
      </c>
      <c r="R118" s="73">
        <f t="shared" si="32"/>
        <v>0</v>
      </c>
      <c r="S118" s="73">
        <v>0</v>
      </c>
      <c r="T118" s="74">
        <f t="shared" si="33"/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75" t="s">
        <v>53</v>
      </c>
      <c r="AT118" s="75" t="s">
        <v>42</v>
      </c>
      <c r="AU118" s="75" t="s">
        <v>44</v>
      </c>
      <c r="AY118" s="7" t="s">
        <v>40</v>
      </c>
      <c r="BE118" s="76">
        <f t="shared" si="34"/>
        <v>0</v>
      </c>
      <c r="BF118" s="76">
        <f t="shared" si="35"/>
        <v>0</v>
      </c>
      <c r="BG118" s="76">
        <f t="shared" si="36"/>
        <v>0</v>
      </c>
      <c r="BH118" s="76">
        <f t="shared" si="37"/>
        <v>0</v>
      </c>
      <c r="BI118" s="76">
        <f t="shared" si="38"/>
        <v>0</v>
      </c>
      <c r="BJ118" s="7" t="s">
        <v>44</v>
      </c>
      <c r="BK118" s="76">
        <f t="shared" si="39"/>
        <v>0</v>
      </c>
      <c r="BL118" s="7" t="s">
        <v>53</v>
      </c>
      <c r="BM118" s="75" t="s">
        <v>150</v>
      </c>
    </row>
    <row r="119" spans="1:65" s="6" customFormat="1" ht="22.9" customHeight="1" x14ac:dyDescent="0.2">
      <c r="B119" s="51"/>
      <c r="D119" s="52" t="s">
        <v>15</v>
      </c>
      <c r="E119" s="61" t="s">
        <v>343</v>
      </c>
      <c r="F119" s="61" t="s">
        <v>344</v>
      </c>
      <c r="J119" s="62">
        <f>BK119</f>
        <v>0</v>
      </c>
      <c r="L119" s="51"/>
      <c r="M119" s="55"/>
      <c r="N119" s="56"/>
      <c r="O119" s="56"/>
      <c r="P119" s="57">
        <f>SUM(P120:P149)</f>
        <v>72.414644999999993</v>
      </c>
      <c r="Q119" s="56"/>
      <c r="R119" s="57">
        <f>SUM(R120:R149)</f>
        <v>1.03494E-2</v>
      </c>
      <c r="S119" s="56"/>
      <c r="T119" s="58">
        <f>SUM(T120:T149)</f>
        <v>0.68400000000000005</v>
      </c>
      <c r="AR119" s="52" t="s">
        <v>44</v>
      </c>
      <c r="AT119" s="59" t="s">
        <v>15</v>
      </c>
      <c r="AU119" s="59" t="s">
        <v>17</v>
      </c>
      <c r="AY119" s="52" t="s">
        <v>40</v>
      </c>
      <c r="BK119" s="60">
        <f>SUM(BK120:BK149)</f>
        <v>0</v>
      </c>
    </row>
    <row r="120" spans="1:65" s="2" customFormat="1" ht="24" customHeight="1" x14ac:dyDescent="0.2">
      <c r="A120" s="12"/>
      <c r="B120" s="63"/>
      <c r="C120" s="64" t="s">
        <v>157</v>
      </c>
      <c r="D120" s="64" t="s">
        <v>42</v>
      </c>
      <c r="E120" s="65" t="s">
        <v>345</v>
      </c>
      <c r="F120" s="66" t="s">
        <v>346</v>
      </c>
      <c r="G120" s="67" t="s">
        <v>174</v>
      </c>
      <c r="H120" s="68">
        <v>20</v>
      </c>
      <c r="I120" s="69">
        <v>0</v>
      </c>
      <c r="J120" s="69">
        <f t="shared" ref="J120:J149" si="40">ROUND(I120*H120,2)</f>
        <v>0</v>
      </c>
      <c r="K120" s="70"/>
      <c r="L120" s="13"/>
      <c r="M120" s="71" t="s">
        <v>0</v>
      </c>
      <c r="N120" s="72" t="s">
        <v>11</v>
      </c>
      <c r="O120" s="73">
        <v>0.61775000000000002</v>
      </c>
      <c r="P120" s="73">
        <f t="shared" ref="P120:P149" si="41">O120*H120</f>
        <v>12.355</v>
      </c>
      <c r="Q120" s="73">
        <v>0</v>
      </c>
      <c r="R120" s="73">
        <f t="shared" ref="R120:R149" si="42">Q120*H120</f>
        <v>0</v>
      </c>
      <c r="S120" s="73">
        <v>3.4200000000000001E-2</v>
      </c>
      <c r="T120" s="74">
        <f t="shared" ref="T120:T149" si="43">S120*H120</f>
        <v>0.68400000000000005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75" t="s">
        <v>53</v>
      </c>
      <c r="AT120" s="75" t="s">
        <v>42</v>
      </c>
      <c r="AU120" s="75" t="s">
        <v>44</v>
      </c>
      <c r="AY120" s="7" t="s">
        <v>40</v>
      </c>
      <c r="BE120" s="76">
        <f t="shared" ref="BE120:BE149" si="44">IF(N120="základná",J120,0)</f>
        <v>0</v>
      </c>
      <c r="BF120" s="76">
        <f t="shared" ref="BF120:BF149" si="45">IF(N120="znížená",J120,0)</f>
        <v>0</v>
      </c>
      <c r="BG120" s="76">
        <f t="shared" ref="BG120:BG149" si="46">IF(N120="zákl. prenesená",J120,0)</f>
        <v>0</v>
      </c>
      <c r="BH120" s="76">
        <f t="shared" ref="BH120:BH149" si="47">IF(N120="zníž. prenesená",J120,0)</f>
        <v>0</v>
      </c>
      <c r="BI120" s="76">
        <f t="shared" ref="BI120:BI149" si="48">IF(N120="nulová",J120,0)</f>
        <v>0</v>
      </c>
      <c r="BJ120" s="7" t="s">
        <v>44</v>
      </c>
      <c r="BK120" s="76">
        <f t="shared" ref="BK120:BK149" si="49">ROUND(I120*H120,2)</f>
        <v>0</v>
      </c>
      <c r="BL120" s="7" t="s">
        <v>53</v>
      </c>
      <c r="BM120" s="75" t="s">
        <v>158</v>
      </c>
    </row>
    <row r="121" spans="1:65" s="2" customFormat="1" ht="16.5" customHeight="1" x14ac:dyDescent="0.2">
      <c r="A121" s="12"/>
      <c r="B121" s="63"/>
      <c r="C121" s="64" t="s">
        <v>95</v>
      </c>
      <c r="D121" s="64" t="s">
        <v>42</v>
      </c>
      <c r="E121" s="65" t="s">
        <v>347</v>
      </c>
      <c r="F121" s="66" t="s">
        <v>348</v>
      </c>
      <c r="G121" s="67" t="s">
        <v>174</v>
      </c>
      <c r="H121" s="68">
        <v>6</v>
      </c>
      <c r="I121" s="69">
        <v>0</v>
      </c>
      <c r="J121" s="69">
        <f t="shared" si="40"/>
        <v>0</v>
      </c>
      <c r="K121" s="70"/>
      <c r="L121" s="13"/>
      <c r="M121" s="71" t="s">
        <v>0</v>
      </c>
      <c r="N121" s="72" t="s">
        <v>11</v>
      </c>
      <c r="O121" s="73">
        <v>2.77671</v>
      </c>
      <c r="P121" s="73">
        <f t="shared" si="41"/>
        <v>16.660260000000001</v>
      </c>
      <c r="Q121" s="73">
        <v>0</v>
      </c>
      <c r="R121" s="73">
        <f t="shared" si="42"/>
        <v>0</v>
      </c>
      <c r="S121" s="73">
        <v>0</v>
      </c>
      <c r="T121" s="74">
        <f t="shared" si="43"/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75" t="s">
        <v>53</v>
      </c>
      <c r="AT121" s="75" t="s">
        <v>42</v>
      </c>
      <c r="AU121" s="75" t="s">
        <v>44</v>
      </c>
      <c r="AY121" s="7" t="s">
        <v>40</v>
      </c>
      <c r="BE121" s="76">
        <f t="shared" si="44"/>
        <v>0</v>
      </c>
      <c r="BF121" s="76">
        <f t="shared" si="45"/>
        <v>0</v>
      </c>
      <c r="BG121" s="76">
        <f t="shared" si="46"/>
        <v>0</v>
      </c>
      <c r="BH121" s="76">
        <f t="shared" si="47"/>
        <v>0</v>
      </c>
      <c r="BI121" s="76">
        <f t="shared" si="48"/>
        <v>0</v>
      </c>
      <c r="BJ121" s="7" t="s">
        <v>44</v>
      </c>
      <c r="BK121" s="76">
        <f t="shared" si="49"/>
        <v>0</v>
      </c>
      <c r="BL121" s="7" t="s">
        <v>53</v>
      </c>
      <c r="BM121" s="75" t="s">
        <v>159</v>
      </c>
    </row>
    <row r="122" spans="1:65" s="2" customFormat="1" ht="16.5" customHeight="1" x14ac:dyDescent="0.2">
      <c r="A122" s="12"/>
      <c r="B122" s="63"/>
      <c r="C122" s="77" t="s">
        <v>160</v>
      </c>
      <c r="D122" s="77" t="s">
        <v>52</v>
      </c>
      <c r="E122" s="78" t="s">
        <v>349</v>
      </c>
      <c r="F122" s="79" t="s">
        <v>350</v>
      </c>
      <c r="G122" s="80" t="s">
        <v>123</v>
      </c>
      <c r="H122" s="81">
        <v>6</v>
      </c>
      <c r="I122" s="82">
        <v>0</v>
      </c>
      <c r="J122" s="82">
        <f t="shared" si="40"/>
        <v>0</v>
      </c>
      <c r="K122" s="83"/>
      <c r="L122" s="84"/>
      <c r="M122" s="85" t="s">
        <v>0</v>
      </c>
      <c r="N122" s="86" t="s">
        <v>11</v>
      </c>
      <c r="O122" s="73">
        <v>0</v>
      </c>
      <c r="P122" s="73">
        <f t="shared" si="41"/>
        <v>0</v>
      </c>
      <c r="Q122" s="73">
        <v>0</v>
      </c>
      <c r="R122" s="73">
        <f t="shared" si="42"/>
        <v>0</v>
      </c>
      <c r="S122" s="73">
        <v>0</v>
      </c>
      <c r="T122" s="74">
        <f t="shared" si="43"/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75" t="s">
        <v>64</v>
      </c>
      <c r="AT122" s="75" t="s">
        <v>52</v>
      </c>
      <c r="AU122" s="75" t="s">
        <v>44</v>
      </c>
      <c r="AY122" s="7" t="s">
        <v>40</v>
      </c>
      <c r="BE122" s="76">
        <f t="shared" si="44"/>
        <v>0</v>
      </c>
      <c r="BF122" s="76">
        <f t="shared" si="45"/>
        <v>0</v>
      </c>
      <c r="BG122" s="76">
        <f t="shared" si="46"/>
        <v>0</v>
      </c>
      <c r="BH122" s="76">
        <f t="shared" si="47"/>
        <v>0</v>
      </c>
      <c r="BI122" s="76">
        <f t="shared" si="48"/>
        <v>0</v>
      </c>
      <c r="BJ122" s="7" t="s">
        <v>44</v>
      </c>
      <c r="BK122" s="76">
        <f t="shared" si="49"/>
        <v>0</v>
      </c>
      <c r="BL122" s="7" t="s">
        <v>53</v>
      </c>
      <c r="BM122" s="75" t="s">
        <v>161</v>
      </c>
    </row>
    <row r="123" spans="1:65" s="2" customFormat="1" ht="16.5" customHeight="1" x14ac:dyDescent="0.2">
      <c r="A123" s="12"/>
      <c r="B123" s="63"/>
      <c r="C123" s="77" t="s">
        <v>99</v>
      </c>
      <c r="D123" s="77" t="s">
        <v>52</v>
      </c>
      <c r="E123" s="78" t="s">
        <v>351</v>
      </c>
      <c r="F123" s="79" t="s">
        <v>352</v>
      </c>
      <c r="G123" s="80" t="s">
        <v>123</v>
      </c>
      <c r="H123" s="81">
        <v>6</v>
      </c>
      <c r="I123" s="82">
        <v>0</v>
      </c>
      <c r="J123" s="82">
        <f t="shared" si="40"/>
        <v>0</v>
      </c>
      <c r="K123" s="83"/>
      <c r="L123" s="84"/>
      <c r="M123" s="85" t="s">
        <v>0</v>
      </c>
      <c r="N123" s="86" t="s">
        <v>11</v>
      </c>
      <c r="O123" s="73">
        <v>0</v>
      </c>
      <c r="P123" s="73">
        <f t="shared" si="41"/>
        <v>0</v>
      </c>
      <c r="Q123" s="73">
        <v>0</v>
      </c>
      <c r="R123" s="73">
        <f t="shared" si="42"/>
        <v>0</v>
      </c>
      <c r="S123" s="73">
        <v>0</v>
      </c>
      <c r="T123" s="74">
        <f t="shared" si="43"/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75" t="s">
        <v>64</v>
      </c>
      <c r="AT123" s="75" t="s">
        <v>52</v>
      </c>
      <c r="AU123" s="75" t="s">
        <v>44</v>
      </c>
      <c r="AY123" s="7" t="s">
        <v>40</v>
      </c>
      <c r="BE123" s="76">
        <f t="shared" si="44"/>
        <v>0</v>
      </c>
      <c r="BF123" s="76">
        <f t="shared" si="45"/>
        <v>0</v>
      </c>
      <c r="BG123" s="76">
        <f t="shared" si="46"/>
        <v>0</v>
      </c>
      <c r="BH123" s="76">
        <f t="shared" si="47"/>
        <v>0</v>
      </c>
      <c r="BI123" s="76">
        <f t="shared" si="48"/>
        <v>0</v>
      </c>
      <c r="BJ123" s="7" t="s">
        <v>44</v>
      </c>
      <c r="BK123" s="76">
        <f t="shared" si="49"/>
        <v>0</v>
      </c>
      <c r="BL123" s="7" t="s">
        <v>53</v>
      </c>
      <c r="BM123" s="75" t="s">
        <v>162</v>
      </c>
    </row>
    <row r="124" spans="1:65" s="2" customFormat="1" ht="16.5" customHeight="1" x14ac:dyDescent="0.2">
      <c r="A124" s="12"/>
      <c r="B124" s="63"/>
      <c r="C124" s="77" t="s">
        <v>163</v>
      </c>
      <c r="D124" s="77" t="s">
        <v>52</v>
      </c>
      <c r="E124" s="78" t="s">
        <v>353</v>
      </c>
      <c r="F124" s="79" t="s">
        <v>354</v>
      </c>
      <c r="G124" s="80" t="s">
        <v>123</v>
      </c>
      <c r="H124" s="81">
        <v>6</v>
      </c>
      <c r="I124" s="82">
        <v>0</v>
      </c>
      <c r="J124" s="82">
        <f t="shared" si="40"/>
        <v>0</v>
      </c>
      <c r="K124" s="83"/>
      <c r="L124" s="84"/>
      <c r="M124" s="85" t="s">
        <v>0</v>
      </c>
      <c r="N124" s="86" t="s">
        <v>11</v>
      </c>
      <c r="O124" s="73">
        <v>0</v>
      </c>
      <c r="P124" s="73">
        <f t="shared" si="41"/>
        <v>0</v>
      </c>
      <c r="Q124" s="73">
        <v>0</v>
      </c>
      <c r="R124" s="73">
        <f t="shared" si="42"/>
        <v>0</v>
      </c>
      <c r="S124" s="73">
        <v>0</v>
      </c>
      <c r="T124" s="74">
        <f t="shared" si="43"/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75" t="s">
        <v>64</v>
      </c>
      <c r="AT124" s="75" t="s">
        <v>52</v>
      </c>
      <c r="AU124" s="75" t="s">
        <v>44</v>
      </c>
      <c r="AY124" s="7" t="s">
        <v>40</v>
      </c>
      <c r="BE124" s="76">
        <f t="shared" si="44"/>
        <v>0</v>
      </c>
      <c r="BF124" s="76">
        <f t="shared" si="45"/>
        <v>0</v>
      </c>
      <c r="BG124" s="76">
        <f t="shared" si="46"/>
        <v>0</v>
      </c>
      <c r="BH124" s="76">
        <f t="shared" si="47"/>
        <v>0</v>
      </c>
      <c r="BI124" s="76">
        <f t="shared" si="48"/>
        <v>0</v>
      </c>
      <c r="BJ124" s="7" t="s">
        <v>44</v>
      </c>
      <c r="BK124" s="76">
        <f t="shared" si="49"/>
        <v>0</v>
      </c>
      <c r="BL124" s="7" t="s">
        <v>53</v>
      </c>
      <c r="BM124" s="75" t="s">
        <v>164</v>
      </c>
    </row>
    <row r="125" spans="1:65" s="2" customFormat="1" ht="16.5" customHeight="1" x14ac:dyDescent="0.2">
      <c r="A125" s="12"/>
      <c r="B125" s="63"/>
      <c r="C125" s="77" t="s">
        <v>102</v>
      </c>
      <c r="D125" s="77" t="s">
        <v>52</v>
      </c>
      <c r="E125" s="78" t="s">
        <v>355</v>
      </c>
      <c r="F125" s="79" t="s">
        <v>356</v>
      </c>
      <c r="G125" s="80" t="s">
        <v>123</v>
      </c>
      <c r="H125" s="81">
        <v>6</v>
      </c>
      <c r="I125" s="82">
        <v>0</v>
      </c>
      <c r="J125" s="82">
        <f t="shared" si="40"/>
        <v>0</v>
      </c>
      <c r="K125" s="83"/>
      <c r="L125" s="84"/>
      <c r="M125" s="85" t="s">
        <v>0</v>
      </c>
      <c r="N125" s="86" t="s">
        <v>11</v>
      </c>
      <c r="O125" s="73">
        <v>0</v>
      </c>
      <c r="P125" s="73">
        <f t="shared" si="41"/>
        <v>0</v>
      </c>
      <c r="Q125" s="73">
        <v>0</v>
      </c>
      <c r="R125" s="73">
        <f t="shared" si="42"/>
        <v>0</v>
      </c>
      <c r="S125" s="73">
        <v>0</v>
      </c>
      <c r="T125" s="74">
        <f t="shared" si="43"/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75" t="s">
        <v>64</v>
      </c>
      <c r="AT125" s="75" t="s">
        <v>52</v>
      </c>
      <c r="AU125" s="75" t="s">
        <v>44</v>
      </c>
      <c r="AY125" s="7" t="s">
        <v>40</v>
      </c>
      <c r="BE125" s="76">
        <f t="shared" si="44"/>
        <v>0</v>
      </c>
      <c r="BF125" s="76">
        <f t="shared" si="45"/>
        <v>0</v>
      </c>
      <c r="BG125" s="76">
        <f t="shared" si="46"/>
        <v>0</v>
      </c>
      <c r="BH125" s="76">
        <f t="shared" si="47"/>
        <v>0</v>
      </c>
      <c r="BI125" s="76">
        <f t="shared" si="48"/>
        <v>0</v>
      </c>
      <c r="BJ125" s="7" t="s">
        <v>44</v>
      </c>
      <c r="BK125" s="76">
        <f t="shared" si="49"/>
        <v>0</v>
      </c>
      <c r="BL125" s="7" t="s">
        <v>53</v>
      </c>
      <c r="BM125" s="75" t="s">
        <v>165</v>
      </c>
    </row>
    <row r="126" spans="1:65" s="2" customFormat="1" ht="24" customHeight="1" x14ac:dyDescent="0.2">
      <c r="A126" s="12"/>
      <c r="B126" s="63"/>
      <c r="C126" s="64" t="s">
        <v>166</v>
      </c>
      <c r="D126" s="64" t="s">
        <v>42</v>
      </c>
      <c r="E126" s="65" t="s">
        <v>357</v>
      </c>
      <c r="F126" s="66" t="s">
        <v>358</v>
      </c>
      <c r="G126" s="67" t="s">
        <v>174</v>
      </c>
      <c r="H126" s="68">
        <v>2</v>
      </c>
      <c r="I126" s="69">
        <v>0</v>
      </c>
      <c r="J126" s="69">
        <f t="shared" si="40"/>
        <v>0</v>
      </c>
      <c r="K126" s="70"/>
      <c r="L126" s="13"/>
      <c r="M126" s="71" t="s">
        <v>0</v>
      </c>
      <c r="N126" s="72" t="s">
        <v>11</v>
      </c>
      <c r="O126" s="73">
        <v>2.77671</v>
      </c>
      <c r="P126" s="73">
        <f t="shared" si="41"/>
        <v>5.55342</v>
      </c>
      <c r="Q126" s="73">
        <v>0</v>
      </c>
      <c r="R126" s="73">
        <f t="shared" si="42"/>
        <v>0</v>
      </c>
      <c r="S126" s="73">
        <v>0</v>
      </c>
      <c r="T126" s="74">
        <f t="shared" si="43"/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75" t="s">
        <v>53</v>
      </c>
      <c r="AT126" s="75" t="s">
        <v>42</v>
      </c>
      <c r="AU126" s="75" t="s">
        <v>44</v>
      </c>
      <c r="AY126" s="7" t="s">
        <v>40</v>
      </c>
      <c r="BE126" s="76">
        <f t="shared" si="44"/>
        <v>0</v>
      </c>
      <c r="BF126" s="76">
        <f t="shared" si="45"/>
        <v>0</v>
      </c>
      <c r="BG126" s="76">
        <f t="shared" si="46"/>
        <v>0</v>
      </c>
      <c r="BH126" s="76">
        <f t="shared" si="47"/>
        <v>0</v>
      </c>
      <c r="BI126" s="76">
        <f t="shared" si="48"/>
        <v>0</v>
      </c>
      <c r="BJ126" s="7" t="s">
        <v>44</v>
      </c>
      <c r="BK126" s="76">
        <f t="shared" si="49"/>
        <v>0</v>
      </c>
      <c r="BL126" s="7" t="s">
        <v>53</v>
      </c>
      <c r="BM126" s="75" t="s">
        <v>167</v>
      </c>
    </row>
    <row r="127" spans="1:65" s="2" customFormat="1" ht="16.5" customHeight="1" x14ac:dyDescent="0.2">
      <c r="A127" s="12"/>
      <c r="B127" s="63"/>
      <c r="C127" s="77" t="s">
        <v>104</v>
      </c>
      <c r="D127" s="77" t="s">
        <v>52</v>
      </c>
      <c r="E127" s="78" t="s">
        <v>359</v>
      </c>
      <c r="F127" s="79" t="s">
        <v>360</v>
      </c>
      <c r="G127" s="80" t="s">
        <v>123</v>
      </c>
      <c r="H127" s="81">
        <v>2</v>
      </c>
      <c r="I127" s="82">
        <v>0</v>
      </c>
      <c r="J127" s="82">
        <f t="shared" si="40"/>
        <v>0</v>
      </c>
      <c r="K127" s="83"/>
      <c r="L127" s="84"/>
      <c r="M127" s="85" t="s">
        <v>0</v>
      </c>
      <c r="N127" s="86" t="s">
        <v>11</v>
      </c>
      <c r="O127" s="73">
        <v>0</v>
      </c>
      <c r="P127" s="73">
        <f t="shared" si="41"/>
        <v>0</v>
      </c>
      <c r="Q127" s="73">
        <v>0</v>
      </c>
      <c r="R127" s="73">
        <f t="shared" si="42"/>
        <v>0</v>
      </c>
      <c r="S127" s="73">
        <v>0</v>
      </c>
      <c r="T127" s="74">
        <f t="shared" si="43"/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75" t="s">
        <v>64</v>
      </c>
      <c r="AT127" s="75" t="s">
        <v>52</v>
      </c>
      <c r="AU127" s="75" t="s">
        <v>44</v>
      </c>
      <c r="AY127" s="7" t="s">
        <v>40</v>
      </c>
      <c r="BE127" s="76">
        <f t="shared" si="44"/>
        <v>0</v>
      </c>
      <c r="BF127" s="76">
        <f t="shared" si="45"/>
        <v>0</v>
      </c>
      <c r="BG127" s="76">
        <f t="shared" si="46"/>
        <v>0</v>
      </c>
      <c r="BH127" s="76">
        <f t="shared" si="47"/>
        <v>0</v>
      </c>
      <c r="BI127" s="76">
        <f t="shared" si="48"/>
        <v>0</v>
      </c>
      <c r="BJ127" s="7" t="s">
        <v>44</v>
      </c>
      <c r="BK127" s="76">
        <f t="shared" si="49"/>
        <v>0</v>
      </c>
      <c r="BL127" s="7" t="s">
        <v>53</v>
      </c>
      <c r="BM127" s="75" t="s">
        <v>168</v>
      </c>
    </row>
    <row r="128" spans="1:65" s="2" customFormat="1" ht="16.5" customHeight="1" x14ac:dyDescent="0.2">
      <c r="A128" s="12"/>
      <c r="B128" s="63"/>
      <c r="C128" s="77" t="s">
        <v>169</v>
      </c>
      <c r="D128" s="77" t="s">
        <v>52</v>
      </c>
      <c r="E128" s="78" t="s">
        <v>361</v>
      </c>
      <c r="F128" s="79" t="s">
        <v>362</v>
      </c>
      <c r="G128" s="80" t="s">
        <v>123</v>
      </c>
      <c r="H128" s="81">
        <v>2</v>
      </c>
      <c r="I128" s="82">
        <v>0</v>
      </c>
      <c r="J128" s="82">
        <f t="shared" si="40"/>
        <v>0</v>
      </c>
      <c r="K128" s="83"/>
      <c r="L128" s="84"/>
      <c r="M128" s="85" t="s">
        <v>0</v>
      </c>
      <c r="N128" s="86" t="s">
        <v>11</v>
      </c>
      <c r="O128" s="73">
        <v>0</v>
      </c>
      <c r="P128" s="73">
        <f t="shared" si="41"/>
        <v>0</v>
      </c>
      <c r="Q128" s="73">
        <v>0</v>
      </c>
      <c r="R128" s="73">
        <f t="shared" si="42"/>
        <v>0</v>
      </c>
      <c r="S128" s="73">
        <v>0</v>
      </c>
      <c r="T128" s="74">
        <f t="shared" si="43"/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75" t="s">
        <v>64</v>
      </c>
      <c r="AT128" s="75" t="s">
        <v>52</v>
      </c>
      <c r="AU128" s="75" t="s">
        <v>44</v>
      </c>
      <c r="AY128" s="7" t="s">
        <v>40</v>
      </c>
      <c r="BE128" s="76">
        <f t="shared" si="44"/>
        <v>0</v>
      </c>
      <c r="BF128" s="76">
        <f t="shared" si="45"/>
        <v>0</v>
      </c>
      <c r="BG128" s="76">
        <f t="shared" si="46"/>
        <v>0</v>
      </c>
      <c r="BH128" s="76">
        <f t="shared" si="47"/>
        <v>0</v>
      </c>
      <c r="BI128" s="76">
        <f t="shared" si="48"/>
        <v>0</v>
      </c>
      <c r="BJ128" s="7" t="s">
        <v>44</v>
      </c>
      <c r="BK128" s="76">
        <f t="shared" si="49"/>
        <v>0</v>
      </c>
      <c r="BL128" s="7" t="s">
        <v>53</v>
      </c>
      <c r="BM128" s="75" t="s">
        <v>170</v>
      </c>
    </row>
    <row r="129" spans="1:65" s="2" customFormat="1" ht="16.5" customHeight="1" x14ac:dyDescent="0.2">
      <c r="A129" s="12"/>
      <c r="B129" s="63"/>
      <c r="C129" s="77" t="s">
        <v>105</v>
      </c>
      <c r="D129" s="77" t="s">
        <v>52</v>
      </c>
      <c r="E129" s="78" t="s">
        <v>363</v>
      </c>
      <c r="F129" s="79" t="s">
        <v>364</v>
      </c>
      <c r="G129" s="80" t="s">
        <v>123</v>
      </c>
      <c r="H129" s="81">
        <v>2</v>
      </c>
      <c r="I129" s="82">
        <v>0</v>
      </c>
      <c r="J129" s="82">
        <f t="shared" si="40"/>
        <v>0</v>
      </c>
      <c r="K129" s="83"/>
      <c r="L129" s="84"/>
      <c r="M129" s="85" t="s">
        <v>0</v>
      </c>
      <c r="N129" s="86" t="s">
        <v>11</v>
      </c>
      <c r="O129" s="73">
        <v>0</v>
      </c>
      <c r="P129" s="73">
        <f t="shared" si="41"/>
        <v>0</v>
      </c>
      <c r="Q129" s="73">
        <v>0</v>
      </c>
      <c r="R129" s="73">
        <f t="shared" si="42"/>
        <v>0</v>
      </c>
      <c r="S129" s="73">
        <v>0</v>
      </c>
      <c r="T129" s="74">
        <f t="shared" si="43"/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75" t="s">
        <v>64</v>
      </c>
      <c r="AT129" s="75" t="s">
        <v>52</v>
      </c>
      <c r="AU129" s="75" t="s">
        <v>44</v>
      </c>
      <c r="AY129" s="7" t="s">
        <v>40</v>
      </c>
      <c r="BE129" s="76">
        <f t="shared" si="44"/>
        <v>0</v>
      </c>
      <c r="BF129" s="76">
        <f t="shared" si="45"/>
        <v>0</v>
      </c>
      <c r="BG129" s="76">
        <f t="shared" si="46"/>
        <v>0</v>
      </c>
      <c r="BH129" s="76">
        <f t="shared" si="47"/>
        <v>0</v>
      </c>
      <c r="BI129" s="76">
        <f t="shared" si="48"/>
        <v>0</v>
      </c>
      <c r="BJ129" s="7" t="s">
        <v>44</v>
      </c>
      <c r="BK129" s="76">
        <f t="shared" si="49"/>
        <v>0</v>
      </c>
      <c r="BL129" s="7" t="s">
        <v>53</v>
      </c>
      <c r="BM129" s="75" t="s">
        <v>171</v>
      </c>
    </row>
    <row r="130" spans="1:65" s="2" customFormat="1" ht="16.5" customHeight="1" x14ac:dyDescent="0.2">
      <c r="A130" s="12"/>
      <c r="B130" s="63"/>
      <c r="C130" s="77" t="s">
        <v>172</v>
      </c>
      <c r="D130" s="77" t="s">
        <v>52</v>
      </c>
      <c r="E130" s="78" t="s">
        <v>365</v>
      </c>
      <c r="F130" s="79" t="s">
        <v>366</v>
      </c>
      <c r="G130" s="80" t="s">
        <v>123</v>
      </c>
      <c r="H130" s="81">
        <v>2</v>
      </c>
      <c r="I130" s="82">
        <v>0</v>
      </c>
      <c r="J130" s="82">
        <f t="shared" si="40"/>
        <v>0</v>
      </c>
      <c r="K130" s="83"/>
      <c r="L130" s="84"/>
      <c r="M130" s="85" t="s">
        <v>0</v>
      </c>
      <c r="N130" s="86" t="s">
        <v>11</v>
      </c>
      <c r="O130" s="73">
        <v>0</v>
      </c>
      <c r="P130" s="73">
        <f t="shared" si="41"/>
        <v>0</v>
      </c>
      <c r="Q130" s="73">
        <v>0</v>
      </c>
      <c r="R130" s="73">
        <f t="shared" si="42"/>
        <v>0</v>
      </c>
      <c r="S130" s="73">
        <v>0</v>
      </c>
      <c r="T130" s="74">
        <f t="shared" si="43"/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75" t="s">
        <v>64</v>
      </c>
      <c r="AT130" s="75" t="s">
        <v>52</v>
      </c>
      <c r="AU130" s="75" t="s">
        <v>44</v>
      </c>
      <c r="AY130" s="7" t="s">
        <v>40</v>
      </c>
      <c r="BE130" s="76">
        <f t="shared" si="44"/>
        <v>0</v>
      </c>
      <c r="BF130" s="76">
        <f t="shared" si="45"/>
        <v>0</v>
      </c>
      <c r="BG130" s="76">
        <f t="shared" si="46"/>
        <v>0</v>
      </c>
      <c r="BH130" s="76">
        <f t="shared" si="47"/>
        <v>0</v>
      </c>
      <c r="BI130" s="76">
        <f t="shared" si="48"/>
        <v>0</v>
      </c>
      <c r="BJ130" s="7" t="s">
        <v>44</v>
      </c>
      <c r="BK130" s="76">
        <f t="shared" si="49"/>
        <v>0</v>
      </c>
      <c r="BL130" s="7" t="s">
        <v>53</v>
      </c>
      <c r="BM130" s="75" t="s">
        <v>173</v>
      </c>
    </row>
    <row r="131" spans="1:65" s="2" customFormat="1" ht="16.5" customHeight="1" x14ac:dyDescent="0.2">
      <c r="A131" s="12"/>
      <c r="B131" s="63"/>
      <c r="C131" s="64" t="s">
        <v>107</v>
      </c>
      <c r="D131" s="64" t="s">
        <v>42</v>
      </c>
      <c r="E131" s="65" t="s">
        <v>367</v>
      </c>
      <c r="F131" s="66" t="s">
        <v>368</v>
      </c>
      <c r="G131" s="67" t="s">
        <v>369</v>
      </c>
      <c r="H131" s="68">
        <v>5</v>
      </c>
      <c r="I131" s="69">
        <v>0</v>
      </c>
      <c r="J131" s="69">
        <f t="shared" si="40"/>
        <v>0</v>
      </c>
      <c r="K131" s="70"/>
      <c r="L131" s="13"/>
      <c r="M131" s="71" t="s">
        <v>0</v>
      </c>
      <c r="N131" s="72" t="s">
        <v>11</v>
      </c>
      <c r="O131" s="73">
        <v>1.79918</v>
      </c>
      <c r="P131" s="73">
        <f t="shared" si="41"/>
        <v>8.9959000000000007</v>
      </c>
      <c r="Q131" s="73">
        <v>2.9999999999999997E-4</v>
      </c>
      <c r="R131" s="73">
        <f t="shared" si="42"/>
        <v>1.4999999999999998E-3</v>
      </c>
      <c r="S131" s="73">
        <v>0</v>
      </c>
      <c r="T131" s="74">
        <f t="shared" si="43"/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75" t="s">
        <v>53</v>
      </c>
      <c r="AT131" s="75" t="s">
        <v>42</v>
      </c>
      <c r="AU131" s="75" t="s">
        <v>44</v>
      </c>
      <c r="AY131" s="7" t="s">
        <v>40</v>
      </c>
      <c r="BE131" s="76">
        <f t="shared" si="44"/>
        <v>0</v>
      </c>
      <c r="BF131" s="76">
        <f t="shared" si="45"/>
        <v>0</v>
      </c>
      <c r="BG131" s="76">
        <f t="shared" si="46"/>
        <v>0</v>
      </c>
      <c r="BH131" s="76">
        <f t="shared" si="47"/>
        <v>0</v>
      </c>
      <c r="BI131" s="76">
        <f t="shared" si="48"/>
        <v>0</v>
      </c>
      <c r="BJ131" s="7" t="s">
        <v>44</v>
      </c>
      <c r="BK131" s="76">
        <f t="shared" si="49"/>
        <v>0</v>
      </c>
      <c r="BL131" s="7" t="s">
        <v>53</v>
      </c>
      <c r="BM131" s="75" t="s">
        <v>175</v>
      </c>
    </row>
    <row r="132" spans="1:65" s="2" customFormat="1" ht="16.5" customHeight="1" x14ac:dyDescent="0.2">
      <c r="A132" s="12"/>
      <c r="B132" s="63"/>
      <c r="C132" s="77" t="s">
        <v>176</v>
      </c>
      <c r="D132" s="77" t="s">
        <v>52</v>
      </c>
      <c r="E132" s="78" t="s">
        <v>370</v>
      </c>
      <c r="F132" s="79" t="s">
        <v>371</v>
      </c>
      <c r="G132" s="80" t="s">
        <v>123</v>
      </c>
      <c r="H132" s="81">
        <v>5</v>
      </c>
      <c r="I132" s="82">
        <v>0</v>
      </c>
      <c r="J132" s="82">
        <f t="shared" si="40"/>
        <v>0</v>
      </c>
      <c r="K132" s="83"/>
      <c r="L132" s="84"/>
      <c r="M132" s="85" t="s">
        <v>0</v>
      </c>
      <c r="N132" s="86" t="s">
        <v>11</v>
      </c>
      <c r="O132" s="73">
        <v>0</v>
      </c>
      <c r="P132" s="73">
        <f t="shared" si="41"/>
        <v>0</v>
      </c>
      <c r="Q132" s="73">
        <v>0</v>
      </c>
      <c r="R132" s="73">
        <f t="shared" si="42"/>
        <v>0</v>
      </c>
      <c r="S132" s="73">
        <v>0</v>
      </c>
      <c r="T132" s="74">
        <f t="shared" si="43"/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75" t="s">
        <v>64</v>
      </c>
      <c r="AT132" s="75" t="s">
        <v>52</v>
      </c>
      <c r="AU132" s="75" t="s">
        <v>44</v>
      </c>
      <c r="AY132" s="7" t="s">
        <v>40</v>
      </c>
      <c r="BE132" s="76">
        <f t="shared" si="44"/>
        <v>0</v>
      </c>
      <c r="BF132" s="76">
        <f t="shared" si="45"/>
        <v>0</v>
      </c>
      <c r="BG132" s="76">
        <f t="shared" si="46"/>
        <v>0</v>
      </c>
      <c r="BH132" s="76">
        <f t="shared" si="47"/>
        <v>0</v>
      </c>
      <c r="BI132" s="76">
        <f t="shared" si="48"/>
        <v>0</v>
      </c>
      <c r="BJ132" s="7" t="s">
        <v>44</v>
      </c>
      <c r="BK132" s="76">
        <f t="shared" si="49"/>
        <v>0</v>
      </c>
      <c r="BL132" s="7" t="s">
        <v>53</v>
      </c>
      <c r="BM132" s="75" t="s">
        <v>177</v>
      </c>
    </row>
    <row r="133" spans="1:65" s="2" customFormat="1" ht="16.5" customHeight="1" x14ac:dyDescent="0.2">
      <c r="A133" s="12"/>
      <c r="B133" s="63"/>
      <c r="C133" s="77" t="s">
        <v>108</v>
      </c>
      <c r="D133" s="77" t="s">
        <v>52</v>
      </c>
      <c r="E133" s="78" t="s">
        <v>372</v>
      </c>
      <c r="F133" s="79" t="s">
        <v>373</v>
      </c>
      <c r="G133" s="80" t="s">
        <v>123</v>
      </c>
      <c r="H133" s="81">
        <v>5</v>
      </c>
      <c r="I133" s="82">
        <v>0</v>
      </c>
      <c r="J133" s="82">
        <f t="shared" si="40"/>
        <v>0</v>
      </c>
      <c r="K133" s="83"/>
      <c r="L133" s="84"/>
      <c r="M133" s="85" t="s">
        <v>0</v>
      </c>
      <c r="N133" s="86" t="s">
        <v>11</v>
      </c>
      <c r="O133" s="73">
        <v>0</v>
      </c>
      <c r="P133" s="73">
        <f t="shared" si="41"/>
        <v>0</v>
      </c>
      <c r="Q133" s="73">
        <v>0</v>
      </c>
      <c r="R133" s="73">
        <f t="shared" si="42"/>
        <v>0</v>
      </c>
      <c r="S133" s="73">
        <v>0</v>
      </c>
      <c r="T133" s="74">
        <f t="shared" si="43"/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75" t="s">
        <v>64</v>
      </c>
      <c r="AT133" s="75" t="s">
        <v>52</v>
      </c>
      <c r="AU133" s="75" t="s">
        <v>44</v>
      </c>
      <c r="AY133" s="7" t="s">
        <v>40</v>
      </c>
      <c r="BE133" s="76">
        <f t="shared" si="44"/>
        <v>0</v>
      </c>
      <c r="BF133" s="76">
        <f t="shared" si="45"/>
        <v>0</v>
      </c>
      <c r="BG133" s="76">
        <f t="shared" si="46"/>
        <v>0</v>
      </c>
      <c r="BH133" s="76">
        <f t="shared" si="47"/>
        <v>0</v>
      </c>
      <c r="BI133" s="76">
        <f t="shared" si="48"/>
        <v>0</v>
      </c>
      <c r="BJ133" s="7" t="s">
        <v>44</v>
      </c>
      <c r="BK133" s="76">
        <f t="shared" si="49"/>
        <v>0</v>
      </c>
      <c r="BL133" s="7" t="s">
        <v>53</v>
      </c>
      <c r="BM133" s="75" t="s">
        <v>178</v>
      </c>
    </row>
    <row r="134" spans="1:65" s="2" customFormat="1" ht="24" customHeight="1" x14ac:dyDescent="0.2">
      <c r="A134" s="12"/>
      <c r="B134" s="63"/>
      <c r="C134" s="64" t="s">
        <v>179</v>
      </c>
      <c r="D134" s="64" t="s">
        <v>42</v>
      </c>
      <c r="E134" s="65" t="s">
        <v>374</v>
      </c>
      <c r="F134" s="66" t="s">
        <v>375</v>
      </c>
      <c r="G134" s="67" t="s">
        <v>369</v>
      </c>
      <c r="H134" s="68">
        <v>2</v>
      </c>
      <c r="I134" s="69">
        <v>0</v>
      </c>
      <c r="J134" s="69">
        <f t="shared" si="40"/>
        <v>0</v>
      </c>
      <c r="K134" s="70"/>
      <c r="L134" s="13"/>
      <c r="M134" s="71" t="s">
        <v>0</v>
      </c>
      <c r="N134" s="72" t="s">
        <v>11</v>
      </c>
      <c r="O134" s="73">
        <v>1.65601</v>
      </c>
      <c r="P134" s="73">
        <f t="shared" si="41"/>
        <v>3.31202</v>
      </c>
      <c r="Q134" s="73">
        <v>2.7E-4</v>
      </c>
      <c r="R134" s="73">
        <f t="shared" si="42"/>
        <v>5.4000000000000001E-4</v>
      </c>
      <c r="S134" s="73">
        <v>0</v>
      </c>
      <c r="T134" s="74">
        <f t="shared" si="43"/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75" t="s">
        <v>53</v>
      </c>
      <c r="AT134" s="75" t="s">
        <v>42</v>
      </c>
      <c r="AU134" s="75" t="s">
        <v>44</v>
      </c>
      <c r="AY134" s="7" t="s">
        <v>40</v>
      </c>
      <c r="BE134" s="76">
        <f t="shared" si="44"/>
        <v>0</v>
      </c>
      <c r="BF134" s="76">
        <f t="shared" si="45"/>
        <v>0</v>
      </c>
      <c r="BG134" s="76">
        <f t="shared" si="46"/>
        <v>0</v>
      </c>
      <c r="BH134" s="76">
        <f t="shared" si="47"/>
        <v>0</v>
      </c>
      <c r="BI134" s="76">
        <f t="shared" si="48"/>
        <v>0</v>
      </c>
      <c r="BJ134" s="7" t="s">
        <v>44</v>
      </c>
      <c r="BK134" s="76">
        <f t="shared" si="49"/>
        <v>0</v>
      </c>
      <c r="BL134" s="7" t="s">
        <v>53</v>
      </c>
      <c r="BM134" s="75" t="s">
        <v>180</v>
      </c>
    </row>
    <row r="135" spans="1:65" s="2" customFormat="1" ht="16.5" customHeight="1" x14ac:dyDescent="0.2">
      <c r="A135" s="12"/>
      <c r="B135" s="63"/>
      <c r="C135" s="77" t="s">
        <v>110</v>
      </c>
      <c r="D135" s="77" t="s">
        <v>52</v>
      </c>
      <c r="E135" s="78" t="s">
        <v>376</v>
      </c>
      <c r="F135" s="79" t="s">
        <v>377</v>
      </c>
      <c r="G135" s="80" t="s">
        <v>123</v>
      </c>
      <c r="H135" s="81">
        <v>2</v>
      </c>
      <c r="I135" s="82">
        <v>0</v>
      </c>
      <c r="J135" s="82">
        <f t="shared" si="40"/>
        <v>0</v>
      </c>
      <c r="K135" s="83"/>
      <c r="L135" s="84"/>
      <c r="M135" s="85" t="s">
        <v>0</v>
      </c>
      <c r="N135" s="86" t="s">
        <v>11</v>
      </c>
      <c r="O135" s="73">
        <v>0</v>
      </c>
      <c r="P135" s="73">
        <f t="shared" si="41"/>
        <v>0</v>
      </c>
      <c r="Q135" s="73">
        <v>0</v>
      </c>
      <c r="R135" s="73">
        <f t="shared" si="42"/>
        <v>0</v>
      </c>
      <c r="S135" s="73">
        <v>0</v>
      </c>
      <c r="T135" s="74">
        <f t="shared" si="43"/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75" t="s">
        <v>64</v>
      </c>
      <c r="AT135" s="75" t="s">
        <v>52</v>
      </c>
      <c r="AU135" s="75" t="s">
        <v>44</v>
      </c>
      <c r="AY135" s="7" t="s">
        <v>40</v>
      </c>
      <c r="BE135" s="76">
        <f t="shared" si="44"/>
        <v>0</v>
      </c>
      <c r="BF135" s="76">
        <f t="shared" si="45"/>
        <v>0</v>
      </c>
      <c r="BG135" s="76">
        <f t="shared" si="46"/>
        <v>0</v>
      </c>
      <c r="BH135" s="76">
        <f t="shared" si="47"/>
        <v>0</v>
      </c>
      <c r="BI135" s="76">
        <f t="shared" si="48"/>
        <v>0</v>
      </c>
      <c r="BJ135" s="7" t="s">
        <v>44</v>
      </c>
      <c r="BK135" s="76">
        <f t="shared" si="49"/>
        <v>0</v>
      </c>
      <c r="BL135" s="7" t="s">
        <v>53</v>
      </c>
      <c r="BM135" s="75" t="s">
        <v>181</v>
      </c>
    </row>
    <row r="136" spans="1:65" s="2" customFormat="1" ht="36" customHeight="1" x14ac:dyDescent="0.2">
      <c r="A136" s="12"/>
      <c r="B136" s="63"/>
      <c r="C136" s="64" t="s">
        <v>182</v>
      </c>
      <c r="D136" s="64" t="s">
        <v>42</v>
      </c>
      <c r="E136" s="65" t="s">
        <v>378</v>
      </c>
      <c r="F136" s="66" t="s">
        <v>379</v>
      </c>
      <c r="G136" s="67" t="s">
        <v>369</v>
      </c>
      <c r="H136" s="68">
        <v>4</v>
      </c>
      <c r="I136" s="69">
        <v>0</v>
      </c>
      <c r="J136" s="69">
        <f t="shared" si="40"/>
        <v>0</v>
      </c>
      <c r="K136" s="70"/>
      <c r="L136" s="13"/>
      <c r="M136" s="71" t="s">
        <v>0</v>
      </c>
      <c r="N136" s="72" t="s">
        <v>11</v>
      </c>
      <c r="O136" s="73">
        <v>1.65601</v>
      </c>
      <c r="P136" s="73">
        <f t="shared" si="41"/>
        <v>6.6240399999999999</v>
      </c>
      <c r="Q136" s="73">
        <v>2.7E-4</v>
      </c>
      <c r="R136" s="73">
        <f t="shared" si="42"/>
        <v>1.08E-3</v>
      </c>
      <c r="S136" s="73">
        <v>0</v>
      </c>
      <c r="T136" s="74">
        <f t="shared" si="43"/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75" t="s">
        <v>53</v>
      </c>
      <c r="AT136" s="75" t="s">
        <v>42</v>
      </c>
      <c r="AU136" s="75" t="s">
        <v>44</v>
      </c>
      <c r="AY136" s="7" t="s">
        <v>40</v>
      </c>
      <c r="BE136" s="76">
        <f t="shared" si="44"/>
        <v>0</v>
      </c>
      <c r="BF136" s="76">
        <f t="shared" si="45"/>
        <v>0</v>
      </c>
      <c r="BG136" s="76">
        <f t="shared" si="46"/>
        <v>0</v>
      </c>
      <c r="BH136" s="76">
        <f t="shared" si="47"/>
        <v>0</v>
      </c>
      <c r="BI136" s="76">
        <f t="shared" si="48"/>
        <v>0</v>
      </c>
      <c r="BJ136" s="7" t="s">
        <v>44</v>
      </c>
      <c r="BK136" s="76">
        <f t="shared" si="49"/>
        <v>0</v>
      </c>
      <c r="BL136" s="7" t="s">
        <v>53</v>
      </c>
      <c r="BM136" s="75" t="s">
        <v>183</v>
      </c>
    </row>
    <row r="137" spans="1:65" s="2" customFormat="1" ht="16.5" customHeight="1" x14ac:dyDescent="0.2">
      <c r="A137" s="12"/>
      <c r="B137" s="63"/>
      <c r="C137" s="77" t="s">
        <v>112</v>
      </c>
      <c r="D137" s="77" t="s">
        <v>52</v>
      </c>
      <c r="E137" s="78" t="s">
        <v>380</v>
      </c>
      <c r="F137" s="79" t="s">
        <v>381</v>
      </c>
      <c r="G137" s="80" t="s">
        <v>123</v>
      </c>
      <c r="H137" s="81">
        <v>4</v>
      </c>
      <c r="I137" s="82">
        <v>0</v>
      </c>
      <c r="J137" s="82">
        <f t="shared" si="40"/>
        <v>0</v>
      </c>
      <c r="K137" s="83"/>
      <c r="L137" s="84"/>
      <c r="M137" s="85" t="s">
        <v>0</v>
      </c>
      <c r="N137" s="86" t="s">
        <v>11</v>
      </c>
      <c r="O137" s="73">
        <v>0</v>
      </c>
      <c r="P137" s="73">
        <f t="shared" si="41"/>
        <v>0</v>
      </c>
      <c r="Q137" s="73">
        <v>0</v>
      </c>
      <c r="R137" s="73">
        <f t="shared" si="42"/>
        <v>0</v>
      </c>
      <c r="S137" s="73">
        <v>0</v>
      </c>
      <c r="T137" s="74">
        <f t="shared" si="43"/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75" t="s">
        <v>64</v>
      </c>
      <c r="AT137" s="75" t="s">
        <v>52</v>
      </c>
      <c r="AU137" s="75" t="s">
        <v>44</v>
      </c>
      <c r="AY137" s="7" t="s">
        <v>40</v>
      </c>
      <c r="BE137" s="76">
        <f t="shared" si="44"/>
        <v>0</v>
      </c>
      <c r="BF137" s="76">
        <f t="shared" si="45"/>
        <v>0</v>
      </c>
      <c r="BG137" s="76">
        <f t="shared" si="46"/>
        <v>0</v>
      </c>
      <c r="BH137" s="76">
        <f t="shared" si="47"/>
        <v>0</v>
      </c>
      <c r="BI137" s="76">
        <f t="shared" si="48"/>
        <v>0</v>
      </c>
      <c r="BJ137" s="7" t="s">
        <v>44</v>
      </c>
      <c r="BK137" s="76">
        <f t="shared" si="49"/>
        <v>0</v>
      </c>
      <c r="BL137" s="7" t="s">
        <v>53</v>
      </c>
      <c r="BM137" s="75" t="s">
        <v>184</v>
      </c>
    </row>
    <row r="138" spans="1:65" s="2" customFormat="1" ht="24" customHeight="1" x14ac:dyDescent="0.2">
      <c r="A138" s="12"/>
      <c r="B138" s="63"/>
      <c r="C138" s="64" t="s">
        <v>185</v>
      </c>
      <c r="D138" s="64" t="s">
        <v>42</v>
      </c>
      <c r="E138" s="65" t="s">
        <v>382</v>
      </c>
      <c r="F138" s="66" t="s">
        <v>383</v>
      </c>
      <c r="G138" s="67" t="s">
        <v>86</v>
      </c>
      <c r="H138" s="68">
        <v>2.0699999999999998</v>
      </c>
      <c r="I138" s="69">
        <v>0</v>
      </c>
      <c r="J138" s="69">
        <f t="shared" si="40"/>
        <v>0</v>
      </c>
      <c r="K138" s="70"/>
      <c r="L138" s="13"/>
      <c r="M138" s="71" t="s">
        <v>0</v>
      </c>
      <c r="N138" s="72" t="s">
        <v>11</v>
      </c>
      <c r="O138" s="73">
        <v>3.0249999999999999</v>
      </c>
      <c r="P138" s="73">
        <f t="shared" si="41"/>
        <v>6.2617499999999993</v>
      </c>
      <c r="Q138" s="73">
        <v>0</v>
      </c>
      <c r="R138" s="73">
        <f t="shared" si="42"/>
        <v>0</v>
      </c>
      <c r="S138" s="73">
        <v>0</v>
      </c>
      <c r="T138" s="74">
        <f t="shared" si="43"/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75" t="s">
        <v>53</v>
      </c>
      <c r="AT138" s="75" t="s">
        <v>42</v>
      </c>
      <c r="AU138" s="75" t="s">
        <v>44</v>
      </c>
      <c r="AY138" s="7" t="s">
        <v>40</v>
      </c>
      <c r="BE138" s="76">
        <f t="shared" si="44"/>
        <v>0</v>
      </c>
      <c r="BF138" s="76">
        <f t="shared" si="45"/>
        <v>0</v>
      </c>
      <c r="BG138" s="76">
        <f t="shared" si="46"/>
        <v>0</v>
      </c>
      <c r="BH138" s="76">
        <f t="shared" si="47"/>
        <v>0</v>
      </c>
      <c r="BI138" s="76">
        <f t="shared" si="48"/>
        <v>0</v>
      </c>
      <c r="BJ138" s="7" t="s">
        <v>44</v>
      </c>
      <c r="BK138" s="76">
        <f t="shared" si="49"/>
        <v>0</v>
      </c>
      <c r="BL138" s="7" t="s">
        <v>53</v>
      </c>
      <c r="BM138" s="75" t="s">
        <v>186</v>
      </c>
    </row>
    <row r="139" spans="1:65" s="2" customFormat="1" ht="16.5" customHeight="1" x14ac:dyDescent="0.2">
      <c r="A139" s="12"/>
      <c r="B139" s="63"/>
      <c r="C139" s="64" t="s">
        <v>115</v>
      </c>
      <c r="D139" s="64" t="s">
        <v>42</v>
      </c>
      <c r="E139" s="65" t="s">
        <v>384</v>
      </c>
      <c r="F139" s="66" t="s">
        <v>385</v>
      </c>
      <c r="G139" s="67" t="s">
        <v>369</v>
      </c>
      <c r="H139" s="68">
        <v>25</v>
      </c>
      <c r="I139" s="69">
        <v>0</v>
      </c>
      <c r="J139" s="69">
        <f t="shared" si="40"/>
        <v>0</v>
      </c>
      <c r="K139" s="70"/>
      <c r="L139" s="13"/>
      <c r="M139" s="71" t="s">
        <v>0</v>
      </c>
      <c r="N139" s="72" t="s">
        <v>11</v>
      </c>
      <c r="O139" s="73">
        <v>0.21567</v>
      </c>
      <c r="P139" s="73">
        <f t="shared" si="41"/>
        <v>5.39175</v>
      </c>
      <c r="Q139" s="73">
        <v>2.7999999999999998E-4</v>
      </c>
      <c r="R139" s="73">
        <f t="shared" si="42"/>
        <v>6.9999999999999993E-3</v>
      </c>
      <c r="S139" s="73">
        <v>0</v>
      </c>
      <c r="T139" s="74">
        <f t="shared" si="43"/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75" t="s">
        <v>53</v>
      </c>
      <c r="AT139" s="75" t="s">
        <v>42</v>
      </c>
      <c r="AU139" s="75" t="s">
        <v>44</v>
      </c>
      <c r="AY139" s="7" t="s">
        <v>40</v>
      </c>
      <c r="BE139" s="76">
        <f t="shared" si="44"/>
        <v>0</v>
      </c>
      <c r="BF139" s="76">
        <f t="shared" si="45"/>
        <v>0</v>
      </c>
      <c r="BG139" s="76">
        <f t="shared" si="46"/>
        <v>0</v>
      </c>
      <c r="BH139" s="76">
        <f t="shared" si="47"/>
        <v>0</v>
      </c>
      <c r="BI139" s="76">
        <f t="shared" si="48"/>
        <v>0</v>
      </c>
      <c r="BJ139" s="7" t="s">
        <v>44</v>
      </c>
      <c r="BK139" s="76">
        <f t="shared" si="49"/>
        <v>0</v>
      </c>
      <c r="BL139" s="7" t="s">
        <v>53</v>
      </c>
      <c r="BM139" s="75" t="s">
        <v>187</v>
      </c>
    </row>
    <row r="140" spans="1:65" s="2" customFormat="1" ht="16.5" customHeight="1" x14ac:dyDescent="0.2">
      <c r="A140" s="12"/>
      <c r="B140" s="63"/>
      <c r="C140" s="77" t="s">
        <v>188</v>
      </c>
      <c r="D140" s="77" t="s">
        <v>52</v>
      </c>
      <c r="E140" s="78" t="s">
        <v>386</v>
      </c>
      <c r="F140" s="79" t="s">
        <v>387</v>
      </c>
      <c r="G140" s="80" t="s">
        <v>123</v>
      </c>
      <c r="H140" s="81">
        <v>25</v>
      </c>
      <c r="I140" s="82">
        <v>0</v>
      </c>
      <c r="J140" s="82">
        <f t="shared" si="40"/>
        <v>0</v>
      </c>
      <c r="K140" s="83"/>
      <c r="L140" s="84"/>
      <c r="M140" s="85" t="s">
        <v>0</v>
      </c>
      <c r="N140" s="86" t="s">
        <v>11</v>
      </c>
      <c r="O140" s="73">
        <v>0</v>
      </c>
      <c r="P140" s="73">
        <f t="shared" si="41"/>
        <v>0</v>
      </c>
      <c r="Q140" s="73">
        <v>0</v>
      </c>
      <c r="R140" s="73">
        <f t="shared" si="42"/>
        <v>0</v>
      </c>
      <c r="S140" s="73">
        <v>0</v>
      </c>
      <c r="T140" s="74">
        <f t="shared" si="43"/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75" t="s">
        <v>64</v>
      </c>
      <c r="AT140" s="75" t="s">
        <v>52</v>
      </c>
      <c r="AU140" s="75" t="s">
        <v>44</v>
      </c>
      <c r="AY140" s="7" t="s">
        <v>40</v>
      </c>
      <c r="BE140" s="76">
        <f t="shared" si="44"/>
        <v>0</v>
      </c>
      <c r="BF140" s="76">
        <f t="shared" si="45"/>
        <v>0</v>
      </c>
      <c r="BG140" s="76">
        <f t="shared" si="46"/>
        <v>0</v>
      </c>
      <c r="BH140" s="76">
        <f t="shared" si="47"/>
        <v>0</v>
      </c>
      <c r="BI140" s="76">
        <f t="shared" si="48"/>
        <v>0</v>
      </c>
      <c r="BJ140" s="7" t="s">
        <v>44</v>
      </c>
      <c r="BK140" s="76">
        <f t="shared" si="49"/>
        <v>0</v>
      </c>
      <c r="BL140" s="7" t="s">
        <v>53</v>
      </c>
      <c r="BM140" s="75" t="s">
        <v>189</v>
      </c>
    </row>
    <row r="141" spans="1:65" s="2" customFormat="1" ht="24" customHeight="1" x14ac:dyDescent="0.2">
      <c r="A141" s="12"/>
      <c r="B141" s="63"/>
      <c r="C141" s="64" t="s">
        <v>116</v>
      </c>
      <c r="D141" s="64" t="s">
        <v>42</v>
      </c>
      <c r="E141" s="65" t="s">
        <v>388</v>
      </c>
      <c r="F141" s="66" t="s">
        <v>389</v>
      </c>
      <c r="G141" s="67" t="s">
        <v>123</v>
      </c>
      <c r="H141" s="68">
        <v>2</v>
      </c>
      <c r="I141" s="69">
        <v>0</v>
      </c>
      <c r="J141" s="69">
        <f t="shared" si="40"/>
        <v>0</v>
      </c>
      <c r="K141" s="70"/>
      <c r="L141" s="13"/>
      <c r="M141" s="71" t="s">
        <v>0</v>
      </c>
      <c r="N141" s="72" t="s">
        <v>11</v>
      </c>
      <c r="O141" s="73">
        <v>0.53054000000000001</v>
      </c>
      <c r="P141" s="73">
        <f t="shared" si="41"/>
        <v>1.06108</v>
      </c>
      <c r="Q141" s="73">
        <v>1E-4</v>
      </c>
      <c r="R141" s="73">
        <f t="shared" si="42"/>
        <v>2.0000000000000001E-4</v>
      </c>
      <c r="S141" s="73">
        <v>0</v>
      </c>
      <c r="T141" s="74">
        <f t="shared" si="43"/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75" t="s">
        <v>53</v>
      </c>
      <c r="AT141" s="75" t="s">
        <v>42</v>
      </c>
      <c r="AU141" s="75" t="s">
        <v>44</v>
      </c>
      <c r="AY141" s="7" t="s">
        <v>40</v>
      </c>
      <c r="BE141" s="76">
        <f t="shared" si="44"/>
        <v>0</v>
      </c>
      <c r="BF141" s="76">
        <f t="shared" si="45"/>
        <v>0</v>
      </c>
      <c r="BG141" s="76">
        <f t="shared" si="46"/>
        <v>0</v>
      </c>
      <c r="BH141" s="76">
        <f t="shared" si="47"/>
        <v>0</v>
      </c>
      <c r="BI141" s="76">
        <f t="shared" si="48"/>
        <v>0</v>
      </c>
      <c r="BJ141" s="7" t="s">
        <v>44</v>
      </c>
      <c r="BK141" s="76">
        <f t="shared" si="49"/>
        <v>0</v>
      </c>
      <c r="BL141" s="7" t="s">
        <v>53</v>
      </c>
      <c r="BM141" s="75" t="s">
        <v>190</v>
      </c>
    </row>
    <row r="142" spans="1:65" s="2" customFormat="1" ht="16.5" customHeight="1" x14ac:dyDescent="0.2">
      <c r="A142" s="12"/>
      <c r="B142" s="63"/>
      <c r="C142" s="77" t="s">
        <v>191</v>
      </c>
      <c r="D142" s="77" t="s">
        <v>52</v>
      </c>
      <c r="E142" s="78" t="s">
        <v>390</v>
      </c>
      <c r="F142" s="79" t="s">
        <v>391</v>
      </c>
      <c r="G142" s="80" t="s">
        <v>123</v>
      </c>
      <c r="H142" s="81">
        <v>2</v>
      </c>
      <c r="I142" s="82">
        <v>0</v>
      </c>
      <c r="J142" s="82">
        <f t="shared" si="40"/>
        <v>0</v>
      </c>
      <c r="K142" s="83"/>
      <c r="L142" s="84"/>
      <c r="M142" s="85" t="s">
        <v>0</v>
      </c>
      <c r="N142" s="86" t="s">
        <v>11</v>
      </c>
      <c r="O142" s="73">
        <v>0</v>
      </c>
      <c r="P142" s="73">
        <f t="shared" si="41"/>
        <v>0</v>
      </c>
      <c r="Q142" s="73">
        <v>0</v>
      </c>
      <c r="R142" s="73">
        <f t="shared" si="42"/>
        <v>0</v>
      </c>
      <c r="S142" s="73">
        <v>0</v>
      </c>
      <c r="T142" s="74">
        <f t="shared" si="43"/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75" t="s">
        <v>64</v>
      </c>
      <c r="AT142" s="75" t="s">
        <v>52</v>
      </c>
      <c r="AU142" s="75" t="s">
        <v>44</v>
      </c>
      <c r="AY142" s="7" t="s">
        <v>40</v>
      </c>
      <c r="BE142" s="76">
        <f t="shared" si="44"/>
        <v>0</v>
      </c>
      <c r="BF142" s="76">
        <f t="shared" si="45"/>
        <v>0</v>
      </c>
      <c r="BG142" s="76">
        <f t="shared" si="46"/>
        <v>0</v>
      </c>
      <c r="BH142" s="76">
        <f t="shared" si="47"/>
        <v>0</v>
      </c>
      <c r="BI142" s="76">
        <f t="shared" si="48"/>
        <v>0</v>
      </c>
      <c r="BJ142" s="7" t="s">
        <v>44</v>
      </c>
      <c r="BK142" s="76">
        <f t="shared" si="49"/>
        <v>0</v>
      </c>
      <c r="BL142" s="7" t="s">
        <v>53</v>
      </c>
      <c r="BM142" s="75" t="s">
        <v>192</v>
      </c>
    </row>
    <row r="143" spans="1:65" s="2" customFormat="1" ht="24" customHeight="1" x14ac:dyDescent="0.2">
      <c r="A143" s="12"/>
      <c r="B143" s="63"/>
      <c r="C143" s="64" t="s">
        <v>118</v>
      </c>
      <c r="D143" s="64" t="s">
        <v>42</v>
      </c>
      <c r="E143" s="65" t="s">
        <v>392</v>
      </c>
      <c r="F143" s="66" t="s">
        <v>393</v>
      </c>
      <c r="G143" s="67" t="s">
        <v>123</v>
      </c>
      <c r="H143" s="68">
        <v>4</v>
      </c>
      <c r="I143" s="69">
        <v>0</v>
      </c>
      <c r="J143" s="69">
        <f t="shared" si="40"/>
        <v>0</v>
      </c>
      <c r="K143" s="70"/>
      <c r="L143" s="13"/>
      <c r="M143" s="71" t="s">
        <v>0</v>
      </c>
      <c r="N143" s="72" t="s">
        <v>11</v>
      </c>
      <c r="O143" s="73">
        <v>0.70113000000000003</v>
      </c>
      <c r="P143" s="73">
        <f t="shared" si="41"/>
        <v>2.8045200000000001</v>
      </c>
      <c r="Q143" s="73">
        <v>4.1999999999999996E-6</v>
      </c>
      <c r="R143" s="73">
        <f t="shared" si="42"/>
        <v>1.6799999999999998E-5</v>
      </c>
      <c r="S143" s="73">
        <v>0</v>
      </c>
      <c r="T143" s="74">
        <f t="shared" si="43"/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75" t="s">
        <v>53</v>
      </c>
      <c r="AT143" s="75" t="s">
        <v>42</v>
      </c>
      <c r="AU143" s="75" t="s">
        <v>44</v>
      </c>
      <c r="AY143" s="7" t="s">
        <v>40</v>
      </c>
      <c r="BE143" s="76">
        <f t="shared" si="44"/>
        <v>0</v>
      </c>
      <c r="BF143" s="76">
        <f t="shared" si="45"/>
        <v>0</v>
      </c>
      <c r="BG143" s="76">
        <f t="shared" si="46"/>
        <v>0</v>
      </c>
      <c r="BH143" s="76">
        <f t="shared" si="47"/>
        <v>0</v>
      </c>
      <c r="BI143" s="76">
        <f t="shared" si="48"/>
        <v>0</v>
      </c>
      <c r="BJ143" s="7" t="s">
        <v>44</v>
      </c>
      <c r="BK143" s="76">
        <f t="shared" si="49"/>
        <v>0</v>
      </c>
      <c r="BL143" s="7" t="s">
        <v>53</v>
      </c>
      <c r="BM143" s="75" t="s">
        <v>193</v>
      </c>
    </row>
    <row r="144" spans="1:65" s="2" customFormat="1" ht="16.5" customHeight="1" x14ac:dyDescent="0.2">
      <c r="A144" s="12"/>
      <c r="B144" s="63"/>
      <c r="C144" s="77" t="s">
        <v>194</v>
      </c>
      <c r="D144" s="77" t="s">
        <v>52</v>
      </c>
      <c r="E144" s="78" t="s">
        <v>394</v>
      </c>
      <c r="F144" s="79" t="s">
        <v>395</v>
      </c>
      <c r="G144" s="80" t="s">
        <v>123</v>
      </c>
      <c r="H144" s="81">
        <v>4</v>
      </c>
      <c r="I144" s="82">
        <v>0</v>
      </c>
      <c r="J144" s="82">
        <f t="shared" si="40"/>
        <v>0</v>
      </c>
      <c r="K144" s="83"/>
      <c r="L144" s="84"/>
      <c r="M144" s="85" t="s">
        <v>0</v>
      </c>
      <c r="N144" s="86" t="s">
        <v>11</v>
      </c>
      <c r="O144" s="73">
        <v>0</v>
      </c>
      <c r="P144" s="73">
        <f t="shared" si="41"/>
        <v>0</v>
      </c>
      <c r="Q144" s="73">
        <v>0</v>
      </c>
      <c r="R144" s="73">
        <f t="shared" si="42"/>
        <v>0</v>
      </c>
      <c r="S144" s="73">
        <v>0</v>
      </c>
      <c r="T144" s="74">
        <f t="shared" si="43"/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75" t="s">
        <v>64</v>
      </c>
      <c r="AT144" s="75" t="s">
        <v>52</v>
      </c>
      <c r="AU144" s="75" t="s">
        <v>44</v>
      </c>
      <c r="AY144" s="7" t="s">
        <v>40</v>
      </c>
      <c r="BE144" s="76">
        <f t="shared" si="44"/>
        <v>0</v>
      </c>
      <c r="BF144" s="76">
        <f t="shared" si="45"/>
        <v>0</v>
      </c>
      <c r="BG144" s="76">
        <f t="shared" si="46"/>
        <v>0</v>
      </c>
      <c r="BH144" s="76">
        <f t="shared" si="47"/>
        <v>0</v>
      </c>
      <c r="BI144" s="76">
        <f t="shared" si="48"/>
        <v>0</v>
      </c>
      <c r="BJ144" s="7" t="s">
        <v>44</v>
      </c>
      <c r="BK144" s="76">
        <f t="shared" si="49"/>
        <v>0</v>
      </c>
      <c r="BL144" s="7" t="s">
        <v>53</v>
      </c>
      <c r="BM144" s="75" t="s">
        <v>195</v>
      </c>
    </row>
    <row r="145" spans="1:65" s="2" customFormat="1" ht="16.5" customHeight="1" x14ac:dyDescent="0.2">
      <c r="A145" s="12"/>
      <c r="B145" s="63"/>
      <c r="C145" s="64" t="s">
        <v>119</v>
      </c>
      <c r="D145" s="64" t="s">
        <v>42</v>
      </c>
      <c r="E145" s="65" t="s">
        <v>396</v>
      </c>
      <c r="F145" s="66" t="s">
        <v>397</v>
      </c>
      <c r="G145" s="67" t="s">
        <v>123</v>
      </c>
      <c r="H145" s="68">
        <v>3</v>
      </c>
      <c r="I145" s="69">
        <v>0</v>
      </c>
      <c r="J145" s="69">
        <f t="shared" si="40"/>
        <v>0</v>
      </c>
      <c r="K145" s="70"/>
      <c r="L145" s="13"/>
      <c r="M145" s="71" t="s">
        <v>0</v>
      </c>
      <c r="N145" s="72" t="s">
        <v>11</v>
      </c>
      <c r="O145" s="73">
        <v>0.81527000000000005</v>
      </c>
      <c r="P145" s="73">
        <f t="shared" si="41"/>
        <v>2.4458100000000003</v>
      </c>
      <c r="Q145" s="73">
        <v>4.1999999999999996E-6</v>
      </c>
      <c r="R145" s="73">
        <f t="shared" si="42"/>
        <v>1.2599999999999998E-5</v>
      </c>
      <c r="S145" s="73">
        <v>0</v>
      </c>
      <c r="T145" s="74">
        <f t="shared" si="43"/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75" t="s">
        <v>53</v>
      </c>
      <c r="AT145" s="75" t="s">
        <v>42</v>
      </c>
      <c r="AU145" s="75" t="s">
        <v>44</v>
      </c>
      <c r="AY145" s="7" t="s">
        <v>40</v>
      </c>
      <c r="BE145" s="76">
        <f t="shared" si="44"/>
        <v>0</v>
      </c>
      <c r="BF145" s="76">
        <f t="shared" si="45"/>
        <v>0</v>
      </c>
      <c r="BG145" s="76">
        <f t="shared" si="46"/>
        <v>0</v>
      </c>
      <c r="BH145" s="76">
        <f t="shared" si="47"/>
        <v>0</v>
      </c>
      <c r="BI145" s="76">
        <f t="shared" si="48"/>
        <v>0</v>
      </c>
      <c r="BJ145" s="7" t="s">
        <v>44</v>
      </c>
      <c r="BK145" s="76">
        <f t="shared" si="49"/>
        <v>0</v>
      </c>
      <c r="BL145" s="7" t="s">
        <v>53</v>
      </c>
      <c r="BM145" s="75" t="s">
        <v>196</v>
      </c>
    </row>
    <row r="146" spans="1:65" s="2" customFormat="1" ht="16.5" customHeight="1" x14ac:dyDescent="0.2">
      <c r="A146" s="12"/>
      <c r="B146" s="63"/>
      <c r="C146" s="77" t="s">
        <v>197</v>
      </c>
      <c r="D146" s="77" t="s">
        <v>52</v>
      </c>
      <c r="E146" s="78" t="s">
        <v>398</v>
      </c>
      <c r="F146" s="79" t="s">
        <v>399</v>
      </c>
      <c r="G146" s="80" t="s">
        <v>123</v>
      </c>
      <c r="H146" s="81">
        <v>3</v>
      </c>
      <c r="I146" s="82">
        <v>0</v>
      </c>
      <c r="J146" s="82">
        <f t="shared" si="40"/>
        <v>0</v>
      </c>
      <c r="K146" s="83"/>
      <c r="L146" s="84"/>
      <c r="M146" s="85" t="s">
        <v>0</v>
      </c>
      <c r="N146" s="86" t="s">
        <v>11</v>
      </c>
      <c r="O146" s="73">
        <v>0</v>
      </c>
      <c r="P146" s="73">
        <f t="shared" si="41"/>
        <v>0</v>
      </c>
      <c r="Q146" s="73">
        <v>0</v>
      </c>
      <c r="R146" s="73">
        <f t="shared" si="42"/>
        <v>0</v>
      </c>
      <c r="S146" s="73">
        <v>0</v>
      </c>
      <c r="T146" s="74">
        <f t="shared" si="43"/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75" t="s">
        <v>64</v>
      </c>
      <c r="AT146" s="75" t="s">
        <v>52</v>
      </c>
      <c r="AU146" s="75" t="s">
        <v>44</v>
      </c>
      <c r="AY146" s="7" t="s">
        <v>40</v>
      </c>
      <c r="BE146" s="76">
        <f t="shared" si="44"/>
        <v>0</v>
      </c>
      <c r="BF146" s="76">
        <f t="shared" si="45"/>
        <v>0</v>
      </c>
      <c r="BG146" s="76">
        <f t="shared" si="46"/>
        <v>0</v>
      </c>
      <c r="BH146" s="76">
        <f t="shared" si="47"/>
        <v>0</v>
      </c>
      <c r="BI146" s="76">
        <f t="shared" si="48"/>
        <v>0</v>
      </c>
      <c r="BJ146" s="7" t="s">
        <v>44</v>
      </c>
      <c r="BK146" s="76">
        <f t="shared" si="49"/>
        <v>0</v>
      </c>
      <c r="BL146" s="7" t="s">
        <v>53</v>
      </c>
      <c r="BM146" s="75" t="s">
        <v>198</v>
      </c>
    </row>
    <row r="147" spans="1:65" s="2" customFormat="1" ht="24" customHeight="1" x14ac:dyDescent="0.2">
      <c r="A147" s="12"/>
      <c r="B147" s="63"/>
      <c r="C147" s="64" t="s">
        <v>121</v>
      </c>
      <c r="D147" s="64" t="s">
        <v>42</v>
      </c>
      <c r="E147" s="65" t="s">
        <v>400</v>
      </c>
      <c r="F147" s="66" t="s">
        <v>401</v>
      </c>
      <c r="G147" s="67" t="s">
        <v>123</v>
      </c>
      <c r="H147" s="68">
        <v>2</v>
      </c>
      <c r="I147" s="69">
        <v>0</v>
      </c>
      <c r="J147" s="69">
        <f t="shared" si="40"/>
        <v>0</v>
      </c>
      <c r="K147" s="70"/>
      <c r="L147" s="13"/>
      <c r="M147" s="71" t="s">
        <v>0</v>
      </c>
      <c r="N147" s="72" t="s">
        <v>11</v>
      </c>
      <c r="O147" s="73">
        <v>0</v>
      </c>
      <c r="P147" s="73">
        <f t="shared" si="41"/>
        <v>0</v>
      </c>
      <c r="Q147" s="73">
        <v>0</v>
      </c>
      <c r="R147" s="73">
        <f t="shared" si="42"/>
        <v>0</v>
      </c>
      <c r="S147" s="73">
        <v>0</v>
      </c>
      <c r="T147" s="74">
        <f t="shared" si="43"/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75" t="s">
        <v>53</v>
      </c>
      <c r="AT147" s="75" t="s">
        <v>42</v>
      </c>
      <c r="AU147" s="75" t="s">
        <v>44</v>
      </c>
      <c r="AY147" s="7" t="s">
        <v>40</v>
      </c>
      <c r="BE147" s="76">
        <f t="shared" si="44"/>
        <v>0</v>
      </c>
      <c r="BF147" s="76">
        <f t="shared" si="45"/>
        <v>0</v>
      </c>
      <c r="BG147" s="76">
        <f t="shared" si="46"/>
        <v>0</v>
      </c>
      <c r="BH147" s="76">
        <f t="shared" si="47"/>
        <v>0</v>
      </c>
      <c r="BI147" s="76">
        <f t="shared" si="48"/>
        <v>0</v>
      </c>
      <c r="BJ147" s="7" t="s">
        <v>44</v>
      </c>
      <c r="BK147" s="76">
        <f t="shared" si="49"/>
        <v>0</v>
      </c>
      <c r="BL147" s="7" t="s">
        <v>53</v>
      </c>
      <c r="BM147" s="75" t="s">
        <v>199</v>
      </c>
    </row>
    <row r="148" spans="1:65" s="2" customFormat="1" ht="16.5" customHeight="1" x14ac:dyDescent="0.2">
      <c r="A148" s="12"/>
      <c r="B148" s="63"/>
      <c r="C148" s="77" t="s">
        <v>200</v>
      </c>
      <c r="D148" s="77" t="s">
        <v>52</v>
      </c>
      <c r="E148" s="78" t="s">
        <v>402</v>
      </c>
      <c r="F148" s="79" t="s">
        <v>403</v>
      </c>
      <c r="G148" s="80" t="s">
        <v>123</v>
      </c>
      <c r="H148" s="81">
        <v>2</v>
      </c>
      <c r="I148" s="82">
        <v>0</v>
      </c>
      <c r="J148" s="82">
        <f t="shared" si="40"/>
        <v>0</v>
      </c>
      <c r="K148" s="83"/>
      <c r="L148" s="84"/>
      <c r="M148" s="85" t="s">
        <v>0</v>
      </c>
      <c r="N148" s="86" t="s">
        <v>11</v>
      </c>
      <c r="O148" s="73">
        <v>0</v>
      </c>
      <c r="P148" s="73">
        <f t="shared" si="41"/>
        <v>0</v>
      </c>
      <c r="Q148" s="73">
        <v>0</v>
      </c>
      <c r="R148" s="73">
        <f t="shared" si="42"/>
        <v>0</v>
      </c>
      <c r="S148" s="73">
        <v>0</v>
      </c>
      <c r="T148" s="74">
        <f t="shared" si="43"/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75" t="s">
        <v>64</v>
      </c>
      <c r="AT148" s="75" t="s">
        <v>52</v>
      </c>
      <c r="AU148" s="75" t="s">
        <v>44</v>
      </c>
      <c r="AY148" s="7" t="s">
        <v>40</v>
      </c>
      <c r="BE148" s="76">
        <f t="shared" si="44"/>
        <v>0</v>
      </c>
      <c r="BF148" s="76">
        <f t="shared" si="45"/>
        <v>0</v>
      </c>
      <c r="BG148" s="76">
        <f t="shared" si="46"/>
        <v>0</v>
      </c>
      <c r="BH148" s="76">
        <f t="shared" si="47"/>
        <v>0</v>
      </c>
      <c r="BI148" s="76">
        <f t="shared" si="48"/>
        <v>0</v>
      </c>
      <c r="BJ148" s="7" t="s">
        <v>44</v>
      </c>
      <c r="BK148" s="76">
        <f t="shared" si="49"/>
        <v>0</v>
      </c>
      <c r="BL148" s="7" t="s">
        <v>53</v>
      </c>
      <c r="BM148" s="75" t="s">
        <v>201</v>
      </c>
    </row>
    <row r="149" spans="1:65" s="2" customFormat="1" ht="24" customHeight="1" x14ac:dyDescent="0.2">
      <c r="A149" s="12"/>
      <c r="B149" s="63"/>
      <c r="C149" s="64" t="s">
        <v>122</v>
      </c>
      <c r="D149" s="64" t="s">
        <v>42</v>
      </c>
      <c r="E149" s="65" t="s">
        <v>404</v>
      </c>
      <c r="F149" s="66" t="s">
        <v>405</v>
      </c>
      <c r="G149" s="67" t="s">
        <v>86</v>
      </c>
      <c r="H149" s="68">
        <v>0.65500000000000003</v>
      </c>
      <c r="I149" s="69">
        <v>0</v>
      </c>
      <c r="J149" s="69">
        <f t="shared" si="40"/>
        <v>0</v>
      </c>
      <c r="K149" s="70"/>
      <c r="L149" s="13"/>
      <c r="M149" s="87" t="s">
        <v>0</v>
      </c>
      <c r="N149" s="88" t="s">
        <v>11</v>
      </c>
      <c r="O149" s="89">
        <v>1.4490000000000001</v>
      </c>
      <c r="P149" s="89">
        <f t="shared" si="41"/>
        <v>0.94909500000000013</v>
      </c>
      <c r="Q149" s="89">
        <v>0</v>
      </c>
      <c r="R149" s="89">
        <f t="shared" si="42"/>
        <v>0</v>
      </c>
      <c r="S149" s="89">
        <v>0</v>
      </c>
      <c r="T149" s="90">
        <f t="shared" si="43"/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75" t="s">
        <v>53</v>
      </c>
      <c r="AT149" s="75" t="s">
        <v>42</v>
      </c>
      <c r="AU149" s="75" t="s">
        <v>44</v>
      </c>
      <c r="AY149" s="7" t="s">
        <v>40</v>
      </c>
      <c r="BE149" s="76">
        <f t="shared" si="44"/>
        <v>0</v>
      </c>
      <c r="BF149" s="76">
        <f t="shared" si="45"/>
        <v>0</v>
      </c>
      <c r="BG149" s="76">
        <f t="shared" si="46"/>
        <v>0</v>
      </c>
      <c r="BH149" s="76">
        <f t="shared" si="47"/>
        <v>0</v>
      </c>
      <c r="BI149" s="76">
        <f t="shared" si="48"/>
        <v>0</v>
      </c>
      <c r="BJ149" s="7" t="s">
        <v>44</v>
      </c>
      <c r="BK149" s="76">
        <f t="shared" si="49"/>
        <v>0</v>
      </c>
      <c r="BL149" s="7" t="s">
        <v>53</v>
      </c>
      <c r="BM149" s="75" t="s">
        <v>202</v>
      </c>
    </row>
    <row r="150" spans="1:65" s="2" customFormat="1" ht="24" customHeight="1" x14ac:dyDescent="0.2">
      <c r="A150" s="92"/>
      <c r="B150" s="63"/>
      <c r="C150" s="93"/>
      <c r="D150" s="93"/>
      <c r="E150" s="94"/>
      <c r="F150" s="95"/>
      <c r="G150" s="96"/>
      <c r="H150" s="97"/>
      <c r="I150" s="98"/>
      <c r="J150" s="98"/>
      <c r="K150" s="99"/>
      <c r="L150" s="13"/>
      <c r="M150" s="100"/>
      <c r="N150" s="72"/>
      <c r="O150" s="73"/>
      <c r="P150" s="73"/>
      <c r="Q150" s="73"/>
      <c r="R150" s="73"/>
      <c r="S150" s="73"/>
      <c r="T150" s="73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R150" s="75"/>
      <c r="AT150" s="75"/>
      <c r="AU150" s="75"/>
      <c r="AY150" s="7"/>
      <c r="BE150" s="76"/>
      <c r="BF150" s="76"/>
      <c r="BG150" s="76"/>
      <c r="BH150" s="76"/>
      <c r="BI150" s="76"/>
      <c r="BJ150" s="7"/>
      <c r="BK150" s="76"/>
      <c r="BL150" s="7"/>
      <c r="BM150" s="75"/>
    </row>
    <row r="151" spans="1:65" s="2" customFormat="1" ht="6.95" customHeight="1" x14ac:dyDescent="0.2">
      <c r="A151" s="12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3"/>
      <c r="M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</sheetData>
  <autoFilter ref="C44:K149"/>
  <mergeCells count="4">
    <mergeCell ref="E35:H35"/>
    <mergeCell ref="E37:H37"/>
    <mergeCell ref="E6:H6"/>
    <mergeCell ref="E8:H8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09 - Zdravotechnika</vt:lpstr>
      <vt:lpstr>'09 - Zdravotechnika'!Názvy_tlače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Puncova</dc:creator>
  <cp:lastModifiedBy>Milo</cp:lastModifiedBy>
  <cp:lastPrinted>2020-05-12T06:54:10Z</cp:lastPrinted>
  <dcterms:created xsi:type="dcterms:W3CDTF">2019-12-19T15:07:29Z</dcterms:created>
  <dcterms:modified xsi:type="dcterms:W3CDTF">2020-06-26T09:14:55Z</dcterms:modified>
</cp:coreProperties>
</file>