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orPC\Desktop\"/>
    </mc:Choice>
  </mc:AlternateContent>
  <bookViews>
    <workbookView xWindow="0" yWindow="0" windowWidth="16815" windowHeight="83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Rekapitulace!$G$9</definedName>
    <definedName name="Dodavka0">Položky!#REF!</definedName>
    <definedName name="HSV">Rekapitulace!$E$9</definedName>
    <definedName name="HSV0">Položky!#REF!</definedName>
    <definedName name="HZS">Rekapitulace!$I$9</definedName>
    <definedName name="HZS0">Položky!#REF!</definedName>
    <definedName name="JKSO">'Krycí list'!$F$4</definedName>
    <definedName name="MJ">'Krycí list'!$G$4</definedName>
    <definedName name="Mont">Rekapitulace!$H$9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Položky!$A$1:$G$38</definedName>
    <definedName name="_xlnm.Print_Area" localSheetId="1">Rekapitulace!$A$1:$I$15</definedName>
    <definedName name="PocetMJ">'Krycí list'!$G$7</definedName>
    <definedName name="Poznamka">'Krycí list'!$B$37</definedName>
    <definedName name="Projektant">'Krycí list'!$C$7</definedName>
    <definedName name="PSV">Rekapitulace!$F$9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Rekapitulace!$H$15</definedName>
    <definedName name="VRNKc">Rekapitulace!$E$14</definedName>
    <definedName name="VRNnazev">Rekapitulace!$A$14</definedName>
    <definedName name="VRNproc">Rekapitulace!$F$14</definedName>
    <definedName name="VRNzakl">Rekapitulace!$G$14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7" i="3" l="1"/>
  <c r="BD37" i="3"/>
  <c r="BC37" i="3"/>
  <c r="BB37" i="3"/>
  <c r="G37" i="3"/>
  <c r="BA37" i="3" s="1"/>
  <c r="BE36" i="3"/>
  <c r="BD36" i="3"/>
  <c r="BC36" i="3"/>
  <c r="BC38" i="3" s="1"/>
  <c r="G8" i="2" s="1"/>
  <c r="BB36" i="3"/>
  <c r="BA36" i="3"/>
  <c r="G36" i="3"/>
  <c r="BE35" i="3"/>
  <c r="BD35" i="3"/>
  <c r="BC35" i="3"/>
  <c r="BB35" i="3"/>
  <c r="G35" i="3"/>
  <c r="BA35" i="3" s="1"/>
  <c r="BE34" i="3"/>
  <c r="BD34" i="3"/>
  <c r="BC34" i="3"/>
  <c r="BB34" i="3"/>
  <c r="BA34" i="3"/>
  <c r="G34" i="3"/>
  <c r="BE33" i="3"/>
  <c r="BD33" i="3"/>
  <c r="BC33" i="3"/>
  <c r="BB33" i="3"/>
  <c r="G33" i="3"/>
  <c r="BA33" i="3" s="1"/>
  <c r="BE32" i="3"/>
  <c r="BD32" i="3"/>
  <c r="BC32" i="3"/>
  <c r="BB32" i="3"/>
  <c r="BA32" i="3"/>
  <c r="G32" i="3"/>
  <c r="BE31" i="3"/>
  <c r="BD31" i="3"/>
  <c r="BC31" i="3"/>
  <c r="BB31" i="3"/>
  <c r="G31" i="3"/>
  <c r="BA31" i="3" s="1"/>
  <c r="BE30" i="3"/>
  <c r="BD30" i="3"/>
  <c r="BC30" i="3"/>
  <c r="BB30" i="3"/>
  <c r="BA30" i="3"/>
  <c r="G30" i="3"/>
  <c r="BE29" i="3"/>
  <c r="BD29" i="3"/>
  <c r="BC29" i="3"/>
  <c r="BB29" i="3"/>
  <c r="G29" i="3"/>
  <c r="BA29" i="3" s="1"/>
  <c r="BE28" i="3"/>
  <c r="BD28" i="3"/>
  <c r="BC28" i="3"/>
  <c r="BB28" i="3"/>
  <c r="BA28" i="3"/>
  <c r="G28" i="3"/>
  <c r="BE27" i="3"/>
  <c r="BD27" i="3"/>
  <c r="BC27" i="3"/>
  <c r="BB27" i="3"/>
  <c r="G27" i="3"/>
  <c r="BA27" i="3" s="1"/>
  <c r="BE26" i="3"/>
  <c r="BD26" i="3"/>
  <c r="BC26" i="3"/>
  <c r="BB26" i="3"/>
  <c r="BA26" i="3"/>
  <c r="G26" i="3"/>
  <c r="BE25" i="3"/>
  <c r="BD25" i="3"/>
  <c r="BD38" i="3" s="1"/>
  <c r="H8" i="2" s="1"/>
  <c r="BC25" i="3"/>
  <c r="BB25" i="3"/>
  <c r="G25" i="3"/>
  <c r="BA25" i="3" s="1"/>
  <c r="BE24" i="3"/>
  <c r="BD24" i="3"/>
  <c r="BC24" i="3"/>
  <c r="BB24" i="3"/>
  <c r="BB38" i="3" s="1"/>
  <c r="F8" i="2" s="1"/>
  <c r="BA24" i="3"/>
  <c r="G24" i="3"/>
  <c r="B8" i="2"/>
  <c r="A8" i="2"/>
  <c r="BE38" i="3"/>
  <c r="I8" i="2" s="1"/>
  <c r="C38" i="3"/>
  <c r="BE21" i="3"/>
  <c r="BD21" i="3"/>
  <c r="BC21" i="3"/>
  <c r="BB21" i="3"/>
  <c r="BA21" i="3"/>
  <c r="G21" i="3"/>
  <c r="BE20" i="3"/>
  <c r="BD20" i="3"/>
  <c r="BC20" i="3"/>
  <c r="BB20" i="3"/>
  <c r="G20" i="3"/>
  <c r="BA20" i="3" s="1"/>
  <c r="BE19" i="3"/>
  <c r="BD19" i="3"/>
  <c r="BC19" i="3"/>
  <c r="BB19" i="3"/>
  <c r="BA19" i="3"/>
  <c r="G19" i="3"/>
  <c r="BE18" i="3"/>
  <c r="BD18" i="3"/>
  <c r="BC18" i="3"/>
  <c r="BB18" i="3"/>
  <c r="G18" i="3"/>
  <c r="BA18" i="3" s="1"/>
  <c r="BE17" i="3"/>
  <c r="BD17" i="3"/>
  <c r="BC17" i="3"/>
  <c r="BB17" i="3"/>
  <c r="BA17" i="3"/>
  <c r="G17" i="3"/>
  <c r="BE16" i="3"/>
  <c r="BD16" i="3"/>
  <c r="BC16" i="3"/>
  <c r="BB16" i="3"/>
  <c r="G16" i="3"/>
  <c r="BA16" i="3" s="1"/>
  <c r="BE15" i="3"/>
  <c r="BD15" i="3"/>
  <c r="BC15" i="3"/>
  <c r="BB15" i="3"/>
  <c r="BA15" i="3"/>
  <c r="G15" i="3"/>
  <c r="BE14" i="3"/>
  <c r="BD14" i="3"/>
  <c r="BC14" i="3"/>
  <c r="BB14" i="3"/>
  <c r="G14" i="3"/>
  <c r="BA14" i="3" s="1"/>
  <c r="BE13" i="3"/>
  <c r="BD13" i="3"/>
  <c r="BC13" i="3"/>
  <c r="BB13" i="3"/>
  <c r="BA13" i="3"/>
  <c r="G13" i="3"/>
  <c r="BE12" i="3"/>
  <c r="BD12" i="3"/>
  <c r="BC12" i="3"/>
  <c r="BB12" i="3"/>
  <c r="G12" i="3"/>
  <c r="BA12" i="3" s="1"/>
  <c r="BE11" i="3"/>
  <c r="BD11" i="3"/>
  <c r="BC11" i="3"/>
  <c r="BB11" i="3"/>
  <c r="BA11" i="3"/>
  <c r="G11" i="3"/>
  <c r="BE10" i="3"/>
  <c r="BD10" i="3"/>
  <c r="BC10" i="3"/>
  <c r="BB10" i="3"/>
  <c r="G10" i="3"/>
  <c r="BA10" i="3" s="1"/>
  <c r="BE9" i="3"/>
  <c r="BD9" i="3"/>
  <c r="BC9" i="3"/>
  <c r="BB9" i="3"/>
  <c r="BB22" i="3" s="1"/>
  <c r="F7" i="2" s="1"/>
  <c r="BA9" i="3"/>
  <c r="G9" i="3"/>
  <c r="BE8" i="3"/>
  <c r="BD8" i="3"/>
  <c r="BD22" i="3" s="1"/>
  <c r="H7" i="2" s="1"/>
  <c r="BC8" i="3"/>
  <c r="BB8" i="3"/>
  <c r="G8" i="3"/>
  <c r="BA8" i="3" s="1"/>
  <c r="BA22" i="3" s="1"/>
  <c r="E7" i="2" s="1"/>
  <c r="B7" i="2"/>
  <c r="A7" i="2"/>
  <c r="BE22" i="3"/>
  <c r="I7" i="2" s="1"/>
  <c r="BC22" i="3"/>
  <c r="G7" i="2" s="1"/>
  <c r="C22" i="3"/>
  <c r="C4" i="3"/>
  <c r="F3" i="3"/>
  <c r="C3" i="3"/>
  <c r="H15" i="2"/>
  <c r="G14" i="2"/>
  <c r="I14" i="2" s="1"/>
  <c r="C2" i="2"/>
  <c r="C1" i="2"/>
  <c r="F33" i="1"/>
  <c r="F31" i="1"/>
  <c r="F34" i="1" s="1"/>
  <c r="G22" i="1"/>
  <c r="G21" i="1" s="1"/>
  <c r="G8" i="1"/>
  <c r="I9" i="2" l="1"/>
  <c r="C20" i="1" s="1"/>
  <c r="G9" i="2"/>
  <c r="C14" i="1" s="1"/>
  <c r="BA38" i="3"/>
  <c r="E8" i="2" s="1"/>
  <c r="E9" i="2" s="1"/>
  <c r="C16" i="1" s="1"/>
  <c r="H9" i="2"/>
  <c r="C15" i="1" s="1"/>
  <c r="C18" i="1" s="1"/>
  <c r="C21" i="1" s="1"/>
  <c r="C22" i="1" s="1"/>
  <c r="F9" i="2"/>
  <c r="C17" i="1" s="1"/>
  <c r="G22" i="3"/>
  <c r="G38" i="3"/>
</calcChain>
</file>

<file path=xl/sharedStrings.xml><?xml version="1.0" encoding="utf-8"?>
<sst xmlns="http://schemas.openxmlformats.org/spreadsheetml/2006/main" count="185" uniqueCount="130">
  <si>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</si>
  <si>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</si>
  <si>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</si>
  <si>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</si>
  <si>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</si>
  <si>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</si>
  <si>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</si>
  <si>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</si>
  <si>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</si>
  <si>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</si>
  <si>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</si>
  <si>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</si>
  <si>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</si>
  <si>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</si>
  <si>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</si>
  <si>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</si>
  <si>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</si>
  <si>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</si>
  <si>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</si>
  <si>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</si>
  <si>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</si>
  <si>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</si>
  <si>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</si>
  <si>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</si>
  <si>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</si>
  <si>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</si>
  <si>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</si>
  <si>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</si>
  <si>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</si>
  <si>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</si>
  <si>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</si>
  <si>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</si>
  <si>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</si>
  <si>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</si>
  <si>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</si>
  <si>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</si>
  <si>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</si>
  <si>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</si>
  <si>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</si>
  <si>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</si>
  <si>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</si>
  <si>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</si>
  <si>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</si>
  <si>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</si>
  <si>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</si>
  <si>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</si>
  <si>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</si>
  <si>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</si>
  <si>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</si>
  <si>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</si>
  <si>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</si>
  <si>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</si>
  <si>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</si>
  <si>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</si>
  <si>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</si>
  <si>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</si>
  <si>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</si>
  <si>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</si>
  <si>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</si>
  <si>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</si>
  <si>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</si>
  <si>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</si>
  <si>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</si>
  <si>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</si>
  <si>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</si>
  <si>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</si>
  <si>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</si>
  <si>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</si>
  <si>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</si>
  <si>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rekonstrukce WC</t>
  </si>
  <si>
    <t>stavební práce</t>
  </si>
  <si>
    <t xml:space="preserve">demontáž stávající příčky a wc </t>
  </si>
  <si>
    <t>soubor</t>
  </si>
  <si>
    <t>2</t>
  </si>
  <si>
    <t xml:space="preserve">sekání obklad </t>
  </si>
  <si>
    <t>m2</t>
  </si>
  <si>
    <t>3</t>
  </si>
  <si>
    <t xml:space="preserve">penetrace podkladu stávající dlažba </t>
  </si>
  <si>
    <t>4</t>
  </si>
  <si>
    <t xml:space="preserve">vyrovnání podkladu stěn </t>
  </si>
  <si>
    <t>5</t>
  </si>
  <si>
    <t xml:space="preserve">zdění příčky </t>
  </si>
  <si>
    <t>6</t>
  </si>
  <si>
    <t xml:space="preserve">usazení zárubní 60 </t>
  </si>
  <si>
    <t>7</t>
  </si>
  <si>
    <t xml:space="preserve">lepidlo s perlinkou </t>
  </si>
  <si>
    <t>8</t>
  </si>
  <si>
    <t xml:space="preserve">štuk vnitřní </t>
  </si>
  <si>
    <t>9</t>
  </si>
  <si>
    <t xml:space="preserve">pokládka obkladu a dlažby </t>
  </si>
  <si>
    <t>10</t>
  </si>
  <si>
    <t xml:space="preserve">usazení wc </t>
  </si>
  <si>
    <t>11</t>
  </si>
  <si>
    <t xml:space="preserve">úprava rozvodů vodoinstalace wc </t>
  </si>
  <si>
    <t>12</t>
  </si>
  <si>
    <t xml:space="preserve">úprava rozvodů vody ohřev </t>
  </si>
  <si>
    <t>13</t>
  </si>
  <si>
    <t xml:space="preserve">montáž umyvadlo </t>
  </si>
  <si>
    <t>14</t>
  </si>
  <si>
    <t xml:space="preserve">odvoz suti včetně uložení na skládku </t>
  </si>
  <si>
    <t>materiál</t>
  </si>
  <si>
    <t>15</t>
  </si>
  <si>
    <t xml:space="preserve">lepidlo weber 700 </t>
  </si>
  <si>
    <t>16</t>
  </si>
  <si>
    <t xml:space="preserve">lepidlo pro obklady </t>
  </si>
  <si>
    <t>17</t>
  </si>
  <si>
    <t xml:space="preserve">příčkovka porfix 7,5 </t>
  </si>
  <si>
    <t>18</t>
  </si>
  <si>
    <t xml:space="preserve">ocel záruběn </t>
  </si>
  <si>
    <t>19</t>
  </si>
  <si>
    <t xml:space="preserve">výztužná tkanina </t>
  </si>
  <si>
    <t>20</t>
  </si>
  <si>
    <t xml:space="preserve">omítka štuk </t>
  </si>
  <si>
    <t>21</t>
  </si>
  <si>
    <t xml:space="preserve">podkladní penetrace </t>
  </si>
  <si>
    <t>22</t>
  </si>
  <si>
    <t xml:space="preserve">wc vč sedátka </t>
  </si>
  <si>
    <t>23</t>
  </si>
  <si>
    <t xml:space="preserve">umyvadlo vč příslušenství </t>
  </si>
  <si>
    <t>24</t>
  </si>
  <si>
    <t xml:space="preserve">ohřev vody průtokový </t>
  </si>
  <si>
    <t>25</t>
  </si>
  <si>
    <t xml:space="preserve">dveře vč kování </t>
  </si>
  <si>
    <t>26</t>
  </si>
  <si>
    <t xml:space="preserve">vodoinstalační materiál </t>
  </si>
  <si>
    <t>27</t>
  </si>
  <si>
    <t xml:space="preserve">obklad a dlažba </t>
  </si>
  <si>
    <t>28</t>
  </si>
  <si>
    <t xml:space="preserve">spárovací hmota </t>
  </si>
  <si>
    <t>doplnit!!!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</si>
</sst>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3" fillId="0" borderId="48" xfId="1" applyFont="1" applyFill="1" applyBorder="1"/>
    <xf numFmtId="0" fontId="9" fillId="0" borderId="48" xfId="1" applyFill="1" applyBorder="1"/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opLeftCell="A28" workbookViewId="0">
      <selection activeCell="E20" sqref="E20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/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69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57" x14ac:dyDescent="0.2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57" x14ac:dyDescent="0.2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x14ac:dyDescent="0.2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57" x14ac:dyDescent="0.2">
      <c r="A11" s="30"/>
      <c r="B11" s="11"/>
      <c r="C11" s="11"/>
      <c r="D11" s="11"/>
      <c r="E11" s="33" t="s">
        <v>129</v>
      </c>
      <c r="F11" s="34"/>
      <c r="G11" s="35"/>
    </row>
    <row r="12" spans="1:57" ht="28.5" customHeight="1" thickBot="1" x14ac:dyDescent="0.25">
      <c r="A12" s="36" t="s">
        <v>16</v>
      </c>
      <c r="B12" s="37"/>
      <c r="C12" s="37"/>
      <c r="D12" s="37"/>
      <c r="E12" s="38"/>
      <c r="F12" s="38"/>
      <c r="G12" s="39"/>
    </row>
    <row r="13" spans="1:57" ht="17.25" customHeight="1" thickBot="1" x14ac:dyDescent="0.25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57" ht="15.95" customHeight="1" x14ac:dyDescent="0.2">
      <c r="A14" s="45"/>
      <c r="B14" s="46" t="s">
        <v>19</v>
      </c>
      <c r="C14" s="47">
        <f>Dodavka</f>
        <v>0</v>
      </c>
      <c r="D14" s="48"/>
      <c r="E14" s="49"/>
      <c r="F14" s="50"/>
      <c r="G14" s="47"/>
    </row>
    <row r="15" spans="1:57" ht="15.95" customHeight="1" x14ac:dyDescent="0.2">
      <c r="A15" s="45" t="s">
        <v>20</v>
      </c>
      <c r="B15" s="46" t="s">
        <v>21</v>
      </c>
      <c r="C15" s="47">
        <f>Mont</f>
        <v>0</v>
      </c>
      <c r="D15" s="26"/>
      <c r="E15" s="51"/>
      <c r="F15" s="52"/>
      <c r="G15" s="47"/>
    </row>
    <row r="16" spans="1:57" ht="15.95" customHeight="1" x14ac:dyDescent="0.2">
      <c r="A16" s="45" t="s">
        <v>22</v>
      </c>
      <c r="B16" s="46" t="s">
        <v>23</v>
      </c>
      <c r="C16" s="47">
        <f>HSV</f>
        <v>16500</v>
      </c>
      <c r="D16" s="26"/>
      <c r="E16" s="51"/>
      <c r="F16" s="52"/>
      <c r="G16" s="47"/>
    </row>
    <row r="17" spans="1:7" ht="15.95" customHeight="1" x14ac:dyDescent="0.2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95" customHeight="1" x14ac:dyDescent="0.2">
      <c r="A18" s="54" t="s">
        <v>26</v>
      </c>
      <c r="B18" s="46"/>
      <c r="C18" s="47">
        <f>SUM(C14:C17)</f>
        <v>16500</v>
      </c>
      <c r="D18" s="55"/>
      <c r="E18" s="51"/>
      <c r="F18" s="52"/>
      <c r="G18" s="47"/>
    </row>
    <row r="19" spans="1:7" ht="15.95" customHeight="1" x14ac:dyDescent="0.2">
      <c r="A19" s="54"/>
      <c r="B19" s="46"/>
      <c r="C19" s="47"/>
      <c r="D19" s="26"/>
      <c r="E19" s="51"/>
      <c r="F19" s="52"/>
      <c r="G19" s="47"/>
    </row>
    <row r="20" spans="1:7" ht="15.95" customHeight="1" x14ac:dyDescent="0.2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95" customHeight="1" x14ac:dyDescent="0.2">
      <c r="A21" s="30" t="s">
        <v>28</v>
      </c>
      <c r="B21" s="11"/>
      <c r="C21" s="47">
        <f>C18+C20</f>
        <v>16500</v>
      </c>
      <c r="D21" s="26" t="s">
        <v>29</v>
      </c>
      <c r="E21" s="51"/>
      <c r="F21" s="52"/>
      <c r="G21" s="47">
        <f>G22-SUM(G14:G20)</f>
        <v>0</v>
      </c>
    </row>
    <row r="22" spans="1:7" ht="15.95" customHeight="1" thickBot="1" x14ac:dyDescent="0.25">
      <c r="A22" s="26" t="s">
        <v>30</v>
      </c>
      <c r="B22" s="27"/>
      <c r="C22" s="56">
        <f>C21+G22</f>
        <v>16500</v>
      </c>
      <c r="D22" s="57" t="s">
        <v>31</v>
      </c>
      <c r="E22" s="58"/>
      <c r="F22" s="59"/>
      <c r="G22" s="47">
        <f>VRN</f>
        <v>0</v>
      </c>
    </row>
    <row r="23" spans="1:7" x14ac:dyDescent="0.2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x14ac:dyDescent="0.2">
      <c r="A24" s="13"/>
      <c r="B24" s="15"/>
      <c r="C24" s="16" t="s">
        <v>35</v>
      </c>
      <c r="D24" s="15" t="s">
        <v>129</v>
      </c>
      <c r="E24" s="16" t="s">
        <v>35</v>
      </c>
      <c r="F24" s="15"/>
      <c r="G24" s="17"/>
    </row>
    <row r="25" spans="1:7" x14ac:dyDescent="0.2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x14ac:dyDescent="0.2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x14ac:dyDescent="0.2">
      <c r="A27" s="30"/>
      <c r="B27" s="11"/>
      <c r="C27" s="31"/>
      <c r="D27" s="11"/>
      <c r="E27" s="31"/>
      <c r="F27" s="11"/>
      <c r="G27" s="12"/>
    </row>
    <row r="28" spans="1:7" ht="97.5" customHeight="1" x14ac:dyDescent="0.2">
      <c r="A28" s="30"/>
      <c r="B28" s="11"/>
      <c r="C28" s="31"/>
      <c r="D28" s="11"/>
      <c r="E28" s="31"/>
      <c r="F28" s="11"/>
      <c r="G28" s="12"/>
    </row>
    <row r="29" spans="1:7" x14ac:dyDescent="0.2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x14ac:dyDescent="0.2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 x14ac:dyDescent="0.2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 x14ac:dyDescent="0.2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8" x14ac:dyDescent="0.2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8" s="71" customFormat="1" ht="19.5" customHeight="1" thickBot="1" x14ac:dyDescent="0.3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 x14ac:dyDescent="0.2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 x14ac:dyDescent="0.2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 x14ac:dyDescent="0.2">
      <c r="A38" s="74"/>
      <c r="B38" s="73"/>
      <c r="C38" s="73"/>
      <c r="D38" s="73"/>
      <c r="E38" s="73"/>
      <c r="F38" s="73"/>
      <c r="G38" s="73"/>
      <c r="H38" t="s">
        <v>4</v>
      </c>
    </row>
    <row r="39" spans="1:8" x14ac:dyDescent="0.2">
      <c r="A39" s="74"/>
      <c r="B39" s="73"/>
      <c r="C39" s="73"/>
      <c r="D39" s="73"/>
      <c r="E39" s="73"/>
      <c r="F39" s="73"/>
      <c r="G39" s="73"/>
      <c r="H39" t="s">
        <v>4</v>
      </c>
    </row>
    <row r="40" spans="1:8" x14ac:dyDescent="0.2">
      <c r="A40" s="74"/>
      <c r="B40" s="73"/>
      <c r="C40" s="73"/>
      <c r="D40" s="73"/>
      <c r="E40" s="73"/>
      <c r="F40" s="73"/>
      <c r="G40" s="73"/>
      <c r="H40" t="s">
        <v>4</v>
      </c>
    </row>
    <row r="41" spans="1:8" x14ac:dyDescent="0.2">
      <c r="A41" s="74"/>
      <c r="B41" s="73"/>
      <c r="C41" s="73"/>
      <c r="D41" s="73"/>
      <c r="E41" s="73"/>
      <c r="F41" s="73"/>
      <c r="G41" s="73"/>
      <c r="H41" t="s">
        <v>4</v>
      </c>
    </row>
    <row r="42" spans="1:8" x14ac:dyDescent="0.2">
      <c r="A42" s="74"/>
      <c r="B42" s="73"/>
      <c r="C42" s="73"/>
      <c r="D42" s="73"/>
      <c r="E42" s="73"/>
      <c r="F42" s="73"/>
      <c r="G42" s="73"/>
      <c r="H42" t="s">
        <v>4</v>
      </c>
    </row>
    <row r="43" spans="1:8" x14ac:dyDescent="0.2">
      <c r="A43" s="74"/>
      <c r="B43" s="73"/>
      <c r="C43" s="73"/>
      <c r="D43" s="73"/>
      <c r="E43" s="73"/>
      <c r="F43" s="73"/>
      <c r="G43" s="73"/>
      <c r="H43" t="s">
        <v>4</v>
      </c>
    </row>
    <row r="44" spans="1:8" x14ac:dyDescent="0.2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 x14ac:dyDescent="0.2">
      <c r="A45" s="74"/>
      <c r="B45" s="73"/>
      <c r="C45" s="73"/>
      <c r="D45" s="73"/>
      <c r="E45" s="73"/>
      <c r="F45" s="73"/>
      <c r="G45" s="73"/>
      <c r="H45" t="s">
        <v>4</v>
      </c>
    </row>
    <row r="46" spans="1:8" x14ac:dyDescent="0.2">
      <c r="B46" s="75"/>
      <c r="C46" s="75"/>
      <c r="D46" s="75"/>
      <c r="E46" s="75"/>
      <c r="F46" s="75"/>
      <c r="G46" s="75"/>
    </row>
    <row r="47" spans="1:8" x14ac:dyDescent="0.2">
      <c r="B47" s="75"/>
      <c r="C47" s="75"/>
      <c r="D47" s="75"/>
      <c r="E47" s="75"/>
      <c r="F47" s="75"/>
      <c r="G47" s="75"/>
    </row>
    <row r="48" spans="1:8" x14ac:dyDescent="0.2">
      <c r="B48" s="75"/>
      <c r="C48" s="75"/>
      <c r="D48" s="75"/>
      <c r="E48" s="75"/>
      <c r="F48" s="75"/>
      <c r="G48" s="75"/>
    </row>
    <row r="49" spans="2:7" x14ac:dyDescent="0.2">
      <c r="B49" s="75"/>
      <c r="C49" s="75"/>
      <c r="D49" s="75"/>
      <c r="E49" s="75"/>
      <c r="F49" s="75"/>
      <c r="G49" s="75"/>
    </row>
    <row r="50" spans="2:7" x14ac:dyDescent="0.2">
      <c r="B50" s="75"/>
      <c r="C50" s="75"/>
      <c r="D50" s="75"/>
      <c r="E50" s="75"/>
      <c r="F50" s="75"/>
      <c r="G50" s="75"/>
    </row>
    <row r="51" spans="2:7" x14ac:dyDescent="0.2">
      <c r="B51" s="75"/>
      <c r="C51" s="75"/>
      <c r="D51" s="75"/>
      <c r="E51" s="75"/>
      <c r="F51" s="75"/>
      <c r="G51" s="75"/>
    </row>
    <row r="52" spans="2:7" x14ac:dyDescent="0.2">
      <c r="B52" s="75"/>
      <c r="C52" s="75"/>
      <c r="D52" s="75"/>
      <c r="E52" s="75"/>
      <c r="F52" s="75"/>
      <c r="G52" s="75"/>
    </row>
    <row r="53" spans="2:7" x14ac:dyDescent="0.2">
      <c r="B53" s="75"/>
      <c r="C53" s="75"/>
      <c r="D53" s="75"/>
      <c r="E53" s="75"/>
      <c r="F53" s="75"/>
      <c r="G53" s="75"/>
    </row>
    <row r="54" spans="2:7" x14ac:dyDescent="0.2">
      <c r="B54" s="75"/>
      <c r="C54" s="75"/>
      <c r="D54" s="75"/>
      <c r="E54" s="75"/>
      <c r="F54" s="75"/>
      <c r="G54" s="75"/>
    </row>
    <row r="55" spans="2:7" x14ac:dyDescent="0.2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6"/>
  <sheetViews>
    <sheetView workbookViewId="0">
      <selection activeCell="A14" sqref="A14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76" t="s">
        <v>5</v>
      </c>
      <c r="B1" s="77"/>
      <c r="C1" s="78" t="str">
        <f>CONCATENATE(cislostavby," ",nazevstavby)</f>
        <v xml:space="preserve"> rekonstrukce WC</v>
      </c>
      <c r="D1" s="79"/>
      <c r="E1" s="80"/>
      <c r="F1" s="79"/>
      <c r="G1" s="81"/>
      <c r="H1" s="82"/>
      <c r="I1" s="83"/>
    </row>
    <row r="2" spans="1:57" ht="13.5" thickBot="1" x14ac:dyDescent="0.25">
      <c r="A2" s="84" t="s">
        <v>1</v>
      </c>
      <c r="B2" s="85"/>
      <c r="C2" s="86" t="str">
        <f>CONCATENATE(cisloobjektu," ",nazevobjektu)</f>
        <v xml:space="preserve"> </v>
      </c>
      <c r="D2" s="87"/>
      <c r="E2" s="88"/>
      <c r="F2" s="87"/>
      <c r="G2" s="89"/>
      <c r="H2" s="89"/>
      <c r="I2" s="90"/>
    </row>
    <row r="3" spans="1:57" ht="13.5" thickTop="1" x14ac:dyDescent="0.2">
      <c r="F3" s="11"/>
    </row>
    <row r="4" spans="1:57" ht="19.5" customHeight="1" x14ac:dyDescent="0.25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57" s="11" customFormat="1" x14ac:dyDescent="0.2">
      <c r="A7" s="193" t="str">
        <f>Položky!B7</f>
        <v>1</v>
      </c>
      <c r="B7" s="99" t="str">
        <f>Položky!C7</f>
        <v>stavební práce</v>
      </c>
      <c r="C7" s="100"/>
      <c r="D7" s="101"/>
      <c r="E7" s="194">
        <f>Položky!BA22</f>
        <v>0</v>
      </c>
      <c r="F7" s="195">
        <f>Položky!BB22</f>
        <v>0</v>
      </c>
      <c r="G7" s="195">
        <f>Položky!BC22</f>
        <v>0</v>
      </c>
      <c r="H7" s="195">
        <f>Položky!BD22</f>
        <v>0</v>
      </c>
      <c r="I7" s="196">
        <f>Položky!BE22</f>
        <v>0</v>
      </c>
    </row>
    <row r="8" spans="1:57" s="11" customFormat="1" ht="13.5" thickBot="1" x14ac:dyDescent="0.25">
      <c r="A8" s="193" t="str">
        <f>Položky!B23</f>
        <v>2</v>
      </c>
      <c r="B8" s="99" t="str">
        <f>Položky!C23</f>
        <v>materiál</v>
      </c>
      <c r="C8" s="100"/>
      <c r="D8" s="101"/>
      <c r="E8" s="194">
        <f>Položky!BA38</f>
        <v>16500</v>
      </c>
      <c r="F8" s="195">
        <f>Položky!BB38</f>
        <v>0</v>
      </c>
      <c r="G8" s="195">
        <f>Položky!BC38</f>
        <v>0</v>
      </c>
      <c r="H8" s="195">
        <f>Položky!BD38</f>
        <v>0</v>
      </c>
      <c r="I8" s="196">
        <f>Položky!BE38</f>
        <v>0</v>
      </c>
    </row>
    <row r="9" spans="1:57" s="107" customFormat="1" ht="13.5" thickBot="1" x14ac:dyDescent="0.25">
      <c r="A9" s="102"/>
      <c r="B9" s="94" t="s">
        <v>50</v>
      </c>
      <c r="C9" s="94"/>
      <c r="D9" s="103"/>
      <c r="E9" s="104">
        <f>SUM(E7:E8)</f>
        <v>16500</v>
      </c>
      <c r="F9" s="105">
        <f>SUM(F7:F8)</f>
        <v>0</v>
      </c>
      <c r="G9" s="105">
        <f>SUM(G7:G8)</f>
        <v>0</v>
      </c>
      <c r="H9" s="105">
        <f>SUM(H7:H8)</f>
        <v>0</v>
      </c>
      <c r="I9" s="106">
        <f>SUM(I7:I8)</f>
        <v>0</v>
      </c>
    </row>
    <row r="10" spans="1:57" x14ac:dyDescent="0.2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57" ht="19.5" customHeight="1" x14ac:dyDescent="0.25">
      <c r="A11" s="108" t="s">
        <v>51</v>
      </c>
      <c r="B11" s="108"/>
      <c r="C11" s="108"/>
      <c r="D11" s="108"/>
      <c r="E11" s="108"/>
      <c r="F11" s="108"/>
      <c r="G11" s="109"/>
      <c r="H11" s="108"/>
      <c r="I11" s="108"/>
      <c r="BA11" s="32"/>
      <c r="BB11" s="32"/>
      <c r="BC11" s="32"/>
      <c r="BD11" s="32"/>
      <c r="BE11" s="32"/>
    </row>
    <row r="12" spans="1:57" ht="13.5" thickBot="1" x14ac:dyDescent="0.25">
      <c r="A12" s="110"/>
      <c r="B12" s="110"/>
      <c r="C12" s="110"/>
      <c r="D12" s="110"/>
      <c r="E12" s="110"/>
      <c r="F12" s="110"/>
      <c r="G12" s="110"/>
      <c r="H12" s="110"/>
      <c r="I12" s="110"/>
    </row>
    <row r="13" spans="1:57" x14ac:dyDescent="0.2">
      <c r="A13" s="111" t="s">
        <v>52</v>
      </c>
      <c r="B13" s="112"/>
      <c r="C13" s="112"/>
      <c r="D13" s="113"/>
      <c r="E13" s="114" t="s">
        <v>53</v>
      </c>
      <c r="F13" s="115" t="s">
        <v>54</v>
      </c>
      <c r="G13" s="116" t="s">
        <v>55</v>
      </c>
      <c r="H13" s="117"/>
      <c r="I13" s="118" t="s">
        <v>53</v>
      </c>
    </row>
    <row r="14" spans="1:57" x14ac:dyDescent="0.2">
      <c r="A14" s="119"/>
      <c r="B14" s="120"/>
      <c r="C14" s="120"/>
      <c r="D14" s="121"/>
      <c r="E14" s="122"/>
      <c r="F14" s="123"/>
      <c r="G14" s="124">
        <f>CHOOSE(BA14+1,HSV+PSV,HSV+PSV+Mont,HSV+PSV+Dodavka+Mont,HSV,PSV,Mont,Dodavka,Mont+Dodavka,0)</f>
        <v>0</v>
      </c>
      <c r="H14" s="125"/>
      <c r="I14" s="126">
        <f>E14+F14*G14/100</f>
        <v>0</v>
      </c>
      <c r="BA14">
        <v>8</v>
      </c>
    </row>
    <row r="15" spans="1:57" ht="13.5" thickBot="1" x14ac:dyDescent="0.25">
      <c r="A15" s="127"/>
      <c r="B15" s="128" t="s">
        <v>56</v>
      </c>
      <c r="C15" s="129"/>
      <c r="D15" s="130"/>
      <c r="E15" s="131"/>
      <c r="F15" s="132"/>
      <c r="G15" s="132"/>
      <c r="H15" s="133">
        <f>SUM(H14:H14)</f>
        <v>0</v>
      </c>
      <c r="I15" s="134"/>
    </row>
    <row r="16" spans="1:57" x14ac:dyDescent="0.2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2:9" x14ac:dyDescent="0.2">
      <c r="B17" s="107"/>
      <c r="F17" s="135"/>
      <c r="G17" s="136"/>
      <c r="H17" s="136"/>
      <c r="I17" s="137"/>
    </row>
    <row r="18" spans="2:9" x14ac:dyDescent="0.2">
      <c r="F18" s="135"/>
      <c r="G18" s="136"/>
      <c r="H18" s="136"/>
      <c r="I18" s="137"/>
    </row>
    <row r="19" spans="2:9" x14ac:dyDescent="0.2">
      <c r="F19" s="135"/>
      <c r="G19" s="136"/>
      <c r="H19" s="136"/>
      <c r="I19" s="137"/>
    </row>
    <row r="20" spans="2:9" x14ac:dyDescent="0.2">
      <c r="F20" s="135"/>
      <c r="G20" s="136"/>
      <c r="H20" s="136"/>
      <c r="I20" s="137"/>
    </row>
    <row r="21" spans="2:9" x14ac:dyDescent="0.2">
      <c r="F21" s="135"/>
      <c r="G21" s="136"/>
      <c r="H21" s="136"/>
      <c r="I21" s="137"/>
    </row>
    <row r="22" spans="2:9" x14ac:dyDescent="0.2">
      <c r="F22" s="135"/>
      <c r="G22" s="136"/>
      <c r="H22" s="136"/>
      <c r="I22" s="137"/>
    </row>
    <row r="23" spans="2:9" x14ac:dyDescent="0.2">
      <c r="F23" s="135"/>
      <c r="G23" s="136"/>
      <c r="H23" s="136"/>
      <c r="I23" s="137"/>
    </row>
    <row r="24" spans="2:9" x14ac:dyDescent="0.2">
      <c r="F24" s="135"/>
      <c r="G24" s="136"/>
      <c r="H24" s="136"/>
      <c r="I24" s="137"/>
    </row>
    <row r="25" spans="2:9" x14ac:dyDescent="0.2">
      <c r="F25" s="135"/>
      <c r="G25" s="136"/>
      <c r="H25" s="136"/>
      <c r="I25" s="137"/>
    </row>
    <row r="26" spans="2:9" x14ac:dyDescent="0.2">
      <c r="F26" s="135"/>
      <c r="G26" s="136"/>
      <c r="H26" s="136"/>
      <c r="I26" s="137"/>
    </row>
    <row r="27" spans="2:9" x14ac:dyDescent="0.2">
      <c r="F27" s="135"/>
      <c r="G27" s="136"/>
      <c r="H27" s="136"/>
      <c r="I27" s="137"/>
    </row>
    <row r="28" spans="2:9" x14ac:dyDescent="0.2">
      <c r="F28" s="135"/>
      <c r="G28" s="136"/>
      <c r="H28" s="136"/>
      <c r="I28" s="137"/>
    </row>
    <row r="29" spans="2:9" x14ac:dyDescent="0.2">
      <c r="F29" s="135"/>
      <c r="G29" s="136"/>
      <c r="H29" s="136"/>
      <c r="I29" s="137"/>
    </row>
    <row r="30" spans="2:9" x14ac:dyDescent="0.2">
      <c r="F30" s="135"/>
      <c r="G30" s="136"/>
      <c r="H30" s="136"/>
      <c r="I30" s="137"/>
    </row>
    <row r="31" spans="2:9" x14ac:dyDescent="0.2">
      <c r="F31" s="135"/>
      <c r="G31" s="136"/>
      <c r="H31" s="136"/>
      <c r="I31" s="137"/>
    </row>
    <row r="32" spans="2:9" x14ac:dyDescent="0.2">
      <c r="F32" s="135"/>
      <c r="G32" s="136"/>
      <c r="H32" s="136"/>
      <c r="I32" s="137"/>
    </row>
    <row r="33" spans="6:9" x14ac:dyDescent="0.2">
      <c r="F33" s="135"/>
      <c r="G33" s="136"/>
      <c r="H33" s="136"/>
      <c r="I33" s="137"/>
    </row>
    <row r="34" spans="6:9" x14ac:dyDescent="0.2">
      <c r="F34" s="135"/>
      <c r="G34" s="136"/>
      <c r="H34" s="136"/>
      <c r="I34" s="137"/>
    </row>
    <row r="35" spans="6:9" x14ac:dyDescent="0.2">
      <c r="F35" s="135"/>
      <c r="G35" s="136"/>
      <c r="H35" s="136"/>
      <c r="I35" s="137"/>
    </row>
    <row r="36" spans="6:9" x14ac:dyDescent="0.2">
      <c r="F36" s="135"/>
      <c r="G36" s="136"/>
      <c r="H36" s="136"/>
      <c r="I36" s="137"/>
    </row>
    <row r="37" spans="6:9" x14ac:dyDescent="0.2">
      <c r="F37" s="135"/>
      <c r="G37" s="136"/>
      <c r="H37" s="136"/>
      <c r="I37" s="137"/>
    </row>
    <row r="38" spans="6:9" x14ac:dyDescent="0.2">
      <c r="F38" s="135"/>
      <c r="G38" s="136"/>
      <c r="H38" s="136"/>
      <c r="I38" s="137"/>
    </row>
    <row r="39" spans="6:9" x14ac:dyDescent="0.2">
      <c r="F39" s="135"/>
      <c r="G39" s="136"/>
      <c r="H39" s="136"/>
      <c r="I39" s="137"/>
    </row>
    <row r="40" spans="6:9" x14ac:dyDescent="0.2">
      <c r="F40" s="135"/>
      <c r="G40" s="136"/>
      <c r="H40" s="136"/>
      <c r="I40" s="137"/>
    </row>
    <row r="41" spans="6:9" x14ac:dyDescent="0.2">
      <c r="F41" s="135"/>
      <c r="G41" s="136"/>
      <c r="H41" s="136"/>
      <c r="I41" s="137"/>
    </row>
    <row r="42" spans="6:9" x14ac:dyDescent="0.2">
      <c r="F42" s="135"/>
      <c r="G42" s="136"/>
      <c r="H42" s="136"/>
      <c r="I42" s="137"/>
    </row>
    <row r="43" spans="6:9" x14ac:dyDescent="0.2">
      <c r="F43" s="135"/>
      <c r="G43" s="136"/>
      <c r="H43" s="136"/>
      <c r="I43" s="137"/>
    </row>
    <row r="44" spans="6:9" x14ac:dyDescent="0.2">
      <c r="F44" s="135"/>
      <c r="G44" s="136"/>
      <c r="H44" s="136"/>
      <c r="I44" s="137"/>
    </row>
    <row r="45" spans="6:9" x14ac:dyDescent="0.2">
      <c r="F45" s="135"/>
      <c r="G45" s="136"/>
      <c r="H45" s="136"/>
      <c r="I45" s="137"/>
    </row>
    <row r="46" spans="6:9" x14ac:dyDescent="0.2">
      <c r="F46" s="135"/>
      <c r="G46" s="136"/>
      <c r="H46" s="136"/>
      <c r="I46" s="137"/>
    </row>
    <row r="47" spans="6:9" x14ac:dyDescent="0.2">
      <c r="F47" s="135"/>
      <c r="G47" s="136"/>
      <c r="H47" s="136"/>
      <c r="I47" s="137"/>
    </row>
    <row r="48" spans="6:9" x14ac:dyDescent="0.2">
      <c r="F48" s="135"/>
      <c r="G48" s="136"/>
      <c r="H48" s="136"/>
      <c r="I48" s="137"/>
    </row>
    <row r="49" spans="6:9" x14ac:dyDescent="0.2">
      <c r="F49" s="135"/>
      <c r="G49" s="136"/>
      <c r="H49" s="136"/>
      <c r="I49" s="137"/>
    </row>
    <row r="50" spans="6:9" x14ac:dyDescent="0.2">
      <c r="F50" s="135"/>
      <c r="G50" s="136"/>
      <c r="H50" s="136"/>
      <c r="I50" s="137"/>
    </row>
    <row r="51" spans="6:9" x14ac:dyDescent="0.2">
      <c r="F51" s="135"/>
      <c r="G51" s="136"/>
      <c r="H51" s="136"/>
      <c r="I51" s="137"/>
    </row>
    <row r="52" spans="6:9" x14ac:dyDescent="0.2">
      <c r="F52" s="135"/>
      <c r="G52" s="136"/>
      <c r="H52" s="136"/>
      <c r="I52" s="137"/>
    </row>
    <row r="53" spans="6:9" x14ac:dyDescent="0.2">
      <c r="F53" s="135"/>
      <c r="G53" s="136"/>
      <c r="H53" s="136"/>
      <c r="I53" s="137"/>
    </row>
    <row r="54" spans="6:9" x14ac:dyDescent="0.2">
      <c r="F54" s="135"/>
      <c r="G54" s="136"/>
      <c r="H54" s="136"/>
      <c r="I54" s="137"/>
    </row>
    <row r="55" spans="6:9" x14ac:dyDescent="0.2">
      <c r="F55" s="135"/>
      <c r="G55" s="136"/>
      <c r="H55" s="136"/>
      <c r="I55" s="137"/>
    </row>
    <row r="56" spans="6:9" x14ac:dyDescent="0.2">
      <c r="F56" s="135"/>
      <c r="G56" s="136"/>
      <c r="H56" s="136"/>
      <c r="I56" s="137"/>
    </row>
    <row r="57" spans="6:9" x14ac:dyDescent="0.2">
      <c r="F57" s="135"/>
      <c r="G57" s="136"/>
      <c r="H57" s="136"/>
      <c r="I57" s="137"/>
    </row>
    <row r="58" spans="6:9" x14ac:dyDescent="0.2">
      <c r="F58" s="135"/>
      <c r="G58" s="136"/>
      <c r="H58" s="136"/>
      <c r="I58" s="137"/>
    </row>
    <row r="59" spans="6:9" x14ac:dyDescent="0.2">
      <c r="F59" s="135"/>
      <c r="G59" s="136"/>
      <c r="H59" s="136"/>
      <c r="I59" s="137"/>
    </row>
    <row r="60" spans="6:9" x14ac:dyDescent="0.2">
      <c r="F60" s="135"/>
      <c r="G60" s="136"/>
      <c r="H60" s="136"/>
      <c r="I60" s="137"/>
    </row>
    <row r="61" spans="6:9" x14ac:dyDescent="0.2">
      <c r="F61" s="135"/>
      <c r="G61" s="136"/>
      <c r="H61" s="136"/>
      <c r="I61" s="137"/>
    </row>
    <row r="62" spans="6:9" x14ac:dyDescent="0.2">
      <c r="F62" s="135"/>
      <c r="G62" s="136"/>
      <c r="H62" s="136"/>
      <c r="I62" s="137"/>
    </row>
    <row r="63" spans="6:9" x14ac:dyDescent="0.2">
      <c r="F63" s="135"/>
      <c r="G63" s="136"/>
      <c r="H63" s="136"/>
      <c r="I63" s="137"/>
    </row>
    <row r="64" spans="6:9" x14ac:dyDescent="0.2">
      <c r="F64" s="135"/>
      <c r="G64" s="136"/>
      <c r="H64" s="136"/>
      <c r="I64" s="137"/>
    </row>
    <row r="65" spans="6:9" x14ac:dyDescent="0.2">
      <c r="F65" s="135"/>
      <c r="G65" s="136"/>
      <c r="H65" s="136"/>
      <c r="I65" s="137"/>
    </row>
    <row r="66" spans="6:9" x14ac:dyDescent="0.2">
      <c r="F66" s="135"/>
      <c r="G66" s="136"/>
      <c r="H66" s="136"/>
      <c r="I66" s="137"/>
    </row>
  </sheetData>
  <mergeCells count="4">
    <mergeCell ref="A1:B1"/>
    <mergeCell ref="A2:B2"/>
    <mergeCell ref="G2:I2"/>
    <mergeCell ref="H15:I15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11"/>
  <sheetViews>
    <sheetView showGridLines="0" showZeros="0" tabSelected="1" zoomScaleNormal="100" workbookViewId="0">
      <selection activeCell="F38" sqref="F38"/>
    </sheetView>
  </sheetViews>
  <sheetFormatPr defaultRowHeight="12.75" x14ac:dyDescent="0.2"/>
  <cols>
    <col min="1" max="1" width="3.85546875" style="139" customWidth="1"/>
    <col min="2" max="2" width="12" style="139" customWidth="1"/>
    <col min="3" max="3" width="40.42578125" style="139" customWidth="1"/>
    <col min="4" max="4" width="5.5703125" style="139" customWidth="1"/>
    <col min="5" max="5" width="8.5703125" style="187" customWidth="1"/>
    <col min="6" max="6" width="9.85546875" style="139" customWidth="1"/>
    <col min="7" max="7" width="13.85546875" style="139" customWidth="1"/>
    <col min="8" max="16384" width="9.140625" style="139"/>
  </cols>
  <sheetData>
    <row r="1" spans="1:104" ht="15.75" x14ac:dyDescent="0.25">
      <c r="A1" s="138" t="s">
        <v>57</v>
      </c>
      <c r="B1" s="138"/>
      <c r="C1" s="138"/>
      <c r="D1" s="138"/>
      <c r="E1" s="138"/>
      <c r="F1" s="138"/>
      <c r="G1" s="138"/>
    </row>
    <row r="2" spans="1:104" ht="13.5" thickBot="1" x14ac:dyDescent="0.25">
      <c r="A2" s="140"/>
      <c r="B2" s="141"/>
      <c r="C2" s="142"/>
      <c r="D2" s="142"/>
      <c r="E2" s="143"/>
      <c r="F2" s="142"/>
      <c r="G2" s="142"/>
    </row>
    <row r="3" spans="1:104" ht="13.5" thickTop="1" x14ac:dyDescent="0.2">
      <c r="A3" s="144" t="s">
        <v>5</v>
      </c>
      <c r="B3" s="145"/>
      <c r="C3" s="146" t="str">
        <f>CONCATENATE(cislostavby," ",nazevstavby)</f>
        <v xml:space="preserve"> rekonstrukce WC</v>
      </c>
      <c r="D3" s="147"/>
      <c r="E3" s="148"/>
      <c r="F3" s="149">
        <f>Rekapitulace!H1</f>
        <v>0</v>
      </c>
      <c r="G3" s="150"/>
    </row>
    <row r="4" spans="1:104" ht="13.5" thickBot="1" x14ac:dyDescent="0.25">
      <c r="A4" s="151" t="s">
        <v>1</v>
      </c>
      <c r="B4" s="152"/>
      <c r="C4" s="153" t="str">
        <f>CONCATENATE(cisloobjektu," ",nazevobjektu)</f>
        <v xml:space="preserve"> </v>
      </c>
      <c r="D4" s="154"/>
      <c r="E4" s="155"/>
      <c r="F4" s="155"/>
      <c r="G4" s="156"/>
    </row>
    <row r="5" spans="1:104" ht="13.5" thickTop="1" x14ac:dyDescent="0.2">
      <c r="A5" s="157"/>
      <c r="B5" s="158"/>
      <c r="C5" s="158"/>
      <c r="D5" s="140"/>
      <c r="E5" s="159"/>
      <c r="F5" s="140"/>
      <c r="G5" s="160"/>
    </row>
    <row r="6" spans="1:104" x14ac:dyDescent="0.2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04" x14ac:dyDescent="0.2">
      <c r="A7" s="165" t="s">
        <v>65</v>
      </c>
      <c r="B7" s="166" t="s">
        <v>66</v>
      </c>
      <c r="C7" s="167" t="s">
        <v>70</v>
      </c>
      <c r="D7" s="168"/>
      <c r="E7" s="169"/>
      <c r="F7" s="169"/>
      <c r="G7" s="170"/>
      <c r="H7" s="171"/>
      <c r="I7" s="171"/>
      <c r="O7" s="172">
        <v>1</v>
      </c>
    </row>
    <row r="8" spans="1:104" x14ac:dyDescent="0.2">
      <c r="A8" s="173">
        <v>1</v>
      </c>
      <c r="B8" s="174" t="s">
        <v>66</v>
      </c>
      <c r="C8" s="175" t="s">
        <v>71</v>
      </c>
      <c r="D8" s="176" t="s">
        <v>72</v>
      </c>
      <c r="E8" s="177">
        <v>1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</v>
      </c>
    </row>
    <row r="9" spans="1:104" x14ac:dyDescent="0.2">
      <c r="A9" s="173">
        <v>2</v>
      </c>
      <c r="B9" s="174" t="s">
        <v>73</v>
      </c>
      <c r="C9" s="175" t="s">
        <v>74</v>
      </c>
      <c r="D9" s="176" t="s">
        <v>75</v>
      </c>
      <c r="E9" s="177">
        <v>25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 x14ac:dyDescent="0.2">
      <c r="A10" s="173">
        <v>3</v>
      </c>
      <c r="B10" s="174" t="s">
        <v>76</v>
      </c>
      <c r="C10" s="175" t="s">
        <v>77</v>
      </c>
      <c r="D10" s="176" t="s">
        <v>75</v>
      </c>
      <c r="E10" s="177">
        <v>11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</v>
      </c>
    </row>
    <row r="11" spans="1:104" x14ac:dyDescent="0.2">
      <c r="A11" s="173">
        <v>4</v>
      </c>
      <c r="B11" s="174" t="s">
        <v>78</v>
      </c>
      <c r="C11" s="175" t="s">
        <v>79</v>
      </c>
      <c r="D11" s="176" t="s">
        <v>75</v>
      </c>
      <c r="E11" s="177">
        <v>40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</v>
      </c>
    </row>
    <row r="12" spans="1:104" x14ac:dyDescent="0.2">
      <c r="A12" s="173">
        <v>5</v>
      </c>
      <c r="B12" s="174" t="s">
        <v>80</v>
      </c>
      <c r="C12" s="175" t="s">
        <v>81</v>
      </c>
      <c r="D12" s="176" t="s">
        <v>75</v>
      </c>
      <c r="E12" s="177">
        <v>18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0</v>
      </c>
      <c r="AC12" s="139">
        <v>5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0</v>
      </c>
    </row>
    <row r="13" spans="1:104" x14ac:dyDescent="0.2">
      <c r="A13" s="173">
        <v>6</v>
      </c>
      <c r="B13" s="174" t="s">
        <v>82</v>
      </c>
      <c r="C13" s="175" t="s">
        <v>83</v>
      </c>
      <c r="D13" s="176" t="s">
        <v>67</v>
      </c>
      <c r="E13" s="177">
        <v>2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0</v>
      </c>
      <c r="AC13" s="139">
        <v>6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0</v>
      </c>
    </row>
    <row r="14" spans="1:104" x14ac:dyDescent="0.2">
      <c r="A14" s="173">
        <v>7</v>
      </c>
      <c r="B14" s="174" t="s">
        <v>84</v>
      </c>
      <c r="C14" s="175" t="s">
        <v>85</v>
      </c>
      <c r="D14" s="176" t="s">
        <v>75</v>
      </c>
      <c r="E14" s="177">
        <v>20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7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</v>
      </c>
    </row>
    <row r="15" spans="1:104" x14ac:dyDescent="0.2">
      <c r="A15" s="173">
        <v>8</v>
      </c>
      <c r="B15" s="174" t="s">
        <v>86</v>
      </c>
      <c r="C15" s="175" t="s">
        <v>87</v>
      </c>
      <c r="D15" s="176" t="s">
        <v>75</v>
      </c>
      <c r="E15" s="177">
        <v>20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0</v>
      </c>
      <c r="AC15" s="139">
        <v>8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</v>
      </c>
    </row>
    <row r="16" spans="1:104" x14ac:dyDescent="0.2">
      <c r="A16" s="173">
        <v>9</v>
      </c>
      <c r="B16" s="174" t="s">
        <v>88</v>
      </c>
      <c r="C16" s="175" t="s">
        <v>89</v>
      </c>
      <c r="D16" s="176" t="s">
        <v>75</v>
      </c>
      <c r="E16" s="177">
        <v>51</v>
      </c>
      <c r="F16" s="177">
        <v>0</v>
      </c>
      <c r="G16" s="178">
        <f>E16*F16</f>
        <v>0</v>
      </c>
      <c r="O16" s="172">
        <v>2</v>
      </c>
      <c r="AA16" s="139">
        <v>12</v>
      </c>
      <c r="AB16" s="139">
        <v>0</v>
      </c>
      <c r="AC16" s="139">
        <v>9</v>
      </c>
      <c r="AZ16" s="139">
        <v>1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Z16" s="139">
        <v>0</v>
      </c>
    </row>
    <row r="17" spans="1:104" x14ac:dyDescent="0.2">
      <c r="A17" s="173">
        <v>10</v>
      </c>
      <c r="B17" s="174" t="s">
        <v>90</v>
      </c>
      <c r="C17" s="175" t="s">
        <v>91</v>
      </c>
      <c r="D17" s="176" t="s">
        <v>67</v>
      </c>
      <c r="E17" s="177">
        <v>4</v>
      </c>
      <c r="F17" s="177">
        <v>0</v>
      </c>
      <c r="G17" s="178">
        <f>E17*F17</f>
        <v>0</v>
      </c>
      <c r="O17" s="172">
        <v>2</v>
      </c>
      <c r="AA17" s="139">
        <v>12</v>
      </c>
      <c r="AB17" s="139">
        <v>0</v>
      </c>
      <c r="AC17" s="139">
        <v>10</v>
      </c>
      <c r="AZ17" s="139">
        <v>1</v>
      </c>
      <c r="BA17" s="139">
        <f>IF(AZ17=1,G17,0)</f>
        <v>0</v>
      </c>
      <c r="BB17" s="139">
        <f>IF(AZ17=2,G17,0)</f>
        <v>0</v>
      </c>
      <c r="BC17" s="139">
        <f>IF(AZ17=3,G17,0)</f>
        <v>0</v>
      </c>
      <c r="BD17" s="139">
        <f>IF(AZ17=4,G17,0)</f>
        <v>0</v>
      </c>
      <c r="BE17" s="139">
        <f>IF(AZ17=5,G17,0)</f>
        <v>0</v>
      </c>
      <c r="CZ17" s="139">
        <v>0</v>
      </c>
    </row>
    <row r="18" spans="1:104" x14ac:dyDescent="0.2">
      <c r="A18" s="173">
        <v>11</v>
      </c>
      <c r="B18" s="174" t="s">
        <v>92</v>
      </c>
      <c r="C18" s="175" t="s">
        <v>93</v>
      </c>
      <c r="D18" s="176" t="s">
        <v>67</v>
      </c>
      <c r="E18" s="177">
        <v>4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0</v>
      </c>
      <c r="AC18" s="139">
        <v>11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0</v>
      </c>
    </row>
    <row r="19" spans="1:104" x14ac:dyDescent="0.2">
      <c r="A19" s="173">
        <v>12</v>
      </c>
      <c r="B19" s="174" t="s">
        <v>94</v>
      </c>
      <c r="C19" s="175" t="s">
        <v>95</v>
      </c>
      <c r="D19" s="176" t="s">
        <v>67</v>
      </c>
      <c r="E19" s="177">
        <v>1</v>
      </c>
      <c r="F19" s="177">
        <v>0</v>
      </c>
      <c r="G19" s="178">
        <f>E19*F19</f>
        <v>0</v>
      </c>
      <c r="O19" s="172">
        <v>2</v>
      </c>
      <c r="AA19" s="139">
        <v>12</v>
      </c>
      <c r="AB19" s="139">
        <v>0</v>
      </c>
      <c r="AC19" s="139">
        <v>12</v>
      </c>
      <c r="AZ19" s="139">
        <v>1</v>
      </c>
      <c r="BA19" s="139">
        <f>IF(AZ19=1,G19,0)</f>
        <v>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0</v>
      </c>
    </row>
    <row r="20" spans="1:104" x14ac:dyDescent="0.2">
      <c r="A20" s="173">
        <v>13</v>
      </c>
      <c r="B20" s="174" t="s">
        <v>96</v>
      </c>
      <c r="C20" s="175" t="s">
        <v>97</v>
      </c>
      <c r="D20" s="176" t="s">
        <v>67</v>
      </c>
      <c r="E20" s="177">
        <v>1</v>
      </c>
      <c r="F20" s="177">
        <v>0</v>
      </c>
      <c r="G20" s="178">
        <f>E20*F20</f>
        <v>0</v>
      </c>
      <c r="O20" s="172">
        <v>2</v>
      </c>
      <c r="AA20" s="139">
        <v>12</v>
      </c>
      <c r="AB20" s="139">
        <v>0</v>
      </c>
      <c r="AC20" s="139">
        <v>13</v>
      </c>
      <c r="AZ20" s="139">
        <v>1</v>
      </c>
      <c r="BA20" s="139">
        <f>IF(AZ20=1,G20,0)</f>
        <v>0</v>
      </c>
      <c r="BB20" s="139">
        <f>IF(AZ20=2,G20,0)</f>
        <v>0</v>
      </c>
      <c r="BC20" s="139">
        <f>IF(AZ20=3,G20,0)</f>
        <v>0</v>
      </c>
      <c r="BD20" s="139">
        <f>IF(AZ20=4,G20,0)</f>
        <v>0</v>
      </c>
      <c r="BE20" s="139">
        <f>IF(AZ20=5,G20,0)</f>
        <v>0</v>
      </c>
      <c r="CZ20" s="139">
        <v>0</v>
      </c>
    </row>
    <row r="21" spans="1:104" x14ac:dyDescent="0.2">
      <c r="A21" s="173">
        <v>14</v>
      </c>
      <c r="B21" s="174" t="s">
        <v>98</v>
      </c>
      <c r="C21" s="175" t="s">
        <v>99</v>
      </c>
      <c r="D21" s="176" t="s">
        <v>72</v>
      </c>
      <c r="E21" s="177">
        <v>1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0</v>
      </c>
      <c r="AC21" s="139">
        <v>14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0</v>
      </c>
    </row>
    <row r="22" spans="1:104" x14ac:dyDescent="0.2">
      <c r="A22" s="179"/>
      <c r="B22" s="180" t="s">
        <v>68</v>
      </c>
      <c r="C22" s="181" t="str">
        <f>CONCATENATE(B7," ",C7)</f>
        <v>1 stavební práce</v>
      </c>
      <c r="D22" s="179"/>
      <c r="E22" s="182"/>
      <c r="F22" s="182"/>
      <c r="G22" s="183">
        <f>SUM(G7:G21)</f>
        <v>0</v>
      </c>
      <c r="O22" s="172">
        <v>4</v>
      </c>
      <c r="BA22" s="184">
        <f>SUM(BA7:BA21)</f>
        <v>0</v>
      </c>
      <c r="BB22" s="184">
        <f>SUM(BB7:BB21)</f>
        <v>0</v>
      </c>
      <c r="BC22" s="184">
        <f>SUM(BC7:BC21)</f>
        <v>0</v>
      </c>
      <c r="BD22" s="184">
        <f>SUM(BD7:BD21)</f>
        <v>0</v>
      </c>
      <c r="BE22" s="184">
        <f>SUM(BE7:BE21)</f>
        <v>0</v>
      </c>
    </row>
    <row r="23" spans="1:104" x14ac:dyDescent="0.2">
      <c r="A23" s="165" t="s">
        <v>65</v>
      </c>
      <c r="B23" s="166" t="s">
        <v>73</v>
      </c>
      <c r="C23" s="167" t="s">
        <v>100</v>
      </c>
      <c r="D23" s="168"/>
      <c r="E23" s="169"/>
      <c r="F23" s="169"/>
      <c r="G23" s="170"/>
      <c r="H23" s="171"/>
      <c r="I23" s="171"/>
      <c r="O23" s="172">
        <v>1</v>
      </c>
    </row>
    <row r="24" spans="1:104" x14ac:dyDescent="0.2">
      <c r="A24" s="173">
        <v>15</v>
      </c>
      <c r="B24" s="174" t="s">
        <v>101</v>
      </c>
      <c r="C24" s="175" t="s">
        <v>102</v>
      </c>
      <c r="D24" s="176" t="s">
        <v>67</v>
      </c>
      <c r="E24" s="177">
        <v>15</v>
      </c>
      <c r="F24" s="177">
        <v>0</v>
      </c>
      <c r="G24" s="178">
        <f>E24*F24</f>
        <v>0</v>
      </c>
      <c r="O24" s="172">
        <v>2</v>
      </c>
      <c r="AA24" s="139">
        <v>12</v>
      </c>
      <c r="AB24" s="139">
        <v>0</v>
      </c>
      <c r="AC24" s="139">
        <v>15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Z24" s="139">
        <v>0</v>
      </c>
    </row>
    <row r="25" spans="1:104" x14ac:dyDescent="0.2">
      <c r="A25" s="173">
        <v>16</v>
      </c>
      <c r="B25" s="174" t="s">
        <v>103</v>
      </c>
      <c r="C25" s="175" t="s">
        <v>104</v>
      </c>
      <c r="D25" s="176" t="s">
        <v>67</v>
      </c>
      <c r="E25" s="177">
        <v>10</v>
      </c>
      <c r="F25" s="177">
        <v>0</v>
      </c>
      <c r="G25" s="178">
        <f>E25*F25</f>
        <v>0</v>
      </c>
      <c r="O25" s="172">
        <v>2</v>
      </c>
      <c r="AA25" s="139">
        <v>12</v>
      </c>
      <c r="AB25" s="139">
        <v>0</v>
      </c>
      <c r="AC25" s="139">
        <v>16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Z25" s="139">
        <v>0</v>
      </c>
    </row>
    <row r="26" spans="1:104" x14ac:dyDescent="0.2">
      <c r="A26" s="173">
        <v>17</v>
      </c>
      <c r="B26" s="174" t="s">
        <v>105</v>
      </c>
      <c r="C26" s="175" t="s">
        <v>106</v>
      </c>
      <c r="D26" s="176" t="s">
        <v>67</v>
      </c>
      <c r="E26" s="177">
        <v>150</v>
      </c>
      <c r="F26" s="177">
        <v>0</v>
      </c>
      <c r="G26" s="178">
        <f>E26*F26</f>
        <v>0</v>
      </c>
      <c r="O26" s="172">
        <v>2</v>
      </c>
      <c r="AA26" s="139">
        <v>12</v>
      </c>
      <c r="AB26" s="139">
        <v>0</v>
      </c>
      <c r="AC26" s="139">
        <v>17</v>
      </c>
      <c r="AZ26" s="139">
        <v>1</v>
      </c>
      <c r="BA26" s="139">
        <f>IF(AZ26=1,G26,0)</f>
        <v>0</v>
      </c>
      <c r="BB26" s="139">
        <f>IF(AZ26=2,G26,0)</f>
        <v>0</v>
      </c>
      <c r="BC26" s="139">
        <f>IF(AZ26=3,G26,0)</f>
        <v>0</v>
      </c>
      <c r="BD26" s="139">
        <f>IF(AZ26=4,G26,0)</f>
        <v>0</v>
      </c>
      <c r="BE26" s="139">
        <f>IF(AZ26=5,G26,0)</f>
        <v>0</v>
      </c>
      <c r="CZ26" s="139">
        <v>0</v>
      </c>
    </row>
    <row r="27" spans="1:104" x14ac:dyDescent="0.2">
      <c r="A27" s="173">
        <v>18</v>
      </c>
      <c r="B27" s="174" t="s">
        <v>107</v>
      </c>
      <c r="C27" s="175" t="s">
        <v>108</v>
      </c>
      <c r="D27" s="176" t="s">
        <v>67</v>
      </c>
      <c r="E27" s="177">
        <v>2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0</v>
      </c>
      <c r="AC27" s="139">
        <v>18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0</v>
      </c>
    </row>
    <row r="28" spans="1:104" x14ac:dyDescent="0.2">
      <c r="A28" s="173">
        <v>19</v>
      </c>
      <c r="B28" s="174" t="s">
        <v>109</v>
      </c>
      <c r="C28" s="175" t="s">
        <v>110</v>
      </c>
      <c r="D28" s="176" t="s">
        <v>75</v>
      </c>
      <c r="E28" s="177">
        <v>25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0</v>
      </c>
      <c r="AC28" s="139">
        <v>19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</v>
      </c>
    </row>
    <row r="29" spans="1:104" x14ac:dyDescent="0.2">
      <c r="A29" s="173">
        <v>20</v>
      </c>
      <c r="B29" s="174" t="s">
        <v>111</v>
      </c>
      <c r="C29" s="175" t="s">
        <v>112</v>
      </c>
      <c r="D29" s="176" t="s">
        <v>67</v>
      </c>
      <c r="E29" s="177">
        <v>5</v>
      </c>
      <c r="F29" s="177">
        <v>0</v>
      </c>
      <c r="G29" s="178">
        <f>E29*F29</f>
        <v>0</v>
      </c>
      <c r="O29" s="172">
        <v>2</v>
      </c>
      <c r="AA29" s="139">
        <v>12</v>
      </c>
      <c r="AB29" s="139">
        <v>0</v>
      </c>
      <c r="AC29" s="139">
        <v>20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Z29" s="139">
        <v>0</v>
      </c>
    </row>
    <row r="30" spans="1:104" x14ac:dyDescent="0.2">
      <c r="A30" s="173">
        <v>21</v>
      </c>
      <c r="B30" s="174" t="s">
        <v>113</v>
      </c>
      <c r="C30" s="175" t="s">
        <v>114</v>
      </c>
      <c r="D30" s="176" t="s">
        <v>67</v>
      </c>
      <c r="E30" s="177">
        <v>1</v>
      </c>
      <c r="F30" s="177">
        <v>0</v>
      </c>
      <c r="G30" s="178">
        <f>E30*F30</f>
        <v>0</v>
      </c>
      <c r="O30" s="172">
        <v>2</v>
      </c>
      <c r="AA30" s="139">
        <v>12</v>
      </c>
      <c r="AB30" s="139">
        <v>0</v>
      </c>
      <c r="AC30" s="139">
        <v>21</v>
      </c>
      <c r="AZ30" s="139">
        <v>1</v>
      </c>
      <c r="BA30" s="139">
        <f>IF(AZ30=1,G30,0)</f>
        <v>0</v>
      </c>
      <c r="BB30" s="139">
        <f>IF(AZ30=2,G30,0)</f>
        <v>0</v>
      </c>
      <c r="BC30" s="139">
        <f>IF(AZ30=3,G30,0)</f>
        <v>0</v>
      </c>
      <c r="BD30" s="139">
        <f>IF(AZ30=4,G30,0)</f>
        <v>0</v>
      </c>
      <c r="BE30" s="139">
        <f>IF(AZ30=5,G30,0)</f>
        <v>0</v>
      </c>
      <c r="CZ30" s="139">
        <v>0</v>
      </c>
    </row>
    <row r="31" spans="1:104" x14ac:dyDescent="0.2">
      <c r="A31" s="173">
        <v>22</v>
      </c>
      <c r="B31" s="174" t="s">
        <v>115</v>
      </c>
      <c r="C31" s="175" t="s">
        <v>116</v>
      </c>
      <c r="D31" s="176" t="s">
        <v>67</v>
      </c>
      <c r="E31" s="177">
        <v>4</v>
      </c>
      <c r="F31" s="177">
        <v>0</v>
      </c>
      <c r="G31" s="178">
        <f>E31*F31</f>
        <v>0</v>
      </c>
      <c r="O31" s="172">
        <v>2</v>
      </c>
      <c r="AA31" s="139">
        <v>12</v>
      </c>
      <c r="AB31" s="139">
        <v>0</v>
      </c>
      <c r="AC31" s="139">
        <v>22</v>
      </c>
      <c r="AZ31" s="139">
        <v>1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Z31" s="139">
        <v>0</v>
      </c>
    </row>
    <row r="32" spans="1:104" x14ac:dyDescent="0.2">
      <c r="A32" s="173">
        <v>23</v>
      </c>
      <c r="B32" s="174" t="s">
        <v>117</v>
      </c>
      <c r="C32" s="175" t="s">
        <v>118</v>
      </c>
      <c r="D32" s="176" t="s">
        <v>67</v>
      </c>
      <c r="E32" s="177">
        <v>1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0</v>
      </c>
      <c r="AC32" s="139">
        <v>23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</v>
      </c>
    </row>
    <row r="33" spans="1:104" x14ac:dyDescent="0.2">
      <c r="A33" s="173">
        <v>24</v>
      </c>
      <c r="B33" s="174" t="s">
        <v>119</v>
      </c>
      <c r="C33" s="175" t="s">
        <v>120</v>
      </c>
      <c r="D33" s="176" t="s">
        <v>67</v>
      </c>
      <c r="E33" s="177">
        <v>1</v>
      </c>
      <c r="F33" s="177">
        <v>0</v>
      </c>
      <c r="G33" s="178">
        <f>E33*F33</f>
        <v>0</v>
      </c>
      <c r="O33" s="172">
        <v>2</v>
      </c>
      <c r="AA33" s="139">
        <v>12</v>
      </c>
      <c r="AB33" s="139">
        <v>0</v>
      </c>
      <c r="AC33" s="139">
        <v>24</v>
      </c>
      <c r="AZ33" s="139">
        <v>1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Z33" s="139">
        <v>0</v>
      </c>
    </row>
    <row r="34" spans="1:104" x14ac:dyDescent="0.2">
      <c r="A34" s="173">
        <v>25</v>
      </c>
      <c r="B34" s="174" t="s">
        <v>121</v>
      </c>
      <c r="C34" s="175" t="s">
        <v>122</v>
      </c>
      <c r="D34" s="176" t="s">
        <v>67</v>
      </c>
      <c r="E34" s="177">
        <v>2</v>
      </c>
      <c r="F34" s="177">
        <v>0</v>
      </c>
      <c r="G34" s="178">
        <f>E34*F34</f>
        <v>0</v>
      </c>
      <c r="O34" s="172">
        <v>2</v>
      </c>
      <c r="AA34" s="139">
        <v>12</v>
      </c>
      <c r="AB34" s="139">
        <v>0</v>
      </c>
      <c r="AC34" s="139">
        <v>25</v>
      </c>
      <c r="AZ34" s="139">
        <v>1</v>
      </c>
      <c r="BA34" s="139">
        <f>IF(AZ34=1,G34,0)</f>
        <v>0</v>
      </c>
      <c r="BB34" s="139">
        <f>IF(AZ34=2,G34,0)</f>
        <v>0</v>
      </c>
      <c r="BC34" s="139">
        <f>IF(AZ34=3,G34,0)</f>
        <v>0</v>
      </c>
      <c r="BD34" s="139">
        <f>IF(AZ34=4,G34,0)</f>
        <v>0</v>
      </c>
      <c r="BE34" s="139">
        <f>IF(AZ34=5,G34,0)</f>
        <v>0</v>
      </c>
      <c r="CZ34" s="139">
        <v>0</v>
      </c>
    </row>
    <row r="35" spans="1:104" x14ac:dyDescent="0.2">
      <c r="A35" s="173">
        <v>26</v>
      </c>
      <c r="B35" s="174" t="s">
        <v>123</v>
      </c>
      <c r="C35" s="175" t="s">
        <v>124</v>
      </c>
      <c r="D35" s="176" t="s">
        <v>72</v>
      </c>
      <c r="E35" s="177">
        <v>1</v>
      </c>
      <c r="F35" s="177">
        <v>0</v>
      </c>
      <c r="G35" s="178">
        <f>E35*F35</f>
        <v>0</v>
      </c>
      <c r="O35" s="172">
        <v>2</v>
      </c>
      <c r="AA35" s="139">
        <v>12</v>
      </c>
      <c r="AB35" s="139">
        <v>0</v>
      </c>
      <c r="AC35" s="139">
        <v>26</v>
      </c>
      <c r="AZ35" s="139">
        <v>1</v>
      </c>
      <c r="BA35" s="139">
        <f>IF(AZ35=1,G35,0)</f>
        <v>0</v>
      </c>
      <c r="BB35" s="139">
        <f>IF(AZ35=2,G35,0)</f>
        <v>0</v>
      </c>
      <c r="BC35" s="139">
        <f>IF(AZ35=3,G35,0)</f>
        <v>0</v>
      </c>
      <c r="BD35" s="139">
        <f>IF(AZ35=4,G35,0)</f>
        <v>0</v>
      </c>
      <c r="BE35" s="139">
        <f>IF(AZ35=5,G35,0)</f>
        <v>0</v>
      </c>
      <c r="CZ35" s="139">
        <v>0</v>
      </c>
    </row>
    <row r="36" spans="1:104" x14ac:dyDescent="0.2">
      <c r="A36" s="173">
        <v>27</v>
      </c>
      <c r="B36" s="174" t="s">
        <v>125</v>
      </c>
      <c r="C36" s="175" t="s">
        <v>126</v>
      </c>
      <c r="D36" s="176" t="s">
        <v>75</v>
      </c>
      <c r="E36" s="177">
        <v>55</v>
      </c>
      <c r="F36" s="177">
        <v>300</v>
      </c>
      <c r="G36" s="178">
        <f>E36*F36</f>
        <v>16500</v>
      </c>
      <c r="O36" s="172">
        <v>2</v>
      </c>
      <c r="AA36" s="139">
        <v>12</v>
      </c>
      <c r="AB36" s="139">
        <v>0</v>
      </c>
      <c r="AC36" s="139">
        <v>27</v>
      </c>
      <c r="AZ36" s="139">
        <v>1</v>
      </c>
      <c r="BA36" s="139">
        <f>IF(AZ36=1,G36,0)</f>
        <v>16500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</v>
      </c>
    </row>
    <row r="37" spans="1:104" x14ac:dyDescent="0.2">
      <c r="A37" s="173">
        <v>28</v>
      </c>
      <c r="B37" s="174" t="s">
        <v>127</v>
      </c>
      <c r="C37" s="175" t="s">
        <v>128</v>
      </c>
      <c r="D37" s="176" t="s">
        <v>72</v>
      </c>
      <c r="E37" s="177">
        <v>1</v>
      </c>
      <c r="F37" s="177">
        <v>0</v>
      </c>
      <c r="G37" s="178">
        <f>E37*F37</f>
        <v>0</v>
      </c>
      <c r="O37" s="172">
        <v>2</v>
      </c>
      <c r="AA37" s="139">
        <v>12</v>
      </c>
      <c r="AB37" s="139">
        <v>0</v>
      </c>
      <c r="AC37" s="139">
        <v>28</v>
      </c>
      <c r="AZ37" s="139">
        <v>1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Z37" s="139">
        <v>0</v>
      </c>
    </row>
    <row r="38" spans="1:104" x14ac:dyDescent="0.2">
      <c r="A38" s="179"/>
      <c r="B38" s="180" t="s">
        <v>68</v>
      </c>
      <c r="C38" s="181" t="str">
        <f>CONCATENATE(B23," ",C23)</f>
        <v>2 materiál</v>
      </c>
      <c r="D38" s="179"/>
      <c r="E38" s="182"/>
      <c r="F38" s="182"/>
      <c r="G38" s="183">
        <f>SUM(G23:G37)</f>
        <v>16500</v>
      </c>
      <c r="O38" s="172">
        <v>4</v>
      </c>
      <c r="BA38" s="184">
        <f>SUM(BA23:BA37)</f>
        <v>16500</v>
      </c>
      <c r="BB38" s="184">
        <f>SUM(BB23:BB37)</f>
        <v>0</v>
      </c>
      <c r="BC38" s="184">
        <f>SUM(BC23:BC37)</f>
        <v>0</v>
      </c>
      <c r="BD38" s="184">
        <f>SUM(BD23:BD37)</f>
        <v>0</v>
      </c>
      <c r="BE38" s="184">
        <f>SUM(BE23:BE37)</f>
        <v>0</v>
      </c>
    </row>
    <row r="39" spans="1:104" x14ac:dyDescent="0.2">
      <c r="A39" s="140"/>
      <c r="B39" s="140"/>
      <c r="C39" s="140"/>
      <c r="D39" s="140"/>
      <c r="E39" s="140"/>
      <c r="F39" s="140"/>
      <c r="G39" s="140"/>
    </row>
    <row r="40" spans="1:104" x14ac:dyDescent="0.2">
      <c r="E40" s="139"/>
    </row>
    <row r="41" spans="1:104" x14ac:dyDescent="0.2">
      <c r="E41" s="139"/>
    </row>
    <row r="42" spans="1:104" x14ac:dyDescent="0.2">
      <c r="E42" s="139"/>
    </row>
    <row r="43" spans="1:104" x14ac:dyDescent="0.2">
      <c r="E43" s="139"/>
    </row>
    <row r="44" spans="1:104" x14ac:dyDescent="0.2">
      <c r="E44" s="139"/>
    </row>
    <row r="45" spans="1:104" x14ac:dyDescent="0.2">
      <c r="E45" s="139"/>
    </row>
    <row r="46" spans="1:104" x14ac:dyDescent="0.2">
      <c r="E46" s="139"/>
    </row>
    <row r="47" spans="1:104" x14ac:dyDescent="0.2">
      <c r="E47" s="139"/>
    </row>
    <row r="48" spans="1:104" x14ac:dyDescent="0.2">
      <c r="E48" s="139"/>
    </row>
    <row r="49" spans="1:7" x14ac:dyDescent="0.2">
      <c r="E49" s="139"/>
    </row>
    <row r="50" spans="1:7" x14ac:dyDescent="0.2">
      <c r="E50" s="139"/>
    </row>
    <row r="51" spans="1:7" x14ac:dyDescent="0.2">
      <c r="E51" s="139"/>
    </row>
    <row r="52" spans="1:7" x14ac:dyDescent="0.2">
      <c r="E52" s="139"/>
    </row>
    <row r="53" spans="1:7" x14ac:dyDescent="0.2">
      <c r="E53" s="139"/>
    </row>
    <row r="54" spans="1:7" x14ac:dyDescent="0.2">
      <c r="E54" s="139"/>
    </row>
    <row r="55" spans="1:7" x14ac:dyDescent="0.2">
      <c r="E55" s="139"/>
    </row>
    <row r="56" spans="1:7" x14ac:dyDescent="0.2">
      <c r="E56" s="139"/>
    </row>
    <row r="57" spans="1:7" x14ac:dyDescent="0.2">
      <c r="E57" s="139"/>
    </row>
    <row r="58" spans="1:7" x14ac:dyDescent="0.2">
      <c r="E58" s="139"/>
    </row>
    <row r="59" spans="1:7" x14ac:dyDescent="0.2">
      <c r="E59" s="139"/>
    </row>
    <row r="60" spans="1:7" x14ac:dyDescent="0.2">
      <c r="E60" s="139"/>
    </row>
    <row r="61" spans="1:7" x14ac:dyDescent="0.2">
      <c r="E61" s="139"/>
    </row>
    <row r="62" spans="1:7" x14ac:dyDescent="0.2">
      <c r="A62" s="185"/>
      <c r="B62" s="185"/>
      <c r="C62" s="185"/>
      <c r="D62" s="185"/>
      <c r="E62" s="185"/>
      <c r="F62" s="185"/>
      <c r="G62" s="185"/>
    </row>
    <row r="63" spans="1:7" x14ac:dyDescent="0.2">
      <c r="A63" s="185"/>
      <c r="B63" s="185"/>
      <c r="C63" s="185"/>
      <c r="D63" s="185"/>
      <c r="E63" s="185"/>
      <c r="F63" s="185"/>
      <c r="G63" s="185"/>
    </row>
    <row r="64" spans="1:7" x14ac:dyDescent="0.2">
      <c r="A64" s="185"/>
      <c r="B64" s="185"/>
      <c r="C64" s="185"/>
      <c r="D64" s="185"/>
      <c r="E64" s="185"/>
      <c r="F64" s="185"/>
      <c r="G64" s="185"/>
    </row>
    <row r="65" spans="1:7" x14ac:dyDescent="0.2">
      <c r="A65" s="185"/>
      <c r="B65" s="185"/>
      <c r="C65" s="185"/>
      <c r="D65" s="185"/>
      <c r="E65" s="185"/>
      <c r="F65" s="185"/>
      <c r="G65" s="185"/>
    </row>
    <row r="66" spans="1:7" x14ac:dyDescent="0.2">
      <c r="E66" s="139"/>
    </row>
    <row r="67" spans="1:7" x14ac:dyDescent="0.2">
      <c r="E67" s="139"/>
    </row>
    <row r="68" spans="1:7" x14ac:dyDescent="0.2">
      <c r="E68" s="139"/>
    </row>
    <row r="69" spans="1:7" x14ac:dyDescent="0.2">
      <c r="E69" s="139"/>
    </row>
    <row r="70" spans="1:7" x14ac:dyDescent="0.2">
      <c r="E70" s="139"/>
    </row>
    <row r="71" spans="1:7" x14ac:dyDescent="0.2">
      <c r="E71" s="139"/>
    </row>
    <row r="72" spans="1:7" x14ac:dyDescent="0.2">
      <c r="E72" s="139"/>
    </row>
    <row r="73" spans="1:7" x14ac:dyDescent="0.2">
      <c r="E73" s="139"/>
    </row>
    <row r="74" spans="1:7" x14ac:dyDescent="0.2">
      <c r="E74" s="139"/>
    </row>
    <row r="75" spans="1:7" x14ac:dyDescent="0.2">
      <c r="E75" s="139"/>
    </row>
    <row r="76" spans="1:7" x14ac:dyDescent="0.2">
      <c r="E76" s="139"/>
    </row>
    <row r="77" spans="1:7" x14ac:dyDescent="0.2">
      <c r="E77" s="139"/>
    </row>
    <row r="78" spans="1:7" x14ac:dyDescent="0.2">
      <c r="E78" s="139"/>
    </row>
    <row r="79" spans="1:7" x14ac:dyDescent="0.2">
      <c r="E79" s="139"/>
    </row>
    <row r="80" spans="1:7" x14ac:dyDescent="0.2">
      <c r="E80" s="139"/>
    </row>
    <row r="81" spans="5:5" x14ac:dyDescent="0.2">
      <c r="E81" s="139"/>
    </row>
    <row r="82" spans="5:5" x14ac:dyDescent="0.2">
      <c r="E82" s="139"/>
    </row>
    <row r="83" spans="5:5" x14ac:dyDescent="0.2">
      <c r="E83" s="139"/>
    </row>
    <row r="84" spans="5:5" x14ac:dyDescent="0.2">
      <c r="E84" s="139"/>
    </row>
    <row r="85" spans="5:5" x14ac:dyDescent="0.2">
      <c r="E85" s="139"/>
    </row>
    <row r="86" spans="5:5" x14ac:dyDescent="0.2">
      <c r="E86" s="139"/>
    </row>
    <row r="87" spans="5:5" x14ac:dyDescent="0.2">
      <c r="E87" s="139"/>
    </row>
    <row r="88" spans="5:5" x14ac:dyDescent="0.2">
      <c r="E88" s="139"/>
    </row>
    <row r="89" spans="5:5" x14ac:dyDescent="0.2">
      <c r="E89" s="139"/>
    </row>
    <row r="90" spans="5:5" x14ac:dyDescent="0.2">
      <c r="E90" s="139"/>
    </row>
    <row r="91" spans="5:5" x14ac:dyDescent="0.2">
      <c r="E91" s="139"/>
    </row>
    <row r="92" spans="5:5" x14ac:dyDescent="0.2">
      <c r="E92" s="139"/>
    </row>
    <row r="93" spans="5:5" x14ac:dyDescent="0.2">
      <c r="E93" s="139"/>
    </row>
    <row r="94" spans="5:5" x14ac:dyDescent="0.2">
      <c r="E94" s="139"/>
    </row>
    <row r="95" spans="5:5" x14ac:dyDescent="0.2">
      <c r="E95" s="139"/>
    </row>
    <row r="96" spans="5:5" x14ac:dyDescent="0.2">
      <c r="E96" s="139"/>
    </row>
    <row r="97" spans="1:7" x14ac:dyDescent="0.2">
      <c r="A97" s="186"/>
      <c r="B97" s="186"/>
    </row>
    <row r="98" spans="1:7" x14ac:dyDescent="0.2">
      <c r="A98" s="185"/>
      <c r="B98" s="185"/>
      <c r="C98" s="188"/>
      <c r="D98" s="188"/>
      <c r="E98" s="189"/>
      <c r="F98" s="188"/>
      <c r="G98" s="190"/>
    </row>
    <row r="99" spans="1:7" x14ac:dyDescent="0.2">
      <c r="A99" s="191"/>
      <c r="B99" s="191"/>
      <c r="C99" s="185"/>
      <c r="D99" s="185"/>
      <c r="E99" s="192"/>
      <c r="F99" s="185"/>
      <c r="G99" s="185"/>
    </row>
    <row r="100" spans="1:7" x14ac:dyDescent="0.2">
      <c r="A100" s="185"/>
      <c r="B100" s="185"/>
      <c r="C100" s="185"/>
      <c r="D100" s="185"/>
      <c r="E100" s="192"/>
      <c r="F100" s="185"/>
      <c r="G100" s="185"/>
    </row>
    <row r="101" spans="1:7" x14ac:dyDescent="0.2">
      <c r="A101" s="185"/>
      <c r="B101" s="185"/>
      <c r="C101" s="185"/>
      <c r="D101" s="185"/>
      <c r="E101" s="192"/>
      <c r="F101" s="185"/>
      <c r="G101" s="185"/>
    </row>
    <row r="102" spans="1:7" x14ac:dyDescent="0.2">
      <c r="A102" s="185"/>
      <c r="B102" s="185"/>
      <c r="C102" s="185"/>
      <c r="D102" s="185"/>
      <c r="E102" s="192"/>
      <c r="F102" s="185"/>
      <c r="G102" s="185"/>
    </row>
    <row r="103" spans="1:7" x14ac:dyDescent="0.2">
      <c r="A103" s="185"/>
      <c r="B103" s="185"/>
      <c r="C103" s="185"/>
      <c r="D103" s="185"/>
      <c r="E103" s="192"/>
      <c r="F103" s="185"/>
      <c r="G103" s="185"/>
    </row>
    <row r="104" spans="1:7" x14ac:dyDescent="0.2">
      <c r="A104" s="185"/>
      <c r="B104" s="185"/>
      <c r="C104" s="185"/>
      <c r="D104" s="185"/>
      <c r="E104" s="192"/>
      <c r="F104" s="185"/>
      <c r="G104" s="185"/>
    </row>
    <row r="105" spans="1:7" x14ac:dyDescent="0.2">
      <c r="A105" s="185"/>
      <c r="B105" s="185"/>
      <c r="C105" s="185"/>
      <c r="D105" s="185"/>
      <c r="E105" s="192"/>
      <c r="F105" s="185"/>
      <c r="G105" s="185"/>
    </row>
    <row r="106" spans="1:7" x14ac:dyDescent="0.2">
      <c r="A106" s="185"/>
      <c r="B106" s="185"/>
      <c r="C106" s="185"/>
      <c r="D106" s="185"/>
      <c r="E106" s="192"/>
      <c r="F106" s="185"/>
      <c r="G106" s="185"/>
    </row>
    <row r="107" spans="1:7" x14ac:dyDescent="0.2">
      <c r="A107" s="185"/>
      <c r="B107" s="185"/>
      <c r="C107" s="185"/>
      <c r="D107" s="185"/>
      <c r="E107" s="192"/>
      <c r="F107" s="185"/>
      <c r="G107" s="185"/>
    </row>
    <row r="108" spans="1:7" x14ac:dyDescent="0.2">
      <c r="A108" s="185"/>
      <c r="B108" s="185"/>
      <c r="C108" s="185"/>
      <c r="D108" s="185"/>
      <c r="E108" s="192"/>
      <c r="F108" s="185"/>
      <c r="G108" s="185"/>
    </row>
    <row r="109" spans="1:7" x14ac:dyDescent="0.2">
      <c r="A109" s="185"/>
      <c r="B109" s="185"/>
      <c r="C109" s="185"/>
      <c r="D109" s="185"/>
      <c r="E109" s="192"/>
      <c r="F109" s="185"/>
      <c r="G109" s="185"/>
    </row>
    <row r="110" spans="1:7" x14ac:dyDescent="0.2">
      <c r="A110" s="185"/>
      <c r="B110" s="185"/>
      <c r="C110" s="185"/>
      <c r="D110" s="185"/>
      <c r="E110" s="192"/>
      <c r="F110" s="185"/>
      <c r="G110" s="185"/>
    </row>
    <row r="111" spans="1:7" x14ac:dyDescent="0.2">
      <c r="A111" s="185"/>
      <c r="B111" s="185"/>
      <c r="C111" s="185"/>
      <c r="D111" s="185"/>
      <c r="E111" s="192"/>
      <c r="F111" s="185"/>
      <c r="G111" s="18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LiborPC</dc:creator>
  <cp:lastModifiedBy>LiborPC</cp:lastModifiedBy>
  <dcterms:created xsi:type="dcterms:W3CDTF">2016-11-16T12:43:51Z</dcterms:created>
  <dcterms:modified xsi:type="dcterms:W3CDTF">2016-11-16T12:45:02Z</dcterms:modified>
</cp:coreProperties>
</file>