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WDMYCLOUDEX2\Atelier\Zakázky\16_05_006_RD Chvátalovi\návrh\"/>
    </mc:Choice>
  </mc:AlternateContent>
  <bookViews>
    <workbookView xWindow="0" yWindow="0" windowWidth="15525" windowHeight="8910" activeTab="1" xr2:uid="{00000000-000D-0000-FFFF-FFFF00000000}"/>
  </bookViews>
  <sheets>
    <sheet name="Rekapitulace stavby" sheetId="1" r:id="rId1"/>
    <sheet name="1 - vlastní objekt" sheetId="2" r:id="rId2"/>
    <sheet name="2 - zdtravotní instalace" sheetId="3" r:id="rId3"/>
    <sheet name="3 - vytápění" sheetId="4" r:id="rId4"/>
    <sheet name="4 - elektroinstalace" sheetId="5" r:id="rId5"/>
    <sheet name="5 - venkovní plochy" sheetId="6" r:id="rId6"/>
    <sheet name="6 - vzduchotechnika" sheetId="7" r:id="rId7"/>
    <sheet name="99 - ostatní náklady stavby" sheetId="8" r:id="rId8"/>
  </sheets>
  <definedNames>
    <definedName name="_xlnm.Print_Titles" localSheetId="1">'1 - vlastní objekt'!$133:$133</definedName>
    <definedName name="_xlnm.Print_Titles" localSheetId="2">'2 - zdtravotní instalace'!$119:$119</definedName>
    <definedName name="_xlnm.Print_Titles" localSheetId="3">'3 - vytápění'!$115:$115</definedName>
    <definedName name="_xlnm.Print_Titles" localSheetId="4">'4 - elektroinstalace'!$113:$113</definedName>
    <definedName name="_xlnm.Print_Titles" localSheetId="5">'5 - venkovní plochy'!$113:$113</definedName>
    <definedName name="_xlnm.Print_Titles" localSheetId="6">'6 - vzduchotechnika'!$110:$110</definedName>
    <definedName name="_xlnm.Print_Titles" localSheetId="7">'99 - ostatní náklady stavby'!$111:$111</definedName>
    <definedName name="_xlnm.Print_Titles" localSheetId="0">'Rekapitulace stavby'!$85:$85</definedName>
    <definedName name="_xlnm.Print_Area" localSheetId="1">'1 - vlastní objekt'!$C$4:$Q$70,'1 - vlastní objekt'!$C$76:$Q$117,'1 - vlastní objekt'!$C$123:$Q$1623</definedName>
    <definedName name="_xlnm.Print_Area" localSheetId="2">'2 - zdtravotní instalace'!$C$4:$Q$70,'2 - zdtravotní instalace'!$C$76:$Q$103,'2 - zdtravotní instalace'!$C$109:$Q$378</definedName>
    <definedName name="_xlnm.Print_Area" localSheetId="3">'3 - vytápění'!$C$4:$Q$70,'3 - vytápění'!$C$76:$Q$99,'3 - vytápění'!$C$105:$Q$204</definedName>
    <definedName name="_xlnm.Print_Area" localSheetId="4">'4 - elektroinstalace'!$C$4:$Q$70,'4 - elektroinstalace'!$C$76:$Q$97,'4 - elektroinstalace'!$C$103:$Q$181</definedName>
    <definedName name="_xlnm.Print_Area" localSheetId="5">'5 - venkovní plochy'!$C$4:$Q$70,'5 - venkovní plochy'!$C$76:$Q$97,'5 - venkovní plochy'!$C$103:$Q$173</definedName>
    <definedName name="_xlnm.Print_Area" localSheetId="6">'6 - vzduchotechnika'!$C$4:$Q$70,'6 - vzduchotechnika'!$C$76:$Q$94,'6 - vzduchotechnika'!$C$100:$Q$114</definedName>
    <definedName name="_xlnm.Print_Area" localSheetId="7">'99 - ostatní náklady stavby'!$C$4:$Q$70,'99 - ostatní náklady stavby'!$C$76:$Q$95,'99 - ostatní náklady stavby'!$C$101:$Q$117</definedName>
    <definedName name="_xlnm.Print_Area" localSheetId="0">'Rekapitulace stavby'!$C$4:$AP$70,'Rekapitulace stavby'!$C$76:$AP$98</definedName>
  </definedNames>
  <calcPr calcId="171026"/>
</workbook>
</file>

<file path=xl/calcChain.xml><?xml version="1.0" encoding="utf-8"?>
<calcChain xmlns="http://schemas.openxmlformats.org/spreadsheetml/2006/main">
  <c r="W115" i="8" l="1"/>
  <c r="W114" i="8"/>
  <c r="AA115" i="8"/>
  <c r="AA114" i="8"/>
  <c r="AA117" i="8"/>
  <c r="AA116" i="8"/>
  <c r="AA113" i="8"/>
  <c r="AA112" i="8"/>
  <c r="AY94" i="1"/>
  <c r="AX94" i="1"/>
  <c r="M28" i="8"/>
  <c r="AS94" i="1"/>
  <c r="BE115" i="8"/>
  <c r="BE117" i="8"/>
  <c r="H32" i="8"/>
  <c r="AZ94" i="1"/>
  <c r="BI117" i="8"/>
  <c r="BH117" i="8"/>
  <c r="BG117" i="8"/>
  <c r="BG115" i="8"/>
  <c r="H34" i="8"/>
  <c r="BB94" i="1"/>
  <c r="N117" i="8"/>
  <c r="BF117" i="8"/>
  <c r="Y117" i="8"/>
  <c r="Y116" i="8"/>
  <c r="W117" i="8"/>
  <c r="W116" i="8"/>
  <c r="BK117" i="8"/>
  <c r="BK116" i="8"/>
  <c r="N116" i="8"/>
  <c r="N91" i="8"/>
  <c r="BI115" i="8"/>
  <c r="H36" i="8"/>
  <c r="BD94" i="1"/>
  <c r="BH115" i="8"/>
  <c r="H35" i="8"/>
  <c r="BC94" i="1"/>
  <c r="M32" i="8"/>
  <c r="AV94" i="1"/>
  <c r="Y115" i="8"/>
  <c r="Y114" i="8"/>
  <c r="Y113" i="8"/>
  <c r="Y112" i="8"/>
  <c r="BK115" i="8"/>
  <c r="BK114" i="8"/>
  <c r="N115" i="8"/>
  <c r="BF115" i="8"/>
  <c r="E21" i="8"/>
  <c r="M109" i="8"/>
  <c r="O9" i="8"/>
  <c r="M106" i="8"/>
  <c r="F106" i="8"/>
  <c r="F104" i="8"/>
  <c r="E12" i="8"/>
  <c r="F83" i="8"/>
  <c r="F81" i="8"/>
  <c r="F79" i="8"/>
  <c r="O21" i="8"/>
  <c r="M84" i="8"/>
  <c r="O20" i="8"/>
  <c r="O18" i="8"/>
  <c r="E18" i="8"/>
  <c r="M83" i="8"/>
  <c r="O17" i="8"/>
  <c r="O15" i="8"/>
  <c r="E15" i="8"/>
  <c r="F109" i="8"/>
  <c r="O14" i="8"/>
  <c r="O12" i="8"/>
  <c r="F108" i="8"/>
  <c r="O11" i="8"/>
  <c r="M81" i="8"/>
  <c r="F6" i="8"/>
  <c r="F78" i="8"/>
  <c r="AA114" i="7"/>
  <c r="AA113" i="7"/>
  <c r="AA112" i="7"/>
  <c r="AA111" i="7"/>
  <c r="AY93" i="1"/>
  <c r="AX93" i="1"/>
  <c r="M28" i="7"/>
  <c r="AS93" i="1"/>
  <c r="BH114" i="7"/>
  <c r="H35" i="7"/>
  <c r="BC93" i="1"/>
  <c r="BI114" i="7"/>
  <c r="H36" i="7"/>
  <c r="BD93" i="1"/>
  <c r="BG114" i="7"/>
  <c r="H34" i="7"/>
  <c r="BB93" i="1"/>
  <c r="N114" i="7"/>
  <c r="BF114" i="7"/>
  <c r="M33" i="7"/>
  <c r="AW93" i="1"/>
  <c r="BE114" i="7"/>
  <c r="H32" i="7"/>
  <c r="AZ93" i="1"/>
  <c r="Y114" i="7"/>
  <c r="Y113" i="7"/>
  <c r="Y112" i="7"/>
  <c r="Y111" i="7"/>
  <c r="W114" i="7"/>
  <c r="W113" i="7"/>
  <c r="W112" i="7"/>
  <c r="W111" i="7"/>
  <c r="AU93" i="1"/>
  <c r="BK114" i="7"/>
  <c r="BK113" i="7"/>
  <c r="E18" i="7"/>
  <c r="M107" i="7"/>
  <c r="O9" i="7"/>
  <c r="M105" i="7"/>
  <c r="F105" i="7"/>
  <c r="F103" i="7"/>
  <c r="E12" i="7"/>
  <c r="F83" i="7"/>
  <c r="M81" i="7"/>
  <c r="F81" i="7"/>
  <c r="F79" i="7"/>
  <c r="O21" i="7"/>
  <c r="E21" i="7"/>
  <c r="O20" i="7"/>
  <c r="O18" i="7"/>
  <c r="M83" i="7"/>
  <c r="O17" i="7"/>
  <c r="O15" i="7"/>
  <c r="E15" i="7"/>
  <c r="F84" i="7"/>
  <c r="O14" i="7"/>
  <c r="O12" i="7"/>
  <c r="F107" i="7"/>
  <c r="O11" i="7"/>
  <c r="F6" i="7"/>
  <c r="F102" i="7"/>
  <c r="W163" i="6"/>
  <c r="W167" i="6"/>
  <c r="W168" i="6"/>
  <c r="W162" i="6"/>
  <c r="Y136" i="6"/>
  <c r="Y140" i="6"/>
  <c r="Y144" i="6"/>
  <c r="Y148" i="6"/>
  <c r="Y152" i="6"/>
  <c r="Y156" i="6"/>
  <c r="Y157" i="6"/>
  <c r="Y161" i="6"/>
  <c r="Y135" i="6"/>
  <c r="AA117" i="6"/>
  <c r="AA124" i="6"/>
  <c r="AA128" i="6"/>
  <c r="AA129" i="6"/>
  <c r="AA130" i="6"/>
  <c r="AA131" i="6"/>
  <c r="AA116" i="6"/>
  <c r="AY92" i="1"/>
  <c r="AX92" i="1"/>
  <c r="BI173" i="6"/>
  <c r="BH173" i="6"/>
  <c r="BG173" i="6"/>
  <c r="BE173" i="6"/>
  <c r="AA173" i="6"/>
  <c r="AA172" i="6"/>
  <c r="Y173" i="6"/>
  <c r="Y172" i="6"/>
  <c r="W173" i="6"/>
  <c r="W172" i="6"/>
  <c r="BK173" i="6"/>
  <c r="BK172" i="6"/>
  <c r="N172" i="6"/>
  <c r="N93" i="6"/>
  <c r="N173" i="6"/>
  <c r="BF173" i="6"/>
  <c r="BI168" i="6"/>
  <c r="BH168" i="6"/>
  <c r="BG168" i="6"/>
  <c r="BE168" i="6"/>
  <c r="AA168" i="6"/>
  <c r="Y168" i="6"/>
  <c r="BK168" i="6"/>
  <c r="N168" i="6"/>
  <c r="BF168" i="6"/>
  <c r="BI167" i="6"/>
  <c r="BH167" i="6"/>
  <c r="BG167" i="6"/>
  <c r="BE167" i="6"/>
  <c r="AA167" i="6"/>
  <c r="Y167" i="6"/>
  <c r="BK167" i="6"/>
  <c r="N167" i="6"/>
  <c r="BF167" i="6"/>
  <c r="BI163" i="6"/>
  <c r="BH163" i="6"/>
  <c r="BG163" i="6"/>
  <c r="BE163" i="6"/>
  <c r="AA163" i="6"/>
  <c r="AA162" i="6"/>
  <c r="Y163" i="6"/>
  <c r="BK163" i="6"/>
  <c r="N163" i="6"/>
  <c r="BF163" i="6"/>
  <c r="BI161" i="6"/>
  <c r="BH161" i="6"/>
  <c r="BG161" i="6"/>
  <c r="N161" i="6"/>
  <c r="BF161" i="6"/>
  <c r="BE161" i="6"/>
  <c r="AA161" i="6"/>
  <c r="W161" i="6"/>
  <c r="BK161" i="6"/>
  <c r="BI157" i="6"/>
  <c r="BH157" i="6"/>
  <c r="BG157" i="6"/>
  <c r="BE157" i="6"/>
  <c r="AA157" i="6"/>
  <c r="W157" i="6"/>
  <c r="BK157" i="6"/>
  <c r="N157" i="6"/>
  <c r="BF157" i="6"/>
  <c r="BI156" i="6"/>
  <c r="BH156" i="6"/>
  <c r="BG156" i="6"/>
  <c r="N156" i="6"/>
  <c r="BF156" i="6"/>
  <c r="BE156" i="6"/>
  <c r="AA156" i="6"/>
  <c r="W156" i="6"/>
  <c r="BK156" i="6"/>
  <c r="BI152" i="6"/>
  <c r="BH152" i="6"/>
  <c r="BG152" i="6"/>
  <c r="BE152" i="6"/>
  <c r="AA152" i="6"/>
  <c r="W152" i="6"/>
  <c r="BK152" i="6"/>
  <c r="N152" i="6"/>
  <c r="BF152" i="6"/>
  <c r="BI148" i="6"/>
  <c r="BH148" i="6"/>
  <c r="BG148" i="6"/>
  <c r="N148" i="6"/>
  <c r="BF148" i="6"/>
  <c r="BE148" i="6"/>
  <c r="AA148" i="6"/>
  <c r="W148" i="6"/>
  <c r="BK148" i="6"/>
  <c r="BI144" i="6"/>
  <c r="BH144" i="6"/>
  <c r="BG144" i="6"/>
  <c r="BE144" i="6"/>
  <c r="AA144" i="6"/>
  <c r="W144" i="6"/>
  <c r="BK144" i="6"/>
  <c r="N144" i="6"/>
  <c r="BF144" i="6"/>
  <c r="BI140" i="6"/>
  <c r="BH140" i="6"/>
  <c r="BG140" i="6"/>
  <c r="N140" i="6"/>
  <c r="BF140" i="6"/>
  <c r="BE140" i="6"/>
  <c r="AA140" i="6"/>
  <c r="W140" i="6"/>
  <c r="BK140" i="6"/>
  <c r="BI136" i="6"/>
  <c r="BH136" i="6"/>
  <c r="BG136" i="6"/>
  <c r="BE136" i="6"/>
  <c r="AA136" i="6"/>
  <c r="W136" i="6"/>
  <c r="BK136" i="6"/>
  <c r="N136" i="6"/>
  <c r="BF136" i="6"/>
  <c r="BI131" i="6"/>
  <c r="BH131" i="6"/>
  <c r="BG131" i="6"/>
  <c r="BE131" i="6"/>
  <c r="Y131" i="6"/>
  <c r="W131" i="6"/>
  <c r="BK131" i="6"/>
  <c r="N131" i="6"/>
  <c r="BF131" i="6"/>
  <c r="BI130" i="6"/>
  <c r="BH130" i="6"/>
  <c r="BG130" i="6"/>
  <c r="BE130" i="6"/>
  <c r="Y130" i="6"/>
  <c r="W130" i="6"/>
  <c r="BK130" i="6"/>
  <c r="N130" i="6"/>
  <c r="BF130" i="6"/>
  <c r="BI129" i="6"/>
  <c r="BH129" i="6"/>
  <c r="BG129" i="6"/>
  <c r="N129" i="6"/>
  <c r="BF129" i="6"/>
  <c r="BE129" i="6"/>
  <c r="Y129" i="6"/>
  <c r="W129" i="6"/>
  <c r="BK129" i="6"/>
  <c r="BI128" i="6"/>
  <c r="BH128" i="6"/>
  <c r="BG128" i="6"/>
  <c r="BE128" i="6"/>
  <c r="Y128" i="6"/>
  <c r="W128" i="6"/>
  <c r="BK128" i="6"/>
  <c r="N128" i="6"/>
  <c r="BF128" i="6"/>
  <c r="BI124" i="6"/>
  <c r="BH124" i="6"/>
  <c r="BG124" i="6"/>
  <c r="N124" i="6"/>
  <c r="BF124" i="6"/>
  <c r="BE124" i="6"/>
  <c r="Y124" i="6"/>
  <c r="W124" i="6"/>
  <c r="BK124" i="6"/>
  <c r="BI117" i="6"/>
  <c r="BH117" i="6"/>
  <c r="BG117" i="6"/>
  <c r="BE117" i="6"/>
  <c r="Y117" i="6"/>
  <c r="W117" i="6"/>
  <c r="W116" i="6"/>
  <c r="BK117" i="6"/>
  <c r="N117" i="6"/>
  <c r="BF117" i="6"/>
  <c r="E21" i="6"/>
  <c r="M111" i="6"/>
  <c r="O9" i="6"/>
  <c r="M108" i="6"/>
  <c r="F108" i="6"/>
  <c r="F106" i="6"/>
  <c r="M28" i="6"/>
  <c r="AS92" i="1"/>
  <c r="E12" i="6"/>
  <c r="F83" i="6"/>
  <c r="F81" i="6"/>
  <c r="F79" i="6"/>
  <c r="O21" i="6"/>
  <c r="M84" i="6"/>
  <c r="O20" i="6"/>
  <c r="O18" i="6"/>
  <c r="E18" i="6"/>
  <c r="M83" i="6"/>
  <c r="O17" i="6"/>
  <c r="O15" i="6"/>
  <c r="E15" i="6"/>
  <c r="F111" i="6"/>
  <c r="O14" i="6"/>
  <c r="O12" i="6"/>
  <c r="F110" i="6"/>
  <c r="O11" i="6"/>
  <c r="M81" i="6"/>
  <c r="F6" i="6"/>
  <c r="F78" i="6"/>
  <c r="Y179" i="5"/>
  <c r="Y180" i="5"/>
  <c r="Y181" i="5"/>
  <c r="Y178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62" i="5"/>
  <c r="AY91" i="1"/>
  <c r="AX91" i="1"/>
  <c r="M28" i="5"/>
  <c r="AS91" i="1"/>
  <c r="BI181" i="5"/>
  <c r="BH181" i="5"/>
  <c r="BG181" i="5"/>
  <c r="BE181" i="5"/>
  <c r="AA181" i="5"/>
  <c r="W181" i="5"/>
  <c r="BK181" i="5"/>
  <c r="N181" i="5"/>
  <c r="BF181" i="5"/>
  <c r="BI180" i="5"/>
  <c r="BH180" i="5"/>
  <c r="BG180" i="5"/>
  <c r="BE180" i="5"/>
  <c r="AA180" i="5"/>
  <c r="W180" i="5"/>
  <c r="BK180" i="5"/>
  <c r="N180" i="5"/>
  <c r="BF180" i="5"/>
  <c r="BI179" i="5"/>
  <c r="BH179" i="5"/>
  <c r="BG179" i="5"/>
  <c r="BE179" i="5"/>
  <c r="AA179" i="5"/>
  <c r="AA178" i="5"/>
  <c r="W179" i="5"/>
  <c r="BK179" i="5"/>
  <c r="N179" i="5"/>
  <c r="BF179" i="5"/>
  <c r="BI177" i="5"/>
  <c r="BH177" i="5"/>
  <c r="BG177" i="5"/>
  <c r="BE177" i="5"/>
  <c r="Y177" i="5"/>
  <c r="W177" i="5"/>
  <c r="BK177" i="5"/>
  <c r="N177" i="5"/>
  <c r="BF177" i="5"/>
  <c r="BI176" i="5"/>
  <c r="BH176" i="5"/>
  <c r="BG176" i="5"/>
  <c r="BE176" i="5"/>
  <c r="Y176" i="5"/>
  <c r="W176" i="5"/>
  <c r="BK176" i="5"/>
  <c r="N176" i="5"/>
  <c r="BF176" i="5"/>
  <c r="BI175" i="5"/>
  <c r="BH175" i="5"/>
  <c r="BG175" i="5"/>
  <c r="BE175" i="5"/>
  <c r="Y175" i="5"/>
  <c r="W175" i="5"/>
  <c r="BK175" i="5"/>
  <c r="N175" i="5"/>
  <c r="BF175" i="5"/>
  <c r="BI174" i="5"/>
  <c r="BH174" i="5"/>
  <c r="BG174" i="5"/>
  <c r="N174" i="5"/>
  <c r="BF174" i="5"/>
  <c r="BE174" i="5"/>
  <c r="Y174" i="5"/>
  <c r="W174" i="5"/>
  <c r="BK174" i="5"/>
  <c r="BI173" i="5"/>
  <c r="BH173" i="5"/>
  <c r="BG173" i="5"/>
  <c r="BE173" i="5"/>
  <c r="Y173" i="5"/>
  <c r="W173" i="5"/>
  <c r="BK173" i="5"/>
  <c r="N173" i="5"/>
  <c r="BF173" i="5"/>
  <c r="BI172" i="5"/>
  <c r="BH172" i="5"/>
  <c r="BG172" i="5"/>
  <c r="N172" i="5"/>
  <c r="BF172" i="5"/>
  <c r="BE172" i="5"/>
  <c r="Y172" i="5"/>
  <c r="W172" i="5"/>
  <c r="BK172" i="5"/>
  <c r="BI171" i="5"/>
  <c r="BH171" i="5"/>
  <c r="BG171" i="5"/>
  <c r="BE171" i="5"/>
  <c r="Y171" i="5"/>
  <c r="W171" i="5"/>
  <c r="BK171" i="5"/>
  <c r="N171" i="5"/>
  <c r="BF171" i="5"/>
  <c r="BI170" i="5"/>
  <c r="BH170" i="5"/>
  <c r="BG170" i="5"/>
  <c r="BE170" i="5"/>
  <c r="Y170" i="5"/>
  <c r="W170" i="5"/>
  <c r="BK170" i="5"/>
  <c r="N170" i="5"/>
  <c r="BF170" i="5"/>
  <c r="BI169" i="5"/>
  <c r="BH169" i="5"/>
  <c r="BG169" i="5"/>
  <c r="BE169" i="5"/>
  <c r="Y169" i="5"/>
  <c r="W169" i="5"/>
  <c r="BK169" i="5"/>
  <c r="N169" i="5"/>
  <c r="BF169" i="5"/>
  <c r="BI168" i="5"/>
  <c r="BH168" i="5"/>
  <c r="BG168" i="5"/>
  <c r="BE168" i="5"/>
  <c r="Y168" i="5"/>
  <c r="W168" i="5"/>
  <c r="BK168" i="5"/>
  <c r="N168" i="5"/>
  <c r="BF168" i="5"/>
  <c r="BI167" i="5"/>
  <c r="BH167" i="5"/>
  <c r="BG167" i="5"/>
  <c r="BE167" i="5"/>
  <c r="Y167" i="5"/>
  <c r="W167" i="5"/>
  <c r="BK167" i="5"/>
  <c r="N167" i="5"/>
  <c r="BF167" i="5"/>
  <c r="BI166" i="5"/>
  <c r="BH166" i="5"/>
  <c r="BG166" i="5"/>
  <c r="BE166" i="5"/>
  <c r="Y166" i="5"/>
  <c r="W166" i="5"/>
  <c r="BK166" i="5"/>
  <c r="N166" i="5"/>
  <c r="BF166" i="5"/>
  <c r="BI165" i="5"/>
  <c r="BH165" i="5"/>
  <c r="BG165" i="5"/>
  <c r="BE165" i="5"/>
  <c r="Y165" i="5"/>
  <c r="W165" i="5"/>
  <c r="BK165" i="5"/>
  <c r="N165" i="5"/>
  <c r="BF165" i="5"/>
  <c r="BI164" i="5"/>
  <c r="BH164" i="5"/>
  <c r="BG164" i="5"/>
  <c r="N164" i="5"/>
  <c r="BF164" i="5"/>
  <c r="BE164" i="5"/>
  <c r="Y164" i="5"/>
  <c r="W164" i="5"/>
  <c r="BK164" i="5"/>
  <c r="BI163" i="5"/>
  <c r="BH163" i="5"/>
  <c r="BG163" i="5"/>
  <c r="BE163" i="5"/>
  <c r="Y163" i="5"/>
  <c r="Y162" i="5"/>
  <c r="W163" i="5"/>
  <c r="W162" i="5"/>
  <c r="BK163" i="5"/>
  <c r="N163" i="5"/>
  <c r="BF163" i="5"/>
  <c r="BI161" i="5"/>
  <c r="BH161" i="5"/>
  <c r="BG161" i="5"/>
  <c r="BE161" i="5"/>
  <c r="AA161" i="5"/>
  <c r="Y161" i="5"/>
  <c r="W161" i="5"/>
  <c r="BK161" i="5"/>
  <c r="N161" i="5"/>
  <c r="BF161" i="5"/>
  <c r="BI160" i="5"/>
  <c r="BH160" i="5"/>
  <c r="BG160" i="5"/>
  <c r="N160" i="5"/>
  <c r="BF160" i="5"/>
  <c r="BE160" i="5"/>
  <c r="AA160" i="5"/>
  <c r="Y160" i="5"/>
  <c r="W160" i="5"/>
  <c r="BK160" i="5"/>
  <c r="BI159" i="5"/>
  <c r="BH159" i="5"/>
  <c r="BG159" i="5"/>
  <c r="BE159" i="5"/>
  <c r="AA159" i="5"/>
  <c r="Y159" i="5"/>
  <c r="W159" i="5"/>
  <c r="BK159" i="5"/>
  <c r="N159" i="5"/>
  <c r="BF159" i="5"/>
  <c r="BI158" i="5"/>
  <c r="BH158" i="5"/>
  <c r="BG158" i="5"/>
  <c r="N158" i="5"/>
  <c r="BF158" i="5"/>
  <c r="BE158" i="5"/>
  <c r="AA158" i="5"/>
  <c r="Y158" i="5"/>
  <c r="W158" i="5"/>
  <c r="BK158" i="5"/>
  <c r="BI157" i="5"/>
  <c r="BH157" i="5"/>
  <c r="BG157" i="5"/>
  <c r="BE157" i="5"/>
  <c r="AA157" i="5"/>
  <c r="Y157" i="5"/>
  <c r="W157" i="5"/>
  <c r="BK157" i="5"/>
  <c r="N157" i="5"/>
  <c r="BF157" i="5"/>
  <c r="BI156" i="5"/>
  <c r="BH156" i="5"/>
  <c r="BG156" i="5"/>
  <c r="BE156" i="5"/>
  <c r="AA156" i="5"/>
  <c r="Y156" i="5"/>
  <c r="W156" i="5"/>
  <c r="BK156" i="5"/>
  <c r="N156" i="5"/>
  <c r="BF156" i="5"/>
  <c r="BI155" i="5"/>
  <c r="BH155" i="5"/>
  <c r="BG155" i="5"/>
  <c r="BE155" i="5"/>
  <c r="AA155" i="5"/>
  <c r="Y155" i="5"/>
  <c r="W155" i="5"/>
  <c r="BK155" i="5"/>
  <c r="N155" i="5"/>
  <c r="BF155" i="5"/>
  <c r="BI154" i="5"/>
  <c r="BH154" i="5"/>
  <c r="BG154" i="5"/>
  <c r="BE154" i="5"/>
  <c r="AA154" i="5"/>
  <c r="Y154" i="5"/>
  <c r="W154" i="5"/>
  <c r="BK154" i="5"/>
  <c r="N154" i="5"/>
  <c r="BF154" i="5"/>
  <c r="BI153" i="5"/>
  <c r="BH153" i="5"/>
  <c r="BG153" i="5"/>
  <c r="BE153" i="5"/>
  <c r="AA153" i="5"/>
  <c r="Y153" i="5"/>
  <c r="W153" i="5"/>
  <c r="BK153" i="5"/>
  <c r="N153" i="5"/>
  <c r="BF153" i="5"/>
  <c r="BI152" i="5"/>
  <c r="BH152" i="5"/>
  <c r="BG152" i="5"/>
  <c r="BE152" i="5"/>
  <c r="AA152" i="5"/>
  <c r="Y152" i="5"/>
  <c r="W152" i="5"/>
  <c r="BK152" i="5"/>
  <c r="N152" i="5"/>
  <c r="BF152" i="5"/>
  <c r="BI151" i="5"/>
  <c r="BH151" i="5"/>
  <c r="BG151" i="5"/>
  <c r="BE151" i="5"/>
  <c r="AA151" i="5"/>
  <c r="Y151" i="5"/>
  <c r="W151" i="5"/>
  <c r="BK151" i="5"/>
  <c r="N151" i="5"/>
  <c r="BF151" i="5"/>
  <c r="BI150" i="5"/>
  <c r="BH150" i="5"/>
  <c r="BG150" i="5"/>
  <c r="N150" i="5"/>
  <c r="BF150" i="5"/>
  <c r="BE150" i="5"/>
  <c r="AA150" i="5"/>
  <c r="Y150" i="5"/>
  <c r="W150" i="5"/>
  <c r="BK150" i="5"/>
  <c r="BI149" i="5"/>
  <c r="BH149" i="5"/>
  <c r="BG149" i="5"/>
  <c r="BE149" i="5"/>
  <c r="AA149" i="5"/>
  <c r="Y149" i="5"/>
  <c r="W149" i="5"/>
  <c r="BK149" i="5"/>
  <c r="N149" i="5"/>
  <c r="BF149" i="5"/>
  <c r="BI148" i="5"/>
  <c r="BH148" i="5"/>
  <c r="BG148" i="5"/>
  <c r="BE148" i="5"/>
  <c r="AA148" i="5"/>
  <c r="Y148" i="5"/>
  <c r="W148" i="5"/>
  <c r="BK148" i="5"/>
  <c r="N148" i="5"/>
  <c r="BF148" i="5"/>
  <c r="BI147" i="5"/>
  <c r="BH147" i="5"/>
  <c r="BG147" i="5"/>
  <c r="BE147" i="5"/>
  <c r="AA147" i="5"/>
  <c r="Y147" i="5"/>
  <c r="W147" i="5"/>
  <c r="BK147" i="5"/>
  <c r="N147" i="5"/>
  <c r="BF147" i="5"/>
  <c r="BI146" i="5"/>
  <c r="BH146" i="5"/>
  <c r="BG146" i="5"/>
  <c r="BE146" i="5"/>
  <c r="AA146" i="5"/>
  <c r="Y146" i="5"/>
  <c r="Y145" i="5"/>
  <c r="W146" i="5"/>
  <c r="BK146" i="5"/>
  <c r="N146" i="5"/>
  <c r="BF146" i="5"/>
  <c r="BI144" i="5"/>
  <c r="BH144" i="5"/>
  <c r="BG144" i="5"/>
  <c r="BE144" i="5"/>
  <c r="AA144" i="5"/>
  <c r="Y144" i="5"/>
  <c r="W144" i="5"/>
  <c r="BK144" i="5"/>
  <c r="N144" i="5"/>
  <c r="BF144" i="5"/>
  <c r="BI143" i="5"/>
  <c r="BH143" i="5"/>
  <c r="BG143" i="5"/>
  <c r="BE143" i="5"/>
  <c r="AA143" i="5"/>
  <c r="Y143" i="5"/>
  <c r="W143" i="5"/>
  <c r="BK143" i="5"/>
  <c r="N143" i="5"/>
  <c r="BF143" i="5"/>
  <c r="BI142" i="5"/>
  <c r="BH142" i="5"/>
  <c r="BG142" i="5"/>
  <c r="BE142" i="5"/>
  <c r="AA142" i="5"/>
  <c r="Y142" i="5"/>
  <c r="W142" i="5"/>
  <c r="BK142" i="5"/>
  <c r="N142" i="5"/>
  <c r="BF142" i="5"/>
  <c r="BI141" i="5"/>
  <c r="BH141" i="5"/>
  <c r="BG141" i="5"/>
  <c r="N141" i="5"/>
  <c r="BF141" i="5"/>
  <c r="BE141" i="5"/>
  <c r="AA141" i="5"/>
  <c r="Y141" i="5"/>
  <c r="W141" i="5"/>
  <c r="BK141" i="5"/>
  <c r="BI140" i="5"/>
  <c r="BH140" i="5"/>
  <c r="BG140" i="5"/>
  <c r="BE140" i="5"/>
  <c r="AA140" i="5"/>
  <c r="Y140" i="5"/>
  <c r="W140" i="5"/>
  <c r="BK140" i="5"/>
  <c r="N140" i="5"/>
  <c r="BF140" i="5"/>
  <c r="BI139" i="5"/>
  <c r="BH139" i="5"/>
  <c r="BG139" i="5"/>
  <c r="BE139" i="5"/>
  <c r="AA139" i="5"/>
  <c r="Y139" i="5"/>
  <c r="W139" i="5"/>
  <c r="BK139" i="5"/>
  <c r="N139" i="5"/>
  <c r="BF139" i="5"/>
  <c r="BI138" i="5"/>
  <c r="BH138" i="5"/>
  <c r="BG138" i="5"/>
  <c r="BE138" i="5"/>
  <c r="AA138" i="5"/>
  <c r="Y138" i="5"/>
  <c r="W138" i="5"/>
  <c r="BK138" i="5"/>
  <c r="N138" i="5"/>
  <c r="BF138" i="5"/>
  <c r="BI137" i="5"/>
  <c r="BH137" i="5"/>
  <c r="BG137" i="5"/>
  <c r="BE137" i="5"/>
  <c r="AA137" i="5"/>
  <c r="Y137" i="5"/>
  <c r="W137" i="5"/>
  <c r="BK137" i="5"/>
  <c r="N137" i="5"/>
  <c r="BF137" i="5"/>
  <c r="BI136" i="5"/>
  <c r="BH136" i="5"/>
  <c r="BG136" i="5"/>
  <c r="BE136" i="5"/>
  <c r="AA136" i="5"/>
  <c r="Y136" i="5"/>
  <c r="W136" i="5"/>
  <c r="BK136" i="5"/>
  <c r="N136" i="5"/>
  <c r="BF136" i="5"/>
  <c r="BI135" i="5"/>
  <c r="BH135" i="5"/>
  <c r="BG135" i="5"/>
  <c r="BE135" i="5"/>
  <c r="AA135" i="5"/>
  <c r="Y135" i="5"/>
  <c r="W135" i="5"/>
  <c r="BK135" i="5"/>
  <c r="N135" i="5"/>
  <c r="BF135" i="5"/>
  <c r="BI134" i="5"/>
  <c r="BH134" i="5"/>
  <c r="BG134" i="5"/>
  <c r="BE134" i="5"/>
  <c r="AA134" i="5"/>
  <c r="Y134" i="5"/>
  <c r="W134" i="5"/>
  <c r="BK134" i="5"/>
  <c r="N134" i="5"/>
  <c r="BF134" i="5"/>
  <c r="BI133" i="5"/>
  <c r="BH133" i="5"/>
  <c r="BG133" i="5"/>
  <c r="N133" i="5"/>
  <c r="BF133" i="5"/>
  <c r="BE133" i="5"/>
  <c r="AA133" i="5"/>
  <c r="Y133" i="5"/>
  <c r="W133" i="5"/>
  <c r="BK133" i="5"/>
  <c r="BI132" i="5"/>
  <c r="BH132" i="5"/>
  <c r="BG132" i="5"/>
  <c r="BE132" i="5"/>
  <c r="AA132" i="5"/>
  <c r="Y132" i="5"/>
  <c r="W132" i="5"/>
  <c r="BK132" i="5"/>
  <c r="N132" i="5"/>
  <c r="BF132" i="5"/>
  <c r="BI131" i="5"/>
  <c r="BH131" i="5"/>
  <c r="BG131" i="5"/>
  <c r="BE131" i="5"/>
  <c r="AA131" i="5"/>
  <c r="Y131" i="5"/>
  <c r="W131" i="5"/>
  <c r="BK131" i="5"/>
  <c r="N131" i="5"/>
  <c r="BF131" i="5"/>
  <c r="BI130" i="5"/>
  <c r="BH130" i="5"/>
  <c r="BG130" i="5"/>
  <c r="BE130" i="5"/>
  <c r="AA130" i="5"/>
  <c r="Y130" i="5"/>
  <c r="W130" i="5"/>
  <c r="BK130" i="5"/>
  <c r="N130" i="5"/>
  <c r="BF130" i="5"/>
  <c r="BI129" i="5"/>
  <c r="BH129" i="5"/>
  <c r="BG129" i="5"/>
  <c r="N129" i="5"/>
  <c r="BF129" i="5"/>
  <c r="BE129" i="5"/>
  <c r="AA129" i="5"/>
  <c r="Y129" i="5"/>
  <c r="W129" i="5"/>
  <c r="BK129" i="5"/>
  <c r="BI128" i="5"/>
  <c r="BH128" i="5"/>
  <c r="BG128" i="5"/>
  <c r="BE128" i="5"/>
  <c r="AA128" i="5"/>
  <c r="Y128" i="5"/>
  <c r="W128" i="5"/>
  <c r="BK128" i="5"/>
  <c r="N128" i="5"/>
  <c r="BF128" i="5"/>
  <c r="BI127" i="5"/>
  <c r="BH127" i="5"/>
  <c r="BG127" i="5"/>
  <c r="N127" i="5"/>
  <c r="BF127" i="5"/>
  <c r="BE127" i="5"/>
  <c r="AA127" i="5"/>
  <c r="Y127" i="5"/>
  <c r="W127" i="5"/>
  <c r="BK127" i="5"/>
  <c r="BI126" i="5"/>
  <c r="BH126" i="5"/>
  <c r="BG126" i="5"/>
  <c r="BE126" i="5"/>
  <c r="AA126" i="5"/>
  <c r="Y126" i="5"/>
  <c r="W126" i="5"/>
  <c r="BK126" i="5"/>
  <c r="N126" i="5"/>
  <c r="BF126" i="5"/>
  <c r="BI125" i="5"/>
  <c r="BH125" i="5"/>
  <c r="BG125" i="5"/>
  <c r="BE125" i="5"/>
  <c r="AA125" i="5"/>
  <c r="Y125" i="5"/>
  <c r="W125" i="5"/>
  <c r="BK125" i="5"/>
  <c r="N125" i="5"/>
  <c r="BF125" i="5"/>
  <c r="BI124" i="5"/>
  <c r="BH124" i="5"/>
  <c r="BG124" i="5"/>
  <c r="BE124" i="5"/>
  <c r="AA124" i="5"/>
  <c r="Y124" i="5"/>
  <c r="W124" i="5"/>
  <c r="BK124" i="5"/>
  <c r="N124" i="5"/>
  <c r="BF124" i="5"/>
  <c r="BI122" i="5"/>
  <c r="BH122" i="5"/>
  <c r="BG122" i="5"/>
  <c r="BE122" i="5"/>
  <c r="AA122" i="5"/>
  <c r="Y122" i="5"/>
  <c r="W122" i="5"/>
  <c r="BK122" i="5"/>
  <c r="N122" i="5"/>
  <c r="BF122" i="5"/>
  <c r="BI121" i="5"/>
  <c r="BH121" i="5"/>
  <c r="BG121" i="5"/>
  <c r="BE121" i="5"/>
  <c r="AA121" i="5"/>
  <c r="Y121" i="5"/>
  <c r="W121" i="5"/>
  <c r="BK121" i="5"/>
  <c r="N121" i="5"/>
  <c r="BF121" i="5"/>
  <c r="BI120" i="5"/>
  <c r="BH120" i="5"/>
  <c r="BG120" i="5"/>
  <c r="BE120" i="5"/>
  <c r="AA120" i="5"/>
  <c r="Y120" i="5"/>
  <c r="W120" i="5"/>
  <c r="BK120" i="5"/>
  <c r="N120" i="5"/>
  <c r="BF120" i="5"/>
  <c r="BI119" i="5"/>
  <c r="BH119" i="5"/>
  <c r="BG119" i="5"/>
  <c r="BE119" i="5"/>
  <c r="AA119" i="5"/>
  <c r="Y119" i="5"/>
  <c r="W119" i="5"/>
  <c r="BK119" i="5"/>
  <c r="N119" i="5"/>
  <c r="BF119" i="5"/>
  <c r="BI118" i="5"/>
  <c r="BH118" i="5"/>
  <c r="BG118" i="5"/>
  <c r="BE118" i="5"/>
  <c r="AA118" i="5"/>
  <c r="Y118" i="5"/>
  <c r="W118" i="5"/>
  <c r="BK118" i="5"/>
  <c r="N118" i="5"/>
  <c r="BF118" i="5"/>
  <c r="BI117" i="5"/>
  <c r="BH117" i="5"/>
  <c r="BG117" i="5"/>
  <c r="BE117" i="5"/>
  <c r="AA117" i="5"/>
  <c r="Y117" i="5"/>
  <c r="W117" i="5"/>
  <c r="BK117" i="5"/>
  <c r="N117" i="5"/>
  <c r="BF117" i="5"/>
  <c r="BI116" i="5"/>
  <c r="BH116" i="5"/>
  <c r="BG116" i="5"/>
  <c r="BE116" i="5"/>
  <c r="AA116" i="5"/>
  <c r="AA115" i="5"/>
  <c r="Y116" i="5"/>
  <c r="Y115" i="5"/>
  <c r="W116" i="5"/>
  <c r="BK116" i="5"/>
  <c r="N116" i="5"/>
  <c r="BF116" i="5"/>
  <c r="E18" i="5"/>
  <c r="M110" i="5"/>
  <c r="O9" i="5"/>
  <c r="M108" i="5"/>
  <c r="F108" i="5"/>
  <c r="F106" i="5"/>
  <c r="F6" i="5"/>
  <c r="F105" i="5"/>
  <c r="E21" i="5"/>
  <c r="M84" i="5"/>
  <c r="M81" i="5"/>
  <c r="F81" i="5"/>
  <c r="F79" i="5"/>
  <c r="O21" i="5"/>
  <c r="M111" i="5"/>
  <c r="O20" i="5"/>
  <c r="O18" i="5"/>
  <c r="M83" i="5"/>
  <c r="O17" i="5"/>
  <c r="O15" i="5"/>
  <c r="E15" i="5"/>
  <c r="F111" i="5"/>
  <c r="O14" i="5"/>
  <c r="O12" i="5"/>
  <c r="E12" i="5"/>
  <c r="O11" i="5"/>
  <c r="F78" i="5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61" i="4"/>
  <c r="W135" i="4"/>
  <c r="W136" i="4"/>
  <c r="W137" i="4"/>
  <c r="W138" i="4"/>
  <c r="W139" i="4"/>
  <c r="W140" i="4"/>
  <c r="W141" i="4"/>
  <c r="W142" i="4"/>
  <c r="W143" i="4"/>
  <c r="W144" i="4"/>
  <c r="W134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21" i="4"/>
  <c r="AA119" i="4"/>
  <c r="AA120" i="4"/>
  <c r="AA118" i="4"/>
  <c r="AY90" i="1"/>
  <c r="AX90" i="1"/>
  <c r="BI204" i="4"/>
  <c r="BH204" i="4"/>
  <c r="BG204" i="4"/>
  <c r="BE204" i="4"/>
  <c r="AA204" i="4"/>
  <c r="Y204" i="4"/>
  <c r="W204" i="4"/>
  <c r="BK204" i="4"/>
  <c r="N204" i="4"/>
  <c r="BF204" i="4"/>
  <c r="BI203" i="4"/>
  <c r="BH203" i="4"/>
  <c r="BG203" i="4"/>
  <c r="N203" i="4"/>
  <c r="BF203" i="4"/>
  <c r="BE203" i="4"/>
  <c r="AA203" i="4"/>
  <c r="Y203" i="4"/>
  <c r="W203" i="4"/>
  <c r="BK203" i="4"/>
  <c r="BI202" i="4"/>
  <c r="BH202" i="4"/>
  <c r="BG202" i="4"/>
  <c r="BE202" i="4"/>
  <c r="AA202" i="4"/>
  <c r="Y202" i="4"/>
  <c r="W202" i="4"/>
  <c r="BK202" i="4"/>
  <c r="N202" i="4"/>
  <c r="BF202" i="4"/>
  <c r="BI201" i="4"/>
  <c r="BH201" i="4"/>
  <c r="BG201" i="4"/>
  <c r="BE201" i="4"/>
  <c r="AA201" i="4"/>
  <c r="Y201" i="4"/>
  <c r="W201" i="4"/>
  <c r="BK201" i="4"/>
  <c r="N201" i="4"/>
  <c r="BF201" i="4"/>
  <c r="BI200" i="4"/>
  <c r="BH200" i="4"/>
  <c r="BG200" i="4"/>
  <c r="BE200" i="4"/>
  <c r="AA200" i="4"/>
  <c r="Y200" i="4"/>
  <c r="W200" i="4"/>
  <c r="BK200" i="4"/>
  <c r="N200" i="4"/>
  <c r="BF200" i="4"/>
  <c r="BI199" i="4"/>
  <c r="BH199" i="4"/>
  <c r="BG199" i="4"/>
  <c r="BE199" i="4"/>
  <c r="AA199" i="4"/>
  <c r="Y199" i="4"/>
  <c r="W199" i="4"/>
  <c r="BK199" i="4"/>
  <c r="N199" i="4"/>
  <c r="BF199" i="4"/>
  <c r="BI198" i="4"/>
  <c r="BH198" i="4"/>
  <c r="BG198" i="4"/>
  <c r="BE198" i="4"/>
  <c r="AA198" i="4"/>
  <c r="Y198" i="4"/>
  <c r="W198" i="4"/>
  <c r="BK198" i="4"/>
  <c r="N198" i="4"/>
  <c r="BF198" i="4"/>
  <c r="BI197" i="4"/>
  <c r="BH197" i="4"/>
  <c r="BG197" i="4"/>
  <c r="N197" i="4"/>
  <c r="BF197" i="4"/>
  <c r="BE197" i="4"/>
  <c r="AA197" i="4"/>
  <c r="Y197" i="4"/>
  <c r="W197" i="4"/>
  <c r="BK197" i="4"/>
  <c r="BI196" i="4"/>
  <c r="BH196" i="4"/>
  <c r="BG196" i="4"/>
  <c r="BE196" i="4"/>
  <c r="AA196" i="4"/>
  <c r="Y196" i="4"/>
  <c r="W196" i="4"/>
  <c r="BK196" i="4"/>
  <c r="N196" i="4"/>
  <c r="BF196" i="4"/>
  <c r="BI195" i="4"/>
  <c r="BH195" i="4"/>
  <c r="BG195" i="4"/>
  <c r="BE195" i="4"/>
  <c r="AA195" i="4"/>
  <c r="Y195" i="4"/>
  <c r="W195" i="4"/>
  <c r="BK195" i="4"/>
  <c r="N195" i="4"/>
  <c r="BF195" i="4"/>
  <c r="BI194" i="4"/>
  <c r="BH194" i="4"/>
  <c r="BG194" i="4"/>
  <c r="BE194" i="4"/>
  <c r="AA194" i="4"/>
  <c r="Y194" i="4"/>
  <c r="W194" i="4"/>
  <c r="BK194" i="4"/>
  <c r="N194" i="4"/>
  <c r="BF194" i="4"/>
  <c r="BI193" i="4"/>
  <c r="BH193" i="4"/>
  <c r="BG193" i="4"/>
  <c r="BE193" i="4"/>
  <c r="AA193" i="4"/>
  <c r="Y193" i="4"/>
  <c r="W193" i="4"/>
  <c r="BK193" i="4"/>
  <c r="N193" i="4"/>
  <c r="BF193" i="4"/>
  <c r="BI192" i="4"/>
  <c r="BH192" i="4"/>
  <c r="BG192" i="4"/>
  <c r="BE192" i="4"/>
  <c r="AA192" i="4"/>
  <c r="Y192" i="4"/>
  <c r="W192" i="4"/>
  <c r="BK192" i="4"/>
  <c r="N192" i="4"/>
  <c r="BF192" i="4"/>
  <c r="BI191" i="4"/>
  <c r="BH191" i="4"/>
  <c r="BG191" i="4"/>
  <c r="N191" i="4"/>
  <c r="BF191" i="4"/>
  <c r="BE191" i="4"/>
  <c r="AA191" i="4"/>
  <c r="Y191" i="4"/>
  <c r="W191" i="4"/>
  <c r="BK191" i="4"/>
  <c r="BI190" i="4"/>
  <c r="BH190" i="4"/>
  <c r="BG190" i="4"/>
  <c r="BE190" i="4"/>
  <c r="AA190" i="4"/>
  <c r="Y190" i="4"/>
  <c r="W190" i="4"/>
  <c r="BK190" i="4"/>
  <c r="N190" i="4"/>
  <c r="BF190" i="4"/>
  <c r="BI189" i="4"/>
  <c r="BH189" i="4"/>
  <c r="BG189" i="4"/>
  <c r="N189" i="4"/>
  <c r="BF189" i="4"/>
  <c r="BE189" i="4"/>
  <c r="AA189" i="4"/>
  <c r="Y189" i="4"/>
  <c r="W189" i="4"/>
  <c r="BK189" i="4"/>
  <c r="BI188" i="4"/>
  <c r="BH188" i="4"/>
  <c r="BG188" i="4"/>
  <c r="BE188" i="4"/>
  <c r="AA188" i="4"/>
  <c r="Y188" i="4"/>
  <c r="W188" i="4"/>
  <c r="BK188" i="4"/>
  <c r="N188" i="4"/>
  <c r="BF188" i="4"/>
  <c r="BI187" i="4"/>
  <c r="BH187" i="4"/>
  <c r="BG187" i="4"/>
  <c r="N187" i="4"/>
  <c r="BF187" i="4"/>
  <c r="BE187" i="4"/>
  <c r="AA187" i="4"/>
  <c r="Y187" i="4"/>
  <c r="W187" i="4"/>
  <c r="BK187" i="4"/>
  <c r="BI186" i="4"/>
  <c r="BH186" i="4"/>
  <c r="BG186" i="4"/>
  <c r="BE186" i="4"/>
  <c r="AA186" i="4"/>
  <c r="Y186" i="4"/>
  <c r="W186" i="4"/>
  <c r="BK186" i="4"/>
  <c r="N186" i="4"/>
  <c r="BF186" i="4"/>
  <c r="BI185" i="4"/>
  <c r="BH185" i="4"/>
  <c r="BG185" i="4"/>
  <c r="BE185" i="4"/>
  <c r="AA185" i="4"/>
  <c r="Y185" i="4"/>
  <c r="W185" i="4"/>
  <c r="BK185" i="4"/>
  <c r="N185" i="4"/>
  <c r="BF185" i="4"/>
  <c r="BI184" i="4"/>
  <c r="BH184" i="4"/>
  <c r="BG184" i="4"/>
  <c r="BE184" i="4"/>
  <c r="AA184" i="4"/>
  <c r="Y184" i="4"/>
  <c r="W184" i="4"/>
  <c r="BK184" i="4"/>
  <c r="N184" i="4"/>
  <c r="BF184" i="4"/>
  <c r="BI183" i="4"/>
  <c r="BH183" i="4"/>
  <c r="BG183" i="4"/>
  <c r="N183" i="4"/>
  <c r="BF183" i="4"/>
  <c r="BE183" i="4"/>
  <c r="AA183" i="4"/>
  <c r="Y183" i="4"/>
  <c r="W183" i="4"/>
  <c r="BK183" i="4"/>
  <c r="BI182" i="4"/>
  <c r="BH182" i="4"/>
  <c r="BG182" i="4"/>
  <c r="BE182" i="4"/>
  <c r="AA182" i="4"/>
  <c r="Y182" i="4"/>
  <c r="W182" i="4"/>
  <c r="BK182" i="4"/>
  <c r="N182" i="4"/>
  <c r="BF182" i="4"/>
  <c r="BI181" i="4"/>
  <c r="BH181" i="4"/>
  <c r="BG181" i="4"/>
  <c r="BE181" i="4"/>
  <c r="AA181" i="4"/>
  <c r="Y181" i="4"/>
  <c r="W181" i="4"/>
  <c r="BK181" i="4"/>
  <c r="N181" i="4"/>
  <c r="BF181" i="4"/>
  <c r="BI180" i="4"/>
  <c r="BH180" i="4"/>
  <c r="BG180" i="4"/>
  <c r="BE180" i="4"/>
  <c r="AA180" i="4"/>
  <c r="Y180" i="4"/>
  <c r="W180" i="4"/>
  <c r="BK180" i="4"/>
  <c r="N180" i="4"/>
  <c r="BF180" i="4"/>
  <c r="BI179" i="4"/>
  <c r="BH179" i="4"/>
  <c r="BG179" i="4"/>
  <c r="BE179" i="4"/>
  <c r="AA179" i="4"/>
  <c r="Y179" i="4"/>
  <c r="W179" i="4"/>
  <c r="BK179" i="4"/>
  <c r="N179" i="4"/>
  <c r="BF179" i="4"/>
  <c r="BI178" i="4"/>
  <c r="BH178" i="4"/>
  <c r="BG178" i="4"/>
  <c r="BE178" i="4"/>
  <c r="AA178" i="4"/>
  <c r="Y178" i="4"/>
  <c r="Y177" i="4"/>
  <c r="W178" i="4"/>
  <c r="BK178" i="4"/>
  <c r="N178" i="4"/>
  <c r="BF178" i="4"/>
  <c r="BI176" i="4"/>
  <c r="BH176" i="4"/>
  <c r="BG176" i="4"/>
  <c r="BE176" i="4"/>
  <c r="Y176" i="4"/>
  <c r="W176" i="4"/>
  <c r="BK176" i="4"/>
  <c r="N176" i="4"/>
  <c r="BF176" i="4"/>
  <c r="BI175" i="4"/>
  <c r="BH175" i="4"/>
  <c r="BG175" i="4"/>
  <c r="BE175" i="4"/>
  <c r="Y175" i="4"/>
  <c r="W175" i="4"/>
  <c r="BK175" i="4"/>
  <c r="N175" i="4"/>
  <c r="BF175" i="4"/>
  <c r="BI174" i="4"/>
  <c r="BH174" i="4"/>
  <c r="BG174" i="4"/>
  <c r="N174" i="4"/>
  <c r="BF174" i="4"/>
  <c r="BE174" i="4"/>
  <c r="Y174" i="4"/>
  <c r="W174" i="4"/>
  <c r="BK174" i="4"/>
  <c r="BI173" i="4"/>
  <c r="BH173" i="4"/>
  <c r="BG173" i="4"/>
  <c r="BE173" i="4"/>
  <c r="Y173" i="4"/>
  <c r="W173" i="4"/>
  <c r="BK173" i="4"/>
  <c r="N173" i="4"/>
  <c r="BF173" i="4"/>
  <c r="BI172" i="4"/>
  <c r="BH172" i="4"/>
  <c r="BG172" i="4"/>
  <c r="N172" i="4"/>
  <c r="BF172" i="4"/>
  <c r="BE172" i="4"/>
  <c r="Y172" i="4"/>
  <c r="W172" i="4"/>
  <c r="BK172" i="4"/>
  <c r="BI171" i="4"/>
  <c r="BH171" i="4"/>
  <c r="BG171" i="4"/>
  <c r="BE171" i="4"/>
  <c r="Y171" i="4"/>
  <c r="W171" i="4"/>
  <c r="BK171" i="4"/>
  <c r="N171" i="4"/>
  <c r="BF171" i="4"/>
  <c r="BI170" i="4"/>
  <c r="BH170" i="4"/>
  <c r="BG170" i="4"/>
  <c r="BE170" i="4"/>
  <c r="Y170" i="4"/>
  <c r="W170" i="4"/>
  <c r="BK170" i="4"/>
  <c r="N170" i="4"/>
  <c r="BF170" i="4"/>
  <c r="BI169" i="4"/>
  <c r="BH169" i="4"/>
  <c r="BG169" i="4"/>
  <c r="BE169" i="4"/>
  <c r="Y169" i="4"/>
  <c r="W169" i="4"/>
  <c r="BK169" i="4"/>
  <c r="N169" i="4"/>
  <c r="BF169" i="4"/>
  <c r="BI168" i="4"/>
  <c r="BH168" i="4"/>
  <c r="BG168" i="4"/>
  <c r="N168" i="4"/>
  <c r="BF168" i="4"/>
  <c r="BE168" i="4"/>
  <c r="Y168" i="4"/>
  <c r="W168" i="4"/>
  <c r="BK168" i="4"/>
  <c r="BI167" i="4"/>
  <c r="BH167" i="4"/>
  <c r="BG167" i="4"/>
  <c r="BE167" i="4"/>
  <c r="Y167" i="4"/>
  <c r="W167" i="4"/>
  <c r="BK167" i="4"/>
  <c r="N167" i="4"/>
  <c r="BF167" i="4"/>
  <c r="BI166" i="4"/>
  <c r="BH166" i="4"/>
  <c r="BG166" i="4"/>
  <c r="N166" i="4"/>
  <c r="BF166" i="4"/>
  <c r="BE166" i="4"/>
  <c r="Y166" i="4"/>
  <c r="W166" i="4"/>
  <c r="BK166" i="4"/>
  <c r="BI165" i="4"/>
  <c r="BH165" i="4"/>
  <c r="BG165" i="4"/>
  <c r="BE165" i="4"/>
  <c r="Y165" i="4"/>
  <c r="W165" i="4"/>
  <c r="BK165" i="4"/>
  <c r="N165" i="4"/>
  <c r="BF165" i="4"/>
  <c r="BI164" i="4"/>
  <c r="BH164" i="4"/>
  <c r="BG164" i="4"/>
  <c r="BE164" i="4"/>
  <c r="Y164" i="4"/>
  <c r="W164" i="4"/>
  <c r="BK164" i="4"/>
  <c r="N164" i="4"/>
  <c r="BF164" i="4"/>
  <c r="BI163" i="4"/>
  <c r="BH163" i="4"/>
  <c r="BG163" i="4"/>
  <c r="BE163" i="4"/>
  <c r="Y163" i="4"/>
  <c r="W163" i="4"/>
  <c r="BK163" i="4"/>
  <c r="N163" i="4"/>
  <c r="BF163" i="4"/>
  <c r="BI162" i="4"/>
  <c r="BH162" i="4"/>
  <c r="BG162" i="4"/>
  <c r="BE162" i="4"/>
  <c r="Y162" i="4"/>
  <c r="W162" i="4"/>
  <c r="W161" i="4"/>
  <c r="BK162" i="4"/>
  <c r="N162" i="4"/>
  <c r="BF162" i="4"/>
  <c r="BI160" i="4"/>
  <c r="BH160" i="4"/>
  <c r="BG160" i="4"/>
  <c r="N160" i="4"/>
  <c r="BF160" i="4"/>
  <c r="BE160" i="4"/>
  <c r="AA160" i="4"/>
  <c r="Y160" i="4"/>
  <c r="W160" i="4"/>
  <c r="BK160" i="4"/>
  <c r="BI159" i="4"/>
  <c r="BH159" i="4"/>
  <c r="BG159" i="4"/>
  <c r="BE159" i="4"/>
  <c r="AA159" i="4"/>
  <c r="Y159" i="4"/>
  <c r="W159" i="4"/>
  <c r="BK159" i="4"/>
  <c r="N159" i="4"/>
  <c r="BF159" i="4"/>
  <c r="BI158" i="4"/>
  <c r="BH158" i="4"/>
  <c r="BG158" i="4"/>
  <c r="N158" i="4"/>
  <c r="BF158" i="4"/>
  <c r="BE158" i="4"/>
  <c r="AA158" i="4"/>
  <c r="Y158" i="4"/>
  <c r="W158" i="4"/>
  <c r="BK158" i="4"/>
  <c r="BI157" i="4"/>
  <c r="BH157" i="4"/>
  <c r="BG157" i="4"/>
  <c r="BE157" i="4"/>
  <c r="AA157" i="4"/>
  <c r="Y157" i="4"/>
  <c r="W157" i="4"/>
  <c r="BK157" i="4"/>
  <c r="N157" i="4"/>
  <c r="BF157" i="4"/>
  <c r="BI156" i="4"/>
  <c r="BH156" i="4"/>
  <c r="BG156" i="4"/>
  <c r="BE156" i="4"/>
  <c r="AA156" i="4"/>
  <c r="Y156" i="4"/>
  <c r="W156" i="4"/>
  <c r="BK156" i="4"/>
  <c r="N156" i="4"/>
  <c r="BF156" i="4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/>
  <c r="BI153" i="4"/>
  <c r="BH153" i="4"/>
  <c r="BG153" i="4"/>
  <c r="BE153" i="4"/>
  <c r="AA153" i="4"/>
  <c r="Y153" i="4"/>
  <c r="W153" i="4"/>
  <c r="BK153" i="4"/>
  <c r="N153" i="4"/>
  <c r="BF153" i="4"/>
  <c r="BI152" i="4"/>
  <c r="BH152" i="4"/>
  <c r="BG152" i="4"/>
  <c r="BE152" i="4"/>
  <c r="AA152" i="4"/>
  <c r="Y152" i="4"/>
  <c r="W152" i="4"/>
  <c r="BK152" i="4"/>
  <c r="N152" i="4"/>
  <c r="BF152" i="4"/>
  <c r="BI151" i="4"/>
  <c r="BH151" i="4"/>
  <c r="BG151" i="4"/>
  <c r="BE151" i="4"/>
  <c r="AA151" i="4"/>
  <c r="Y151" i="4"/>
  <c r="W151" i="4"/>
  <c r="BK151" i="4"/>
  <c r="N151" i="4"/>
  <c r="BF151" i="4"/>
  <c r="BI150" i="4"/>
  <c r="BH150" i="4"/>
  <c r="BG150" i="4"/>
  <c r="N150" i="4"/>
  <c r="BF150" i="4"/>
  <c r="BE150" i="4"/>
  <c r="AA150" i="4"/>
  <c r="Y150" i="4"/>
  <c r="W150" i="4"/>
  <c r="BK150" i="4"/>
  <c r="BI149" i="4"/>
  <c r="BH149" i="4"/>
  <c r="BG149" i="4"/>
  <c r="BE149" i="4"/>
  <c r="AA149" i="4"/>
  <c r="Y149" i="4"/>
  <c r="W149" i="4"/>
  <c r="BK149" i="4"/>
  <c r="N149" i="4"/>
  <c r="BF149" i="4"/>
  <c r="BI148" i="4"/>
  <c r="BH148" i="4"/>
  <c r="BG148" i="4"/>
  <c r="BE148" i="4"/>
  <c r="AA148" i="4"/>
  <c r="Y148" i="4"/>
  <c r="W148" i="4"/>
  <c r="BK148" i="4"/>
  <c r="N148" i="4"/>
  <c r="BF148" i="4"/>
  <c r="BI147" i="4"/>
  <c r="BH147" i="4"/>
  <c r="BG147" i="4"/>
  <c r="BE147" i="4"/>
  <c r="AA147" i="4"/>
  <c r="Y147" i="4"/>
  <c r="W147" i="4"/>
  <c r="BK147" i="4"/>
  <c r="N147" i="4"/>
  <c r="BF147" i="4"/>
  <c r="BI146" i="4"/>
  <c r="BH146" i="4"/>
  <c r="BG146" i="4"/>
  <c r="N146" i="4"/>
  <c r="BF146" i="4"/>
  <c r="BE146" i="4"/>
  <c r="AA146" i="4"/>
  <c r="Y146" i="4"/>
  <c r="Y145" i="4"/>
  <c r="W146" i="4"/>
  <c r="BK146" i="4"/>
  <c r="BI144" i="4"/>
  <c r="BH144" i="4"/>
  <c r="BG144" i="4"/>
  <c r="BE144" i="4"/>
  <c r="AA144" i="4"/>
  <c r="Y144" i="4"/>
  <c r="BK144" i="4"/>
  <c r="N144" i="4"/>
  <c r="BF144" i="4"/>
  <c r="BI143" i="4"/>
  <c r="BH143" i="4"/>
  <c r="BG143" i="4"/>
  <c r="BE143" i="4"/>
  <c r="AA143" i="4"/>
  <c r="Y143" i="4"/>
  <c r="BK143" i="4"/>
  <c r="N143" i="4"/>
  <c r="BF143" i="4"/>
  <c r="BI142" i="4"/>
  <c r="BH142" i="4"/>
  <c r="BG142" i="4"/>
  <c r="BE142" i="4"/>
  <c r="AA142" i="4"/>
  <c r="Y142" i="4"/>
  <c r="BK142" i="4"/>
  <c r="N142" i="4"/>
  <c r="BF142" i="4"/>
  <c r="BI141" i="4"/>
  <c r="BH141" i="4"/>
  <c r="BG141" i="4"/>
  <c r="BE141" i="4"/>
  <c r="AA141" i="4"/>
  <c r="Y141" i="4"/>
  <c r="BK141" i="4"/>
  <c r="N141" i="4"/>
  <c r="BF141" i="4"/>
  <c r="BI140" i="4"/>
  <c r="BH140" i="4"/>
  <c r="BG140" i="4"/>
  <c r="BE140" i="4"/>
  <c r="AA140" i="4"/>
  <c r="Y140" i="4"/>
  <c r="BK140" i="4"/>
  <c r="N140" i="4"/>
  <c r="BF140" i="4"/>
  <c r="BI139" i="4"/>
  <c r="BH139" i="4"/>
  <c r="BG139" i="4"/>
  <c r="BE139" i="4"/>
  <c r="AA139" i="4"/>
  <c r="Y139" i="4"/>
  <c r="BK139" i="4"/>
  <c r="N139" i="4"/>
  <c r="BF139" i="4"/>
  <c r="BI138" i="4"/>
  <c r="BH138" i="4"/>
  <c r="BG138" i="4"/>
  <c r="BE138" i="4"/>
  <c r="AA138" i="4"/>
  <c r="Y138" i="4"/>
  <c r="BK138" i="4"/>
  <c r="N138" i="4"/>
  <c r="BF138" i="4"/>
  <c r="BI137" i="4"/>
  <c r="BH137" i="4"/>
  <c r="BG137" i="4"/>
  <c r="BE137" i="4"/>
  <c r="AA137" i="4"/>
  <c r="Y137" i="4"/>
  <c r="BK137" i="4"/>
  <c r="N137" i="4"/>
  <c r="BF137" i="4"/>
  <c r="BI136" i="4"/>
  <c r="BH136" i="4"/>
  <c r="BG136" i="4"/>
  <c r="BE136" i="4"/>
  <c r="AA136" i="4"/>
  <c r="Y136" i="4"/>
  <c r="BK136" i="4"/>
  <c r="N136" i="4"/>
  <c r="BF136" i="4"/>
  <c r="BI135" i="4"/>
  <c r="BH135" i="4"/>
  <c r="BG135" i="4"/>
  <c r="N135" i="4"/>
  <c r="BF135" i="4"/>
  <c r="BE135" i="4"/>
  <c r="AA135" i="4"/>
  <c r="AA134" i="4"/>
  <c r="Y135" i="4"/>
  <c r="BK135" i="4"/>
  <c r="BI133" i="4"/>
  <c r="BH133" i="4"/>
  <c r="BG133" i="4"/>
  <c r="BE133" i="4"/>
  <c r="AA133" i="4"/>
  <c r="W133" i="4"/>
  <c r="BK133" i="4"/>
  <c r="N133" i="4"/>
  <c r="BF133" i="4"/>
  <c r="BI132" i="4"/>
  <c r="BH132" i="4"/>
  <c r="BG132" i="4"/>
  <c r="BE132" i="4"/>
  <c r="AA132" i="4"/>
  <c r="W132" i="4"/>
  <c r="BK132" i="4"/>
  <c r="N132" i="4"/>
  <c r="BF132" i="4"/>
  <c r="BI131" i="4"/>
  <c r="BH131" i="4"/>
  <c r="BG131" i="4"/>
  <c r="BE131" i="4"/>
  <c r="AA131" i="4"/>
  <c r="W131" i="4"/>
  <c r="BK131" i="4"/>
  <c r="N131" i="4"/>
  <c r="BF131" i="4"/>
  <c r="BI130" i="4"/>
  <c r="BH130" i="4"/>
  <c r="BG130" i="4"/>
  <c r="BE130" i="4"/>
  <c r="AA130" i="4"/>
  <c r="W130" i="4"/>
  <c r="BK130" i="4"/>
  <c r="N130" i="4"/>
  <c r="BF130" i="4"/>
  <c r="BI129" i="4"/>
  <c r="BH129" i="4"/>
  <c r="BG129" i="4"/>
  <c r="N129" i="4"/>
  <c r="BF129" i="4"/>
  <c r="BE129" i="4"/>
  <c r="AA129" i="4"/>
  <c r="W129" i="4"/>
  <c r="BK129" i="4"/>
  <c r="BI128" i="4"/>
  <c r="BH128" i="4"/>
  <c r="BG128" i="4"/>
  <c r="BE128" i="4"/>
  <c r="AA128" i="4"/>
  <c r="W128" i="4"/>
  <c r="BK128" i="4"/>
  <c r="N128" i="4"/>
  <c r="BF128" i="4"/>
  <c r="BI127" i="4"/>
  <c r="BH127" i="4"/>
  <c r="BG127" i="4"/>
  <c r="N127" i="4"/>
  <c r="BF127" i="4"/>
  <c r="BE127" i="4"/>
  <c r="AA127" i="4"/>
  <c r="W127" i="4"/>
  <c r="BK127" i="4"/>
  <c r="BI126" i="4"/>
  <c r="BH126" i="4"/>
  <c r="BG126" i="4"/>
  <c r="BE126" i="4"/>
  <c r="AA126" i="4"/>
  <c r="W126" i="4"/>
  <c r="BK126" i="4"/>
  <c r="N126" i="4"/>
  <c r="BF126" i="4"/>
  <c r="BI125" i="4"/>
  <c r="BH125" i="4"/>
  <c r="BG125" i="4"/>
  <c r="N125" i="4"/>
  <c r="BF125" i="4"/>
  <c r="BE125" i="4"/>
  <c r="AA125" i="4"/>
  <c r="W125" i="4"/>
  <c r="BK125" i="4"/>
  <c r="BI124" i="4"/>
  <c r="BH124" i="4"/>
  <c r="BG124" i="4"/>
  <c r="BE124" i="4"/>
  <c r="AA124" i="4"/>
  <c r="W124" i="4"/>
  <c r="BK124" i="4"/>
  <c r="N124" i="4"/>
  <c r="BF124" i="4"/>
  <c r="BI123" i="4"/>
  <c r="BH123" i="4"/>
  <c r="BG123" i="4"/>
  <c r="BE123" i="4"/>
  <c r="AA123" i="4"/>
  <c r="W123" i="4"/>
  <c r="BK123" i="4"/>
  <c r="N123" i="4"/>
  <c r="BF123" i="4"/>
  <c r="BI122" i="4"/>
  <c r="BH122" i="4"/>
  <c r="BG122" i="4"/>
  <c r="BE122" i="4"/>
  <c r="AA122" i="4"/>
  <c r="W122" i="4"/>
  <c r="BK122" i="4"/>
  <c r="N122" i="4"/>
  <c r="BF122" i="4"/>
  <c r="BI120" i="4"/>
  <c r="BH120" i="4"/>
  <c r="BG120" i="4"/>
  <c r="N120" i="4"/>
  <c r="BF120" i="4"/>
  <c r="BE120" i="4"/>
  <c r="Y120" i="4"/>
  <c r="W120" i="4"/>
  <c r="BK120" i="4"/>
  <c r="BI119" i="4"/>
  <c r="BH119" i="4"/>
  <c r="BG119" i="4"/>
  <c r="BE119" i="4"/>
  <c r="Y119" i="4"/>
  <c r="W119" i="4"/>
  <c r="W118" i="4"/>
  <c r="BK119" i="4"/>
  <c r="BK118" i="4"/>
  <c r="N119" i="4"/>
  <c r="BF119" i="4"/>
  <c r="E21" i="4"/>
  <c r="M113" i="4"/>
  <c r="E18" i="4"/>
  <c r="M112" i="4"/>
  <c r="O9" i="4"/>
  <c r="M110" i="4"/>
  <c r="F110" i="4"/>
  <c r="F108" i="4"/>
  <c r="M28" i="4"/>
  <c r="AS90" i="1"/>
  <c r="E12" i="4"/>
  <c r="F83" i="4"/>
  <c r="F81" i="4"/>
  <c r="F79" i="4"/>
  <c r="O21" i="4"/>
  <c r="M84" i="4"/>
  <c r="O20" i="4"/>
  <c r="O18" i="4"/>
  <c r="M83" i="4"/>
  <c r="O17" i="4"/>
  <c r="O15" i="4"/>
  <c r="E15" i="4"/>
  <c r="F113" i="4"/>
  <c r="O14" i="4"/>
  <c r="O12" i="4"/>
  <c r="F112" i="4"/>
  <c r="O11" i="4"/>
  <c r="M81" i="4"/>
  <c r="F6" i="4"/>
  <c r="F78" i="4"/>
  <c r="Y372" i="3"/>
  <c r="Y378" i="3"/>
  <c r="Y371" i="3"/>
  <c r="AA329" i="3"/>
  <c r="AA335" i="3"/>
  <c r="AA339" i="3"/>
  <c r="AA343" i="3"/>
  <c r="AA347" i="3"/>
  <c r="AA351" i="3"/>
  <c r="AA352" i="3"/>
  <c r="AA353" i="3"/>
  <c r="AA354" i="3"/>
  <c r="AA355" i="3"/>
  <c r="AA359" i="3"/>
  <c r="AA365" i="3"/>
  <c r="AA366" i="3"/>
  <c r="AA367" i="3"/>
  <c r="AA368" i="3"/>
  <c r="AA369" i="3"/>
  <c r="AA370" i="3"/>
  <c r="AA328" i="3"/>
  <c r="W156" i="3"/>
  <c r="W155" i="3"/>
  <c r="AY89" i="1"/>
  <c r="AX89" i="1"/>
  <c r="BI378" i="3"/>
  <c r="BH378" i="3"/>
  <c r="BG378" i="3"/>
  <c r="BE378" i="3"/>
  <c r="AA378" i="3"/>
  <c r="W378" i="3"/>
  <c r="BK378" i="3"/>
  <c r="N378" i="3"/>
  <c r="BF378" i="3"/>
  <c r="BI372" i="3"/>
  <c r="BH372" i="3"/>
  <c r="BG372" i="3"/>
  <c r="N372" i="3"/>
  <c r="BF372" i="3"/>
  <c r="BE372" i="3"/>
  <c r="AA372" i="3"/>
  <c r="AA371" i="3"/>
  <c r="W372" i="3"/>
  <c r="W371" i="3"/>
  <c r="BK372" i="3"/>
  <c r="BK371" i="3"/>
  <c r="N371" i="3"/>
  <c r="N99" i="3"/>
  <c r="BI370" i="3"/>
  <c r="BH370" i="3"/>
  <c r="BG370" i="3"/>
  <c r="BE370" i="3"/>
  <c r="Y370" i="3"/>
  <c r="W370" i="3"/>
  <c r="BK370" i="3"/>
  <c r="N370" i="3"/>
  <c r="BF370" i="3"/>
  <c r="BI369" i="3"/>
  <c r="BH369" i="3"/>
  <c r="BG369" i="3"/>
  <c r="BE369" i="3"/>
  <c r="Y369" i="3"/>
  <c r="W369" i="3"/>
  <c r="BK369" i="3"/>
  <c r="N369" i="3"/>
  <c r="BF369" i="3"/>
  <c r="BI368" i="3"/>
  <c r="BH368" i="3"/>
  <c r="BG368" i="3"/>
  <c r="BE368" i="3"/>
  <c r="Y368" i="3"/>
  <c r="W368" i="3"/>
  <c r="BK368" i="3"/>
  <c r="N368" i="3"/>
  <c r="BF368" i="3"/>
  <c r="BI367" i="3"/>
  <c r="BH367" i="3"/>
  <c r="BG367" i="3"/>
  <c r="BE367" i="3"/>
  <c r="Y367" i="3"/>
  <c r="W367" i="3"/>
  <c r="BK367" i="3"/>
  <c r="N367" i="3"/>
  <c r="BF367" i="3"/>
  <c r="BI366" i="3"/>
  <c r="BH366" i="3"/>
  <c r="BG366" i="3"/>
  <c r="BE366" i="3"/>
  <c r="Y366" i="3"/>
  <c r="W366" i="3"/>
  <c r="BK366" i="3"/>
  <c r="N366" i="3"/>
  <c r="BF366" i="3"/>
  <c r="BI365" i="3"/>
  <c r="BH365" i="3"/>
  <c r="BG365" i="3"/>
  <c r="N365" i="3"/>
  <c r="BF365" i="3"/>
  <c r="BE365" i="3"/>
  <c r="Y365" i="3"/>
  <c r="W365" i="3"/>
  <c r="BK365" i="3"/>
  <c r="BI359" i="3"/>
  <c r="BH359" i="3"/>
  <c r="BG359" i="3"/>
  <c r="BE359" i="3"/>
  <c r="Y359" i="3"/>
  <c r="W359" i="3"/>
  <c r="BK359" i="3"/>
  <c r="N359" i="3"/>
  <c r="BF359" i="3"/>
  <c r="BI355" i="3"/>
  <c r="BH355" i="3"/>
  <c r="BG355" i="3"/>
  <c r="N355" i="3"/>
  <c r="BF355" i="3"/>
  <c r="BE355" i="3"/>
  <c r="Y355" i="3"/>
  <c r="W355" i="3"/>
  <c r="BK355" i="3"/>
  <c r="BI354" i="3"/>
  <c r="BH354" i="3"/>
  <c r="BG354" i="3"/>
  <c r="BE354" i="3"/>
  <c r="Y354" i="3"/>
  <c r="W354" i="3"/>
  <c r="BK354" i="3"/>
  <c r="N354" i="3"/>
  <c r="BF354" i="3"/>
  <c r="BI353" i="3"/>
  <c r="BH353" i="3"/>
  <c r="BG353" i="3"/>
  <c r="BE353" i="3"/>
  <c r="Y353" i="3"/>
  <c r="W353" i="3"/>
  <c r="BK353" i="3"/>
  <c r="N353" i="3"/>
  <c r="BF353" i="3"/>
  <c r="BI352" i="3"/>
  <c r="BH352" i="3"/>
  <c r="BG352" i="3"/>
  <c r="BE352" i="3"/>
  <c r="Y352" i="3"/>
  <c r="W352" i="3"/>
  <c r="BK352" i="3"/>
  <c r="N352" i="3"/>
  <c r="BF352" i="3"/>
  <c r="BI351" i="3"/>
  <c r="BH351" i="3"/>
  <c r="BG351" i="3"/>
  <c r="N351" i="3"/>
  <c r="BF351" i="3"/>
  <c r="BE351" i="3"/>
  <c r="Y351" i="3"/>
  <c r="W351" i="3"/>
  <c r="BK351" i="3"/>
  <c r="BI347" i="3"/>
  <c r="BH347" i="3"/>
  <c r="BG347" i="3"/>
  <c r="BE347" i="3"/>
  <c r="Y347" i="3"/>
  <c r="W347" i="3"/>
  <c r="BK347" i="3"/>
  <c r="N347" i="3"/>
  <c r="BF347" i="3"/>
  <c r="BI343" i="3"/>
  <c r="BH343" i="3"/>
  <c r="BG343" i="3"/>
  <c r="BE343" i="3"/>
  <c r="Y343" i="3"/>
  <c r="W343" i="3"/>
  <c r="BK343" i="3"/>
  <c r="N343" i="3"/>
  <c r="BF343" i="3"/>
  <c r="BI339" i="3"/>
  <c r="BH339" i="3"/>
  <c r="BG339" i="3"/>
  <c r="BE339" i="3"/>
  <c r="Y339" i="3"/>
  <c r="W339" i="3"/>
  <c r="BK339" i="3"/>
  <c r="N339" i="3"/>
  <c r="BF339" i="3"/>
  <c r="BI335" i="3"/>
  <c r="BH335" i="3"/>
  <c r="BG335" i="3"/>
  <c r="BE335" i="3"/>
  <c r="Y335" i="3"/>
  <c r="W335" i="3"/>
  <c r="W329" i="3"/>
  <c r="W328" i="3"/>
  <c r="BK335" i="3"/>
  <c r="N335" i="3"/>
  <c r="BF335" i="3"/>
  <c r="BI329" i="3"/>
  <c r="BH329" i="3"/>
  <c r="BG329" i="3"/>
  <c r="BE329" i="3"/>
  <c r="Y329" i="3"/>
  <c r="BK329" i="3"/>
  <c r="N329" i="3"/>
  <c r="BF329" i="3"/>
  <c r="BI327" i="3"/>
  <c r="BH327" i="3"/>
  <c r="BG327" i="3"/>
  <c r="BE327" i="3"/>
  <c r="AA327" i="3"/>
  <c r="Y327" i="3"/>
  <c r="W327" i="3"/>
  <c r="BK327" i="3"/>
  <c r="N327" i="3"/>
  <c r="BF327" i="3"/>
  <c r="BI326" i="3"/>
  <c r="BH326" i="3"/>
  <c r="BG326" i="3"/>
  <c r="BE326" i="3"/>
  <c r="AA326" i="3"/>
  <c r="Y326" i="3"/>
  <c r="W326" i="3"/>
  <c r="BK326" i="3"/>
  <c r="N326" i="3"/>
  <c r="BF326" i="3"/>
  <c r="BI325" i="3"/>
  <c r="BH325" i="3"/>
  <c r="BG325" i="3"/>
  <c r="BE325" i="3"/>
  <c r="AA325" i="3"/>
  <c r="Y325" i="3"/>
  <c r="Y324" i="3"/>
  <c r="W325" i="3"/>
  <c r="BK325" i="3"/>
  <c r="N325" i="3"/>
  <c r="BF325" i="3"/>
  <c r="BI323" i="3"/>
  <c r="BH323" i="3"/>
  <c r="BG323" i="3"/>
  <c r="N323" i="3"/>
  <c r="BF323" i="3"/>
  <c r="BE323" i="3"/>
  <c r="AA323" i="3"/>
  <c r="Y323" i="3"/>
  <c r="W323" i="3"/>
  <c r="BK323" i="3"/>
  <c r="BI322" i="3"/>
  <c r="BH322" i="3"/>
  <c r="BG322" i="3"/>
  <c r="BE322" i="3"/>
  <c r="AA322" i="3"/>
  <c r="Y322" i="3"/>
  <c r="W322" i="3"/>
  <c r="BK322" i="3"/>
  <c r="N322" i="3"/>
  <c r="BF322" i="3"/>
  <c r="BI319" i="3"/>
  <c r="BH319" i="3"/>
  <c r="BG319" i="3"/>
  <c r="N319" i="3"/>
  <c r="BF319" i="3"/>
  <c r="BE319" i="3"/>
  <c r="AA319" i="3"/>
  <c r="Y319" i="3"/>
  <c r="W319" i="3"/>
  <c r="BK319" i="3"/>
  <c r="BI318" i="3"/>
  <c r="BH318" i="3"/>
  <c r="BG318" i="3"/>
  <c r="BE318" i="3"/>
  <c r="AA318" i="3"/>
  <c r="Y318" i="3"/>
  <c r="W318" i="3"/>
  <c r="BK318" i="3"/>
  <c r="N318" i="3"/>
  <c r="BF318" i="3"/>
  <c r="BI317" i="3"/>
  <c r="BH317" i="3"/>
  <c r="BG317" i="3"/>
  <c r="N317" i="3"/>
  <c r="BF317" i="3"/>
  <c r="BE317" i="3"/>
  <c r="AA317" i="3"/>
  <c r="Y317" i="3"/>
  <c r="W317" i="3"/>
  <c r="BK317" i="3"/>
  <c r="BI316" i="3"/>
  <c r="BH316" i="3"/>
  <c r="BG316" i="3"/>
  <c r="BE316" i="3"/>
  <c r="AA316" i="3"/>
  <c r="Y316" i="3"/>
  <c r="W316" i="3"/>
  <c r="BK316" i="3"/>
  <c r="N316" i="3"/>
  <c r="BF316" i="3"/>
  <c r="BI315" i="3"/>
  <c r="BH315" i="3"/>
  <c r="BG315" i="3"/>
  <c r="BE315" i="3"/>
  <c r="AA315" i="3"/>
  <c r="Y315" i="3"/>
  <c r="W315" i="3"/>
  <c r="BK315" i="3"/>
  <c r="N315" i="3"/>
  <c r="BF315" i="3"/>
  <c r="BI314" i="3"/>
  <c r="BH314" i="3"/>
  <c r="BG314" i="3"/>
  <c r="BE314" i="3"/>
  <c r="AA314" i="3"/>
  <c r="Y314" i="3"/>
  <c r="W314" i="3"/>
  <c r="BK314" i="3"/>
  <c r="N314" i="3"/>
  <c r="BF314" i="3"/>
  <c r="BI313" i="3"/>
  <c r="BH313" i="3"/>
  <c r="BG313" i="3"/>
  <c r="N313" i="3"/>
  <c r="BF313" i="3"/>
  <c r="BE313" i="3"/>
  <c r="AA313" i="3"/>
  <c r="Y313" i="3"/>
  <c r="W313" i="3"/>
  <c r="BK313" i="3"/>
  <c r="BI312" i="3"/>
  <c r="BH312" i="3"/>
  <c r="BG312" i="3"/>
  <c r="BE312" i="3"/>
  <c r="AA312" i="3"/>
  <c r="Y312" i="3"/>
  <c r="W312" i="3"/>
  <c r="BK312" i="3"/>
  <c r="N312" i="3"/>
  <c r="BF312" i="3"/>
  <c r="BI311" i="3"/>
  <c r="BH311" i="3"/>
  <c r="BG311" i="3"/>
  <c r="N311" i="3"/>
  <c r="BF311" i="3"/>
  <c r="BE311" i="3"/>
  <c r="AA311" i="3"/>
  <c r="Y311" i="3"/>
  <c r="W311" i="3"/>
  <c r="BK311" i="3"/>
  <c r="BI310" i="3"/>
  <c r="BH310" i="3"/>
  <c r="BG310" i="3"/>
  <c r="BE310" i="3"/>
  <c r="AA310" i="3"/>
  <c r="Y310" i="3"/>
  <c r="W310" i="3"/>
  <c r="BK310" i="3"/>
  <c r="N310" i="3"/>
  <c r="BF310" i="3"/>
  <c r="BI309" i="3"/>
  <c r="BH309" i="3"/>
  <c r="BG309" i="3"/>
  <c r="N309" i="3"/>
  <c r="BF309" i="3"/>
  <c r="BE309" i="3"/>
  <c r="AA309" i="3"/>
  <c r="Y309" i="3"/>
  <c r="W309" i="3"/>
  <c r="BK309" i="3"/>
  <c r="BI308" i="3"/>
  <c r="BH308" i="3"/>
  <c r="BG308" i="3"/>
  <c r="BE308" i="3"/>
  <c r="AA308" i="3"/>
  <c r="Y308" i="3"/>
  <c r="W308" i="3"/>
  <c r="BK308" i="3"/>
  <c r="N308" i="3"/>
  <c r="BF308" i="3"/>
  <c r="BI302" i="3"/>
  <c r="BH302" i="3"/>
  <c r="BG302" i="3"/>
  <c r="BE302" i="3"/>
  <c r="AA302" i="3"/>
  <c r="Y302" i="3"/>
  <c r="W302" i="3"/>
  <c r="BK302" i="3"/>
  <c r="N302" i="3"/>
  <c r="BF302" i="3"/>
  <c r="BI296" i="3"/>
  <c r="BH296" i="3"/>
  <c r="BG296" i="3"/>
  <c r="BE296" i="3"/>
  <c r="AA296" i="3"/>
  <c r="Y296" i="3"/>
  <c r="W296" i="3"/>
  <c r="BK296" i="3"/>
  <c r="N296" i="3"/>
  <c r="BF296" i="3"/>
  <c r="BI290" i="3"/>
  <c r="BH290" i="3"/>
  <c r="BG290" i="3"/>
  <c r="BE290" i="3"/>
  <c r="AA290" i="3"/>
  <c r="Y290" i="3"/>
  <c r="W290" i="3"/>
  <c r="BK290" i="3"/>
  <c r="N290" i="3"/>
  <c r="BF290" i="3"/>
  <c r="BI288" i="3"/>
  <c r="BH288" i="3"/>
  <c r="BG288" i="3"/>
  <c r="BE288" i="3"/>
  <c r="AA288" i="3"/>
  <c r="Y288" i="3"/>
  <c r="W288" i="3"/>
  <c r="BK288" i="3"/>
  <c r="N288" i="3"/>
  <c r="BF288" i="3"/>
  <c r="BI287" i="3"/>
  <c r="BH287" i="3"/>
  <c r="BG287" i="3"/>
  <c r="N287" i="3"/>
  <c r="BF287" i="3"/>
  <c r="BE287" i="3"/>
  <c r="AA287" i="3"/>
  <c r="Y287" i="3"/>
  <c r="W287" i="3"/>
  <c r="W263" i="3"/>
  <c r="W277" i="3"/>
  <c r="W283" i="3"/>
  <c r="W262" i="3"/>
  <c r="BK287" i="3"/>
  <c r="BI283" i="3"/>
  <c r="BH283" i="3"/>
  <c r="BG283" i="3"/>
  <c r="BE283" i="3"/>
  <c r="AA283" i="3"/>
  <c r="Y283" i="3"/>
  <c r="BK283" i="3"/>
  <c r="N283" i="3"/>
  <c r="BF283" i="3"/>
  <c r="BI277" i="3"/>
  <c r="BH277" i="3"/>
  <c r="BG277" i="3"/>
  <c r="N277" i="3"/>
  <c r="BF277" i="3"/>
  <c r="BE277" i="3"/>
  <c r="AA277" i="3"/>
  <c r="Y277" i="3"/>
  <c r="BK277" i="3"/>
  <c r="BI263" i="3"/>
  <c r="BH263" i="3"/>
  <c r="BG263" i="3"/>
  <c r="BE263" i="3"/>
  <c r="AA263" i="3"/>
  <c r="Y263" i="3"/>
  <c r="BK263" i="3"/>
  <c r="N263" i="3"/>
  <c r="BF263" i="3"/>
  <c r="BI261" i="3"/>
  <c r="BH261" i="3"/>
  <c r="BG261" i="3"/>
  <c r="BE261" i="3"/>
  <c r="AA261" i="3"/>
  <c r="Y261" i="3"/>
  <c r="W261" i="3"/>
  <c r="BK261" i="3"/>
  <c r="N261" i="3"/>
  <c r="BF261" i="3"/>
  <c r="BI260" i="3"/>
  <c r="BH260" i="3"/>
  <c r="BG260" i="3"/>
  <c r="N260" i="3"/>
  <c r="BF260" i="3"/>
  <c r="BE260" i="3"/>
  <c r="AA260" i="3"/>
  <c r="Y260" i="3"/>
  <c r="W260" i="3"/>
  <c r="BK260" i="3"/>
  <c r="BI257" i="3"/>
  <c r="BH257" i="3"/>
  <c r="BG257" i="3"/>
  <c r="BE257" i="3"/>
  <c r="AA257" i="3"/>
  <c r="Y257" i="3"/>
  <c r="W257" i="3"/>
  <c r="BK257" i="3"/>
  <c r="N257" i="3"/>
  <c r="BF257" i="3"/>
  <c r="BI256" i="3"/>
  <c r="BH256" i="3"/>
  <c r="BG256" i="3"/>
  <c r="BE256" i="3"/>
  <c r="AA256" i="3"/>
  <c r="Y256" i="3"/>
  <c r="W256" i="3"/>
  <c r="BK256" i="3"/>
  <c r="N256" i="3"/>
  <c r="BF256" i="3"/>
  <c r="BI255" i="3"/>
  <c r="BH255" i="3"/>
  <c r="BG255" i="3"/>
  <c r="BE255" i="3"/>
  <c r="AA255" i="3"/>
  <c r="Y255" i="3"/>
  <c r="W255" i="3"/>
  <c r="BK255" i="3"/>
  <c r="N255" i="3"/>
  <c r="BF255" i="3"/>
  <c r="BI254" i="3"/>
  <c r="BH254" i="3"/>
  <c r="BG254" i="3"/>
  <c r="N254" i="3"/>
  <c r="BF254" i="3"/>
  <c r="BE254" i="3"/>
  <c r="AA254" i="3"/>
  <c r="Y254" i="3"/>
  <c r="W254" i="3"/>
  <c r="BK254" i="3"/>
  <c r="BI250" i="3"/>
  <c r="BH250" i="3"/>
  <c r="BG250" i="3"/>
  <c r="BE250" i="3"/>
  <c r="AA250" i="3"/>
  <c r="Y250" i="3"/>
  <c r="W250" i="3"/>
  <c r="BK250" i="3"/>
  <c r="N250" i="3"/>
  <c r="BF250" i="3"/>
  <c r="BI249" i="3"/>
  <c r="BH249" i="3"/>
  <c r="BG249" i="3"/>
  <c r="N249" i="3"/>
  <c r="BF249" i="3"/>
  <c r="BE249" i="3"/>
  <c r="AA249" i="3"/>
  <c r="Y249" i="3"/>
  <c r="W249" i="3"/>
  <c r="BK249" i="3"/>
  <c r="BI248" i="3"/>
  <c r="BH248" i="3"/>
  <c r="BG248" i="3"/>
  <c r="BE248" i="3"/>
  <c r="AA248" i="3"/>
  <c r="Y248" i="3"/>
  <c r="W248" i="3"/>
  <c r="BK248" i="3"/>
  <c r="N248" i="3"/>
  <c r="BF248" i="3"/>
  <c r="BI242" i="3"/>
  <c r="BH242" i="3"/>
  <c r="BG242" i="3"/>
  <c r="BE242" i="3"/>
  <c r="AA242" i="3"/>
  <c r="Y242" i="3"/>
  <c r="W242" i="3"/>
  <c r="BK242" i="3"/>
  <c r="N242" i="3"/>
  <c r="BF242" i="3"/>
  <c r="BI236" i="3"/>
  <c r="BH236" i="3"/>
  <c r="BG236" i="3"/>
  <c r="BE236" i="3"/>
  <c r="AA236" i="3"/>
  <c r="Y236" i="3"/>
  <c r="W236" i="3"/>
  <c r="BK236" i="3"/>
  <c r="N236" i="3"/>
  <c r="BF236" i="3"/>
  <c r="BI230" i="3"/>
  <c r="BH230" i="3"/>
  <c r="BG230" i="3"/>
  <c r="BE230" i="3"/>
  <c r="AA230" i="3"/>
  <c r="Y230" i="3"/>
  <c r="W230" i="3"/>
  <c r="BK230" i="3"/>
  <c r="N230" i="3"/>
  <c r="BF230" i="3"/>
  <c r="BI224" i="3"/>
  <c r="BH224" i="3"/>
  <c r="BG224" i="3"/>
  <c r="BE224" i="3"/>
  <c r="AA224" i="3"/>
  <c r="Y224" i="3"/>
  <c r="W224" i="3"/>
  <c r="BK224" i="3"/>
  <c r="N224" i="3"/>
  <c r="BF224" i="3"/>
  <c r="BI218" i="3"/>
  <c r="BH218" i="3"/>
  <c r="BG218" i="3"/>
  <c r="N218" i="3"/>
  <c r="BF218" i="3"/>
  <c r="BE218" i="3"/>
  <c r="AA218" i="3"/>
  <c r="Y218" i="3"/>
  <c r="W218" i="3"/>
  <c r="BK218" i="3"/>
  <c r="BI212" i="3"/>
  <c r="BH212" i="3"/>
  <c r="BG212" i="3"/>
  <c r="BE212" i="3"/>
  <c r="AA212" i="3"/>
  <c r="Y212" i="3"/>
  <c r="W212" i="3"/>
  <c r="BK212" i="3"/>
  <c r="N212" i="3"/>
  <c r="BF212" i="3"/>
  <c r="BI206" i="3"/>
  <c r="BH206" i="3"/>
  <c r="BG206" i="3"/>
  <c r="N206" i="3"/>
  <c r="BF206" i="3"/>
  <c r="BE206" i="3"/>
  <c r="AA206" i="3"/>
  <c r="Y206" i="3"/>
  <c r="W206" i="3"/>
  <c r="BK206" i="3"/>
  <c r="BI202" i="3"/>
  <c r="BH202" i="3"/>
  <c r="BG202" i="3"/>
  <c r="BE202" i="3"/>
  <c r="AA202" i="3"/>
  <c r="Y202" i="3"/>
  <c r="W202" i="3"/>
  <c r="BK202" i="3"/>
  <c r="N202" i="3"/>
  <c r="BF202" i="3"/>
  <c r="BI198" i="3"/>
  <c r="BH198" i="3"/>
  <c r="BG198" i="3"/>
  <c r="N198" i="3"/>
  <c r="BF198" i="3"/>
  <c r="BE198" i="3"/>
  <c r="AA198" i="3"/>
  <c r="Y198" i="3"/>
  <c r="W198" i="3"/>
  <c r="BK198" i="3"/>
  <c r="BI194" i="3"/>
  <c r="BH194" i="3"/>
  <c r="BG194" i="3"/>
  <c r="BE194" i="3"/>
  <c r="AA194" i="3"/>
  <c r="Y194" i="3"/>
  <c r="W194" i="3"/>
  <c r="BK194" i="3"/>
  <c r="N194" i="3"/>
  <c r="BF194" i="3"/>
  <c r="BI191" i="3"/>
  <c r="BH191" i="3"/>
  <c r="BG191" i="3"/>
  <c r="N191" i="3"/>
  <c r="BF191" i="3"/>
  <c r="BE191" i="3"/>
  <c r="AA191" i="3"/>
  <c r="Y191" i="3"/>
  <c r="W191" i="3"/>
  <c r="BK191" i="3"/>
  <c r="BI188" i="3"/>
  <c r="BH188" i="3"/>
  <c r="BG188" i="3"/>
  <c r="BE188" i="3"/>
  <c r="AA188" i="3"/>
  <c r="Y188" i="3"/>
  <c r="W188" i="3"/>
  <c r="BK188" i="3"/>
  <c r="N188" i="3"/>
  <c r="BF188" i="3"/>
  <c r="BI184" i="3"/>
  <c r="BH184" i="3"/>
  <c r="BG184" i="3"/>
  <c r="BE184" i="3"/>
  <c r="AA184" i="3"/>
  <c r="Y184" i="3"/>
  <c r="W184" i="3"/>
  <c r="BK184" i="3"/>
  <c r="N184" i="3"/>
  <c r="BF184" i="3"/>
  <c r="BI181" i="3"/>
  <c r="BH181" i="3"/>
  <c r="BG181" i="3"/>
  <c r="BE181" i="3"/>
  <c r="AA181" i="3"/>
  <c r="Y181" i="3"/>
  <c r="W181" i="3"/>
  <c r="BK181" i="3"/>
  <c r="N181" i="3"/>
  <c r="BF181" i="3"/>
  <c r="BI178" i="3"/>
  <c r="BH178" i="3"/>
  <c r="BG178" i="3"/>
  <c r="BE178" i="3"/>
  <c r="AA178" i="3"/>
  <c r="Y178" i="3"/>
  <c r="W178" i="3"/>
  <c r="BK178" i="3"/>
  <c r="N178" i="3"/>
  <c r="BF178" i="3"/>
  <c r="BI177" i="3"/>
  <c r="BH177" i="3"/>
  <c r="BG177" i="3"/>
  <c r="BE177" i="3"/>
  <c r="AA177" i="3"/>
  <c r="AA176" i="3"/>
  <c r="Y177" i="3"/>
  <c r="Y176" i="3"/>
  <c r="W177" i="3"/>
  <c r="BK177" i="3"/>
  <c r="N177" i="3"/>
  <c r="BF177" i="3"/>
  <c r="BI174" i="3"/>
  <c r="BH174" i="3"/>
  <c r="BG174" i="3"/>
  <c r="BE174" i="3"/>
  <c r="AA174" i="3"/>
  <c r="Y174" i="3"/>
  <c r="W174" i="3"/>
  <c r="BK174" i="3"/>
  <c r="N174" i="3"/>
  <c r="BF174" i="3"/>
  <c r="BI173" i="3"/>
  <c r="BH173" i="3"/>
  <c r="BG173" i="3"/>
  <c r="N173" i="3"/>
  <c r="BF173" i="3"/>
  <c r="BE173" i="3"/>
  <c r="AA173" i="3"/>
  <c r="Y173" i="3"/>
  <c r="W173" i="3"/>
  <c r="BK173" i="3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N171" i="3"/>
  <c r="BF171" i="3"/>
  <c r="BE171" i="3"/>
  <c r="AA171" i="3"/>
  <c r="Y171" i="3"/>
  <c r="W171" i="3"/>
  <c r="BK171" i="3"/>
  <c r="BI170" i="3"/>
  <c r="BH170" i="3"/>
  <c r="BG170" i="3"/>
  <c r="BE170" i="3"/>
  <c r="AA170" i="3"/>
  <c r="Y170" i="3"/>
  <c r="W170" i="3"/>
  <c r="BK170" i="3"/>
  <c r="N170" i="3"/>
  <c r="BF170" i="3"/>
  <c r="BI169" i="3"/>
  <c r="BH169" i="3"/>
  <c r="BG169" i="3"/>
  <c r="BE169" i="3"/>
  <c r="AA169" i="3"/>
  <c r="Y169" i="3"/>
  <c r="W169" i="3"/>
  <c r="BK169" i="3"/>
  <c r="N169" i="3"/>
  <c r="BF169" i="3"/>
  <c r="BI168" i="3"/>
  <c r="BH168" i="3"/>
  <c r="BG168" i="3"/>
  <c r="BE168" i="3"/>
  <c r="AA168" i="3"/>
  <c r="Y168" i="3"/>
  <c r="W168" i="3"/>
  <c r="BK168" i="3"/>
  <c r="N168" i="3"/>
  <c r="BF168" i="3"/>
  <c r="BI165" i="3"/>
  <c r="BH165" i="3"/>
  <c r="BG165" i="3"/>
  <c r="N165" i="3"/>
  <c r="BF165" i="3"/>
  <c r="BE165" i="3"/>
  <c r="AA165" i="3"/>
  <c r="Y165" i="3"/>
  <c r="Y164" i="3"/>
  <c r="W165" i="3"/>
  <c r="W164" i="3"/>
  <c r="BK165" i="3"/>
  <c r="BI156" i="3"/>
  <c r="BH156" i="3"/>
  <c r="BG156" i="3"/>
  <c r="BE156" i="3"/>
  <c r="AA156" i="3"/>
  <c r="AA155" i="3"/>
  <c r="Y156" i="3"/>
  <c r="Y155" i="3"/>
  <c r="BK156" i="3"/>
  <c r="BK155" i="3"/>
  <c r="N155" i="3"/>
  <c r="N92" i="3"/>
  <c r="N156" i="3"/>
  <c r="BF156" i="3"/>
  <c r="BI154" i="3"/>
  <c r="BH154" i="3"/>
  <c r="BG154" i="3"/>
  <c r="BE154" i="3"/>
  <c r="AA154" i="3"/>
  <c r="Y154" i="3"/>
  <c r="Y153" i="3"/>
  <c r="Y152" i="3"/>
  <c r="W154" i="3"/>
  <c r="BK154" i="3"/>
  <c r="N154" i="3"/>
  <c r="BF154" i="3"/>
  <c r="BI153" i="3"/>
  <c r="BH153" i="3"/>
  <c r="BG153" i="3"/>
  <c r="BE153" i="3"/>
  <c r="AA153" i="3"/>
  <c r="AA152" i="3"/>
  <c r="W153" i="3"/>
  <c r="BK153" i="3"/>
  <c r="BK152" i="3"/>
  <c r="N152" i="3"/>
  <c r="N91" i="3"/>
  <c r="N153" i="3"/>
  <c r="BF153" i="3"/>
  <c r="BI151" i="3"/>
  <c r="BH151" i="3"/>
  <c r="BG151" i="3"/>
  <c r="BE151" i="3"/>
  <c r="AA151" i="3"/>
  <c r="Y151" i="3"/>
  <c r="W151" i="3"/>
  <c r="BK151" i="3"/>
  <c r="N151" i="3"/>
  <c r="BF151" i="3"/>
  <c r="BI149" i="3"/>
  <c r="BH149" i="3"/>
  <c r="BG149" i="3"/>
  <c r="BE149" i="3"/>
  <c r="AA149" i="3"/>
  <c r="Y149" i="3"/>
  <c r="W149" i="3"/>
  <c r="BK149" i="3"/>
  <c r="N149" i="3"/>
  <c r="BF149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/>
  <c r="BI135" i="3"/>
  <c r="BH135" i="3"/>
  <c r="BG135" i="3"/>
  <c r="BE135" i="3"/>
  <c r="AA135" i="3"/>
  <c r="Y135" i="3"/>
  <c r="W135" i="3"/>
  <c r="BK135" i="3"/>
  <c r="N135" i="3"/>
  <c r="BF135" i="3"/>
  <c r="BI132" i="3"/>
  <c r="BH132" i="3"/>
  <c r="BG132" i="3"/>
  <c r="BE132" i="3"/>
  <c r="AA132" i="3"/>
  <c r="Y132" i="3"/>
  <c r="W132" i="3"/>
  <c r="BK132" i="3"/>
  <c r="N132" i="3"/>
  <c r="BF132" i="3"/>
  <c r="BI124" i="3"/>
  <c r="BH124" i="3"/>
  <c r="BG124" i="3"/>
  <c r="BE124" i="3"/>
  <c r="AA124" i="3"/>
  <c r="AA123" i="3"/>
  <c r="AA122" i="3"/>
  <c r="Y124" i="3"/>
  <c r="W124" i="3"/>
  <c r="BK124" i="3"/>
  <c r="N124" i="3"/>
  <c r="BF124" i="3"/>
  <c r="BI123" i="3"/>
  <c r="BH123" i="3"/>
  <c r="BG123" i="3"/>
  <c r="BE123" i="3"/>
  <c r="Y123" i="3"/>
  <c r="W123" i="3"/>
  <c r="W122" i="3"/>
  <c r="BK123" i="3"/>
  <c r="N123" i="3"/>
  <c r="BF123" i="3"/>
  <c r="E21" i="3"/>
  <c r="M117" i="3"/>
  <c r="E15" i="3"/>
  <c r="F117" i="3"/>
  <c r="F114" i="3"/>
  <c r="F112" i="3"/>
  <c r="F6" i="3"/>
  <c r="F111" i="3"/>
  <c r="M28" i="3"/>
  <c r="AS89" i="1"/>
  <c r="M84" i="3"/>
  <c r="O9" i="3"/>
  <c r="M81" i="3"/>
  <c r="F81" i="3"/>
  <c r="F79" i="3"/>
  <c r="O21" i="3"/>
  <c r="O20" i="3"/>
  <c r="O18" i="3"/>
  <c r="E18" i="3"/>
  <c r="M83" i="3"/>
  <c r="O17" i="3"/>
  <c r="O15" i="3"/>
  <c r="F84" i="3"/>
  <c r="O14" i="3"/>
  <c r="O12" i="3"/>
  <c r="E12" i="3"/>
  <c r="F83" i="3"/>
  <c r="O11" i="3"/>
  <c r="M114" i="3"/>
  <c r="F78" i="3"/>
  <c r="AA1576" i="2"/>
  <c r="AA1620" i="2"/>
  <c r="AA1575" i="2"/>
  <c r="W1523" i="2"/>
  <c r="W1534" i="2"/>
  <c r="W1535" i="2"/>
  <c r="W1539" i="2"/>
  <c r="W1543" i="2"/>
  <c r="W1544" i="2"/>
  <c r="W1548" i="2"/>
  <c r="W1549" i="2"/>
  <c r="W1550" i="2"/>
  <c r="W1551" i="2"/>
  <c r="W1552" i="2"/>
  <c r="W1553" i="2"/>
  <c r="W1522" i="2"/>
  <c r="Y1515" i="2"/>
  <c r="Y1521" i="2"/>
  <c r="Y1514" i="2"/>
  <c r="AA1509" i="2"/>
  <c r="AA1513" i="2"/>
  <c r="AA1508" i="2"/>
  <c r="W1437" i="2"/>
  <c r="W1441" i="2"/>
  <c r="W1442" i="2"/>
  <c r="W1447" i="2"/>
  <c r="W1454" i="2"/>
  <c r="W1459" i="2"/>
  <c r="W1464" i="2"/>
  <c r="W1468" i="2"/>
  <c r="W1472" i="2"/>
  <c r="W1476" i="2"/>
  <c r="W1477" i="2"/>
  <c r="W1478" i="2"/>
  <c r="W1482" i="2"/>
  <c r="W1436" i="2"/>
  <c r="Y1359" i="2"/>
  <c r="Y1363" i="2"/>
  <c r="Y1364" i="2"/>
  <c r="Y1368" i="2"/>
  <c r="Y1369" i="2"/>
  <c r="Y1370" i="2"/>
  <c r="Y1371" i="2"/>
  <c r="Y1372" i="2"/>
  <c r="Y1373" i="2"/>
  <c r="Y1383" i="2"/>
  <c r="Y1393" i="2"/>
  <c r="Y1403" i="2"/>
  <c r="Y1410" i="2"/>
  <c r="Y1414" i="2"/>
  <c r="Y1421" i="2"/>
  <c r="Y1425" i="2"/>
  <c r="Y1435" i="2"/>
  <c r="Y1358" i="2"/>
  <c r="AA1224" i="2"/>
  <c r="AA1225" i="2"/>
  <c r="AA1229" i="2"/>
  <c r="AA1230" i="2"/>
  <c r="AA1234" i="2"/>
  <c r="AA1238" i="2"/>
  <c r="AA1242" i="2"/>
  <c r="AA1246" i="2"/>
  <c r="AA1250" i="2"/>
  <c r="AA1254" i="2"/>
  <c r="AA1260" i="2"/>
  <c r="AA1264" i="2"/>
  <c r="AA1268" i="2"/>
  <c r="AA1274" i="2"/>
  <c r="AA1278" i="2"/>
  <c r="AA1282" i="2"/>
  <c r="AA1286" i="2"/>
  <c r="AA1290" i="2"/>
  <c r="AA1294" i="2"/>
  <c r="AA1298" i="2"/>
  <c r="AA1304" i="2"/>
  <c r="AA1305" i="2"/>
  <c r="AA1306" i="2"/>
  <c r="AA1312" i="2"/>
  <c r="AA1313" i="2"/>
  <c r="AA1314" i="2"/>
  <c r="AA1318" i="2"/>
  <c r="AA1319" i="2"/>
  <c r="AA1323" i="2"/>
  <c r="AA1327" i="2"/>
  <c r="AA1331" i="2"/>
  <c r="AA1335" i="2"/>
  <c r="AA1339" i="2"/>
  <c r="AA1340" i="2"/>
  <c r="AA1344" i="2"/>
  <c r="AA1348" i="2"/>
  <c r="AA1352" i="2"/>
  <c r="AA1356" i="2"/>
  <c r="AA1357" i="2"/>
  <c r="AA1223" i="2"/>
  <c r="W1185" i="2"/>
  <c r="W1189" i="2"/>
  <c r="W1193" i="2"/>
  <c r="W1198" i="2"/>
  <c r="W1202" i="2"/>
  <c r="W1205" i="2"/>
  <c r="W1208" i="2"/>
  <c r="W1209" i="2"/>
  <c r="W1210" i="2"/>
  <c r="W1211" i="2"/>
  <c r="W1184" i="2"/>
  <c r="Y1179" i="2"/>
  <c r="Y1183" i="2"/>
  <c r="Y1178" i="2"/>
  <c r="AA1176" i="2"/>
  <c r="AA1177" i="2"/>
  <c r="AA1175" i="2"/>
  <c r="AY88" i="1"/>
  <c r="AX88" i="1"/>
  <c r="BI1620" i="2"/>
  <c r="BH1620" i="2"/>
  <c r="BG1620" i="2"/>
  <c r="N1620" i="2"/>
  <c r="BF1620" i="2"/>
  <c r="BE1620" i="2"/>
  <c r="Y1620" i="2"/>
  <c r="W1620" i="2"/>
  <c r="W1576" i="2"/>
  <c r="W1575" i="2"/>
  <c r="BK1620" i="2"/>
  <c r="BI1576" i="2"/>
  <c r="BH1576" i="2"/>
  <c r="BG1576" i="2"/>
  <c r="BE1576" i="2"/>
  <c r="Y1576" i="2"/>
  <c r="Y1575" i="2"/>
  <c r="BK1576" i="2"/>
  <c r="N1576" i="2"/>
  <c r="BF1576" i="2"/>
  <c r="BI1565" i="2"/>
  <c r="BH1565" i="2"/>
  <c r="BG1565" i="2"/>
  <c r="BE1565" i="2"/>
  <c r="AA1565" i="2"/>
  <c r="Y1565" i="2"/>
  <c r="Y1555" i="2"/>
  <c r="Y1554" i="2"/>
  <c r="W1565" i="2"/>
  <c r="BK1565" i="2"/>
  <c r="N1565" i="2"/>
  <c r="BF1565" i="2"/>
  <c r="BI1555" i="2"/>
  <c r="BH1555" i="2"/>
  <c r="BG1555" i="2"/>
  <c r="BE1555" i="2"/>
  <c r="AA1555" i="2"/>
  <c r="W1555" i="2"/>
  <c r="W1554" i="2"/>
  <c r="BK1555" i="2"/>
  <c r="N1555" i="2"/>
  <c r="BF1555" i="2"/>
  <c r="BI1553" i="2"/>
  <c r="BH1553" i="2"/>
  <c r="BG1553" i="2"/>
  <c r="BE1553" i="2"/>
  <c r="AA1553" i="2"/>
  <c r="Y1553" i="2"/>
  <c r="BK1553" i="2"/>
  <c r="N1553" i="2"/>
  <c r="BF1553" i="2"/>
  <c r="BI1552" i="2"/>
  <c r="BH1552" i="2"/>
  <c r="BG1552" i="2"/>
  <c r="N1552" i="2"/>
  <c r="BF1552" i="2"/>
  <c r="BE1552" i="2"/>
  <c r="AA1552" i="2"/>
  <c r="Y1552" i="2"/>
  <c r="BK1552" i="2"/>
  <c r="BI1551" i="2"/>
  <c r="BH1551" i="2"/>
  <c r="BG1551" i="2"/>
  <c r="BE1551" i="2"/>
  <c r="AA1551" i="2"/>
  <c r="Y1551" i="2"/>
  <c r="BK1551" i="2"/>
  <c r="N1551" i="2"/>
  <c r="BF1551" i="2"/>
  <c r="BI1550" i="2"/>
  <c r="BH1550" i="2"/>
  <c r="BG1550" i="2"/>
  <c r="N1550" i="2"/>
  <c r="BF1550" i="2"/>
  <c r="BE1550" i="2"/>
  <c r="AA1550" i="2"/>
  <c r="Y1550" i="2"/>
  <c r="BK1550" i="2"/>
  <c r="BI1549" i="2"/>
  <c r="BH1549" i="2"/>
  <c r="BG1549" i="2"/>
  <c r="BE1549" i="2"/>
  <c r="AA1549" i="2"/>
  <c r="Y1549" i="2"/>
  <c r="BK1549" i="2"/>
  <c r="N1549" i="2"/>
  <c r="BF1549" i="2"/>
  <c r="BI1548" i="2"/>
  <c r="BH1548" i="2"/>
  <c r="BG1548" i="2"/>
  <c r="N1548" i="2"/>
  <c r="BF1548" i="2"/>
  <c r="BE1548" i="2"/>
  <c r="AA1548" i="2"/>
  <c r="Y1548" i="2"/>
  <c r="BK1548" i="2"/>
  <c r="BI1544" i="2"/>
  <c r="BH1544" i="2"/>
  <c r="BG1544" i="2"/>
  <c r="BE1544" i="2"/>
  <c r="AA1544" i="2"/>
  <c r="Y1544" i="2"/>
  <c r="BK1544" i="2"/>
  <c r="N1544" i="2"/>
  <c r="BF1544" i="2"/>
  <c r="BI1543" i="2"/>
  <c r="BH1543" i="2"/>
  <c r="BG1543" i="2"/>
  <c r="BE1543" i="2"/>
  <c r="AA1543" i="2"/>
  <c r="Y1543" i="2"/>
  <c r="BK1543" i="2"/>
  <c r="N1543" i="2"/>
  <c r="BF1543" i="2"/>
  <c r="BI1539" i="2"/>
  <c r="BH1539" i="2"/>
  <c r="BG1539" i="2"/>
  <c r="BE1539" i="2"/>
  <c r="AA1539" i="2"/>
  <c r="Y1539" i="2"/>
  <c r="BK1539" i="2"/>
  <c r="N1539" i="2"/>
  <c r="BF1539" i="2"/>
  <c r="BI1535" i="2"/>
  <c r="BH1535" i="2"/>
  <c r="BG1535" i="2"/>
  <c r="N1535" i="2"/>
  <c r="BF1535" i="2"/>
  <c r="BE1535" i="2"/>
  <c r="AA1535" i="2"/>
  <c r="Y1535" i="2"/>
  <c r="BK1535" i="2"/>
  <c r="BI1534" i="2"/>
  <c r="BH1534" i="2"/>
  <c r="BG1534" i="2"/>
  <c r="BE1534" i="2"/>
  <c r="AA1534" i="2"/>
  <c r="AA1523" i="2"/>
  <c r="AA1522" i="2"/>
  <c r="Y1534" i="2"/>
  <c r="BK1534" i="2"/>
  <c r="N1534" i="2"/>
  <c r="BF1534" i="2"/>
  <c r="BI1523" i="2"/>
  <c r="BH1523" i="2"/>
  <c r="BG1523" i="2"/>
  <c r="N1523" i="2"/>
  <c r="BF1523" i="2"/>
  <c r="BE1523" i="2"/>
  <c r="Y1523" i="2"/>
  <c r="BK1523" i="2"/>
  <c r="BI1521" i="2"/>
  <c r="BH1521" i="2"/>
  <c r="BG1521" i="2"/>
  <c r="N1521" i="2"/>
  <c r="BF1521" i="2"/>
  <c r="BE1521" i="2"/>
  <c r="AA1521" i="2"/>
  <c r="W1521" i="2"/>
  <c r="BK1521" i="2"/>
  <c r="BI1515" i="2"/>
  <c r="BH1515" i="2"/>
  <c r="BG1515" i="2"/>
  <c r="BE1515" i="2"/>
  <c r="AA1515" i="2"/>
  <c r="AA1514" i="2"/>
  <c r="W1515" i="2"/>
  <c r="W1514" i="2"/>
  <c r="BK1515" i="2"/>
  <c r="N1515" i="2"/>
  <c r="BF1515" i="2"/>
  <c r="BI1513" i="2"/>
  <c r="BH1513" i="2"/>
  <c r="BG1513" i="2"/>
  <c r="BE1513" i="2"/>
  <c r="Y1513" i="2"/>
  <c r="W1513" i="2"/>
  <c r="W1509" i="2"/>
  <c r="W1508" i="2"/>
  <c r="BK1513" i="2"/>
  <c r="N1513" i="2"/>
  <c r="BF1513" i="2"/>
  <c r="BI1509" i="2"/>
  <c r="BH1509" i="2"/>
  <c r="BG1509" i="2"/>
  <c r="BE1509" i="2"/>
  <c r="Y1509" i="2"/>
  <c r="Y1508" i="2"/>
  <c r="BK1509" i="2"/>
  <c r="BK1508" i="2"/>
  <c r="N1508" i="2"/>
  <c r="N109" i="2"/>
  <c r="N1509" i="2"/>
  <c r="BF1509" i="2"/>
  <c r="BI1507" i="2"/>
  <c r="BH1507" i="2"/>
  <c r="BG1507" i="2"/>
  <c r="BE1507" i="2"/>
  <c r="AA1507" i="2"/>
  <c r="Y1507" i="2"/>
  <c r="W1507" i="2"/>
  <c r="BK1507" i="2"/>
  <c r="N1507" i="2"/>
  <c r="BF1507" i="2"/>
  <c r="BI1503" i="2"/>
  <c r="BH1503" i="2"/>
  <c r="BG1503" i="2"/>
  <c r="BE1503" i="2"/>
  <c r="AA1503" i="2"/>
  <c r="Y1503" i="2"/>
  <c r="W1503" i="2"/>
  <c r="BK1503" i="2"/>
  <c r="N1503" i="2"/>
  <c r="BF1503" i="2"/>
  <c r="BI1499" i="2"/>
  <c r="BH1499" i="2"/>
  <c r="BG1499" i="2"/>
  <c r="BE1499" i="2"/>
  <c r="AA1499" i="2"/>
  <c r="Y1499" i="2"/>
  <c r="W1499" i="2"/>
  <c r="BK1499" i="2"/>
  <c r="N1499" i="2"/>
  <c r="BF1499" i="2"/>
  <c r="BI1494" i="2"/>
  <c r="BH1494" i="2"/>
  <c r="BG1494" i="2"/>
  <c r="BE1494" i="2"/>
  <c r="AA1494" i="2"/>
  <c r="Y1494" i="2"/>
  <c r="W1494" i="2"/>
  <c r="BK1494" i="2"/>
  <c r="N1494" i="2"/>
  <c r="BF1494" i="2"/>
  <c r="BI1493" i="2"/>
  <c r="BH1493" i="2"/>
  <c r="BG1493" i="2"/>
  <c r="BE1493" i="2"/>
  <c r="AA1493" i="2"/>
  <c r="Y1493" i="2"/>
  <c r="Y1484" i="2"/>
  <c r="Y1483" i="2"/>
  <c r="W1493" i="2"/>
  <c r="BK1493" i="2"/>
  <c r="N1493" i="2"/>
  <c r="BF1493" i="2"/>
  <c r="BI1484" i="2"/>
  <c r="BH1484" i="2"/>
  <c r="BG1484" i="2"/>
  <c r="N1484" i="2"/>
  <c r="BF1484" i="2"/>
  <c r="BE1484" i="2"/>
  <c r="AA1484" i="2"/>
  <c r="AA1483" i="2"/>
  <c r="W1484" i="2"/>
  <c r="BK1484" i="2"/>
  <c r="BI1482" i="2"/>
  <c r="BH1482" i="2"/>
  <c r="BG1482" i="2"/>
  <c r="BE1482" i="2"/>
  <c r="AA1482" i="2"/>
  <c r="Y1482" i="2"/>
  <c r="BK1482" i="2"/>
  <c r="N1482" i="2"/>
  <c r="BF1482" i="2"/>
  <c r="BI1478" i="2"/>
  <c r="BH1478" i="2"/>
  <c r="BG1478" i="2"/>
  <c r="N1478" i="2"/>
  <c r="BF1478" i="2"/>
  <c r="BE1478" i="2"/>
  <c r="AA1478" i="2"/>
  <c r="Y1478" i="2"/>
  <c r="BK1478" i="2"/>
  <c r="BI1477" i="2"/>
  <c r="BH1477" i="2"/>
  <c r="BG1477" i="2"/>
  <c r="BE1477" i="2"/>
  <c r="AA1477" i="2"/>
  <c r="Y1477" i="2"/>
  <c r="BK1477" i="2"/>
  <c r="N1477" i="2"/>
  <c r="BF1477" i="2"/>
  <c r="BI1476" i="2"/>
  <c r="BH1476" i="2"/>
  <c r="BG1476" i="2"/>
  <c r="BE1476" i="2"/>
  <c r="AA1476" i="2"/>
  <c r="Y1476" i="2"/>
  <c r="BK1476" i="2"/>
  <c r="N1476" i="2"/>
  <c r="BF1476" i="2"/>
  <c r="BI1472" i="2"/>
  <c r="BH1472" i="2"/>
  <c r="BG1472" i="2"/>
  <c r="BE1472" i="2"/>
  <c r="AA1472" i="2"/>
  <c r="Y1472" i="2"/>
  <c r="BK1472" i="2"/>
  <c r="N1472" i="2"/>
  <c r="BF1472" i="2"/>
  <c r="BI1468" i="2"/>
  <c r="BH1468" i="2"/>
  <c r="BG1468" i="2"/>
  <c r="N1468" i="2"/>
  <c r="BF1468" i="2"/>
  <c r="BE1468" i="2"/>
  <c r="AA1468" i="2"/>
  <c r="Y1468" i="2"/>
  <c r="BK1468" i="2"/>
  <c r="BI1464" i="2"/>
  <c r="BH1464" i="2"/>
  <c r="BG1464" i="2"/>
  <c r="BE1464" i="2"/>
  <c r="AA1464" i="2"/>
  <c r="Y1464" i="2"/>
  <c r="BK1464" i="2"/>
  <c r="N1464" i="2"/>
  <c r="BF1464" i="2"/>
  <c r="BI1459" i="2"/>
  <c r="BH1459" i="2"/>
  <c r="BG1459" i="2"/>
  <c r="BE1459" i="2"/>
  <c r="AA1459" i="2"/>
  <c r="Y1459" i="2"/>
  <c r="BK1459" i="2"/>
  <c r="N1459" i="2"/>
  <c r="BF1459" i="2"/>
  <c r="BI1454" i="2"/>
  <c r="BH1454" i="2"/>
  <c r="BG1454" i="2"/>
  <c r="BE1454" i="2"/>
  <c r="AA1454" i="2"/>
  <c r="Y1454" i="2"/>
  <c r="BK1454" i="2"/>
  <c r="N1454" i="2"/>
  <c r="BF1454" i="2"/>
  <c r="BI1447" i="2"/>
  <c r="BH1447" i="2"/>
  <c r="BG1447" i="2"/>
  <c r="BE1447" i="2"/>
  <c r="AA1447" i="2"/>
  <c r="Y1447" i="2"/>
  <c r="BK1447" i="2"/>
  <c r="N1447" i="2"/>
  <c r="BF1447" i="2"/>
  <c r="BI1442" i="2"/>
  <c r="BH1442" i="2"/>
  <c r="BG1442" i="2"/>
  <c r="BE1442" i="2"/>
  <c r="AA1442" i="2"/>
  <c r="Y1442" i="2"/>
  <c r="BK1442" i="2"/>
  <c r="N1442" i="2"/>
  <c r="BF1442" i="2"/>
  <c r="BI1441" i="2"/>
  <c r="BH1441" i="2"/>
  <c r="BG1441" i="2"/>
  <c r="BE1441" i="2"/>
  <c r="AA1441" i="2"/>
  <c r="Y1441" i="2"/>
  <c r="BK1441" i="2"/>
  <c r="N1441" i="2"/>
  <c r="BF1441" i="2"/>
  <c r="BI1437" i="2"/>
  <c r="BH1437" i="2"/>
  <c r="BG1437" i="2"/>
  <c r="BE1437" i="2"/>
  <c r="AA1437" i="2"/>
  <c r="AA1436" i="2"/>
  <c r="Y1437" i="2"/>
  <c r="Y1436" i="2"/>
  <c r="BK1437" i="2"/>
  <c r="N1437" i="2"/>
  <c r="BF1437" i="2"/>
  <c r="BI1435" i="2"/>
  <c r="BH1435" i="2"/>
  <c r="BG1435" i="2"/>
  <c r="BE1435" i="2"/>
  <c r="AA1435" i="2"/>
  <c r="W1435" i="2"/>
  <c r="BK1435" i="2"/>
  <c r="N1435" i="2"/>
  <c r="BF1435" i="2"/>
  <c r="BI1425" i="2"/>
  <c r="BH1425" i="2"/>
  <c r="BG1425" i="2"/>
  <c r="BE1425" i="2"/>
  <c r="AA1425" i="2"/>
  <c r="W1425" i="2"/>
  <c r="BK1425" i="2"/>
  <c r="N1425" i="2"/>
  <c r="BF1425" i="2"/>
  <c r="BI1421" i="2"/>
  <c r="BH1421" i="2"/>
  <c r="BG1421" i="2"/>
  <c r="BE1421" i="2"/>
  <c r="AA1421" i="2"/>
  <c r="W1421" i="2"/>
  <c r="BK1421" i="2"/>
  <c r="N1421" i="2"/>
  <c r="BF1421" i="2"/>
  <c r="BI1414" i="2"/>
  <c r="BH1414" i="2"/>
  <c r="BG1414" i="2"/>
  <c r="BE1414" i="2"/>
  <c r="AA1414" i="2"/>
  <c r="W1414" i="2"/>
  <c r="BK1414" i="2"/>
  <c r="N1414" i="2"/>
  <c r="BF1414" i="2"/>
  <c r="BI1410" i="2"/>
  <c r="BH1410" i="2"/>
  <c r="BG1410" i="2"/>
  <c r="BE1410" i="2"/>
  <c r="AA1410" i="2"/>
  <c r="W1410" i="2"/>
  <c r="BK1410" i="2"/>
  <c r="N1410" i="2"/>
  <c r="BF1410" i="2"/>
  <c r="BI1403" i="2"/>
  <c r="BH1403" i="2"/>
  <c r="BG1403" i="2"/>
  <c r="BE1403" i="2"/>
  <c r="AA1403" i="2"/>
  <c r="W1403" i="2"/>
  <c r="BK1403" i="2"/>
  <c r="N1403" i="2"/>
  <c r="BF1403" i="2"/>
  <c r="BI1393" i="2"/>
  <c r="BH1393" i="2"/>
  <c r="BG1393" i="2"/>
  <c r="BE1393" i="2"/>
  <c r="AA1393" i="2"/>
  <c r="W1393" i="2"/>
  <c r="BK1393" i="2"/>
  <c r="N1393" i="2"/>
  <c r="BF1393" i="2"/>
  <c r="BI1383" i="2"/>
  <c r="BH1383" i="2"/>
  <c r="BG1383" i="2"/>
  <c r="BE1383" i="2"/>
  <c r="AA1383" i="2"/>
  <c r="W1383" i="2"/>
  <c r="BK1383" i="2"/>
  <c r="N1383" i="2"/>
  <c r="BF1383" i="2"/>
  <c r="BI1373" i="2"/>
  <c r="BH1373" i="2"/>
  <c r="BG1373" i="2"/>
  <c r="BE1373" i="2"/>
  <c r="AA1373" i="2"/>
  <c r="W1373" i="2"/>
  <c r="BK1373" i="2"/>
  <c r="N1373" i="2"/>
  <c r="BF1373" i="2"/>
  <c r="BI1372" i="2"/>
  <c r="BH1372" i="2"/>
  <c r="BG1372" i="2"/>
  <c r="N1372" i="2"/>
  <c r="BF1372" i="2"/>
  <c r="BE1372" i="2"/>
  <c r="AA1372" i="2"/>
  <c r="W1372" i="2"/>
  <c r="BK1372" i="2"/>
  <c r="BI1371" i="2"/>
  <c r="BH1371" i="2"/>
  <c r="BG1371" i="2"/>
  <c r="BE1371" i="2"/>
  <c r="AA1371" i="2"/>
  <c r="W1371" i="2"/>
  <c r="BK1371" i="2"/>
  <c r="N1371" i="2"/>
  <c r="BF1371" i="2"/>
  <c r="BI1370" i="2"/>
  <c r="BH1370" i="2"/>
  <c r="BG1370" i="2"/>
  <c r="BE1370" i="2"/>
  <c r="AA1370" i="2"/>
  <c r="W1370" i="2"/>
  <c r="BK1370" i="2"/>
  <c r="N1370" i="2"/>
  <c r="BF1370" i="2"/>
  <c r="BI1369" i="2"/>
  <c r="BH1369" i="2"/>
  <c r="BG1369" i="2"/>
  <c r="BE1369" i="2"/>
  <c r="AA1369" i="2"/>
  <c r="W1369" i="2"/>
  <c r="BK1369" i="2"/>
  <c r="N1369" i="2"/>
  <c r="BF1369" i="2"/>
  <c r="BI1368" i="2"/>
  <c r="BH1368" i="2"/>
  <c r="BG1368" i="2"/>
  <c r="BE1368" i="2"/>
  <c r="AA1368" i="2"/>
  <c r="W1368" i="2"/>
  <c r="BK1368" i="2"/>
  <c r="N1368" i="2"/>
  <c r="BF1368" i="2"/>
  <c r="BI1364" i="2"/>
  <c r="BH1364" i="2"/>
  <c r="BG1364" i="2"/>
  <c r="BE1364" i="2"/>
  <c r="AA1364" i="2"/>
  <c r="W1364" i="2"/>
  <c r="BK1364" i="2"/>
  <c r="N1364" i="2"/>
  <c r="BF1364" i="2"/>
  <c r="BI1363" i="2"/>
  <c r="BH1363" i="2"/>
  <c r="BG1363" i="2"/>
  <c r="BE1363" i="2"/>
  <c r="AA1363" i="2"/>
  <c r="W1363" i="2"/>
  <c r="BK1363" i="2"/>
  <c r="N1363" i="2"/>
  <c r="BF1363" i="2"/>
  <c r="BI1359" i="2"/>
  <c r="BH1359" i="2"/>
  <c r="BG1359" i="2"/>
  <c r="BE1359" i="2"/>
  <c r="AA1359" i="2"/>
  <c r="AA1358" i="2"/>
  <c r="W1359" i="2"/>
  <c r="BK1359" i="2"/>
  <c r="N1359" i="2"/>
  <c r="BF1359" i="2"/>
  <c r="BI1357" i="2"/>
  <c r="BH1357" i="2"/>
  <c r="BG1357" i="2"/>
  <c r="N1357" i="2"/>
  <c r="BF1357" i="2"/>
  <c r="BE1357" i="2"/>
  <c r="Y1357" i="2"/>
  <c r="W1357" i="2"/>
  <c r="BK1357" i="2"/>
  <c r="BI1356" i="2"/>
  <c r="BH1356" i="2"/>
  <c r="BG1356" i="2"/>
  <c r="BE1356" i="2"/>
  <c r="Y1356" i="2"/>
  <c r="W1356" i="2"/>
  <c r="BK1356" i="2"/>
  <c r="N1356" i="2"/>
  <c r="BF1356" i="2"/>
  <c r="BI1352" i="2"/>
  <c r="BH1352" i="2"/>
  <c r="BG1352" i="2"/>
  <c r="BE1352" i="2"/>
  <c r="Y1352" i="2"/>
  <c r="W1352" i="2"/>
  <c r="BK1352" i="2"/>
  <c r="N1352" i="2"/>
  <c r="BF1352" i="2"/>
  <c r="BI1348" i="2"/>
  <c r="BH1348" i="2"/>
  <c r="BG1348" i="2"/>
  <c r="BE1348" i="2"/>
  <c r="Y1348" i="2"/>
  <c r="W1348" i="2"/>
  <c r="BK1348" i="2"/>
  <c r="N1348" i="2"/>
  <c r="BF1348" i="2"/>
  <c r="BI1344" i="2"/>
  <c r="BH1344" i="2"/>
  <c r="BG1344" i="2"/>
  <c r="BE1344" i="2"/>
  <c r="Y1344" i="2"/>
  <c r="W1344" i="2"/>
  <c r="BK1344" i="2"/>
  <c r="N1344" i="2"/>
  <c r="BF1344" i="2"/>
  <c r="BI1340" i="2"/>
  <c r="BH1340" i="2"/>
  <c r="BG1340" i="2"/>
  <c r="BE1340" i="2"/>
  <c r="Y1340" i="2"/>
  <c r="W1340" i="2"/>
  <c r="BK1340" i="2"/>
  <c r="N1340" i="2"/>
  <c r="BF1340" i="2"/>
  <c r="BI1339" i="2"/>
  <c r="BH1339" i="2"/>
  <c r="BG1339" i="2"/>
  <c r="BE1339" i="2"/>
  <c r="Y1339" i="2"/>
  <c r="W1339" i="2"/>
  <c r="BK1339" i="2"/>
  <c r="N1339" i="2"/>
  <c r="BF1339" i="2"/>
  <c r="BI1335" i="2"/>
  <c r="BH1335" i="2"/>
  <c r="BG1335" i="2"/>
  <c r="BE1335" i="2"/>
  <c r="Y1335" i="2"/>
  <c r="W1335" i="2"/>
  <c r="BK1335" i="2"/>
  <c r="N1335" i="2"/>
  <c r="BF1335" i="2"/>
  <c r="BI1331" i="2"/>
  <c r="BH1331" i="2"/>
  <c r="BG1331" i="2"/>
  <c r="N1331" i="2"/>
  <c r="BF1331" i="2"/>
  <c r="BE1331" i="2"/>
  <c r="Y1331" i="2"/>
  <c r="W1331" i="2"/>
  <c r="BK1331" i="2"/>
  <c r="BI1327" i="2"/>
  <c r="BH1327" i="2"/>
  <c r="BG1327" i="2"/>
  <c r="BE1327" i="2"/>
  <c r="Y1327" i="2"/>
  <c r="W1327" i="2"/>
  <c r="BK1327" i="2"/>
  <c r="N1327" i="2"/>
  <c r="BF1327" i="2"/>
  <c r="BI1323" i="2"/>
  <c r="BH1323" i="2"/>
  <c r="BG1323" i="2"/>
  <c r="BE1323" i="2"/>
  <c r="Y1323" i="2"/>
  <c r="W1323" i="2"/>
  <c r="BK1323" i="2"/>
  <c r="N1323" i="2"/>
  <c r="BF1323" i="2"/>
  <c r="BI1319" i="2"/>
  <c r="BH1319" i="2"/>
  <c r="BG1319" i="2"/>
  <c r="BE1319" i="2"/>
  <c r="Y1319" i="2"/>
  <c r="W1319" i="2"/>
  <c r="BK1319" i="2"/>
  <c r="N1319" i="2"/>
  <c r="BF1319" i="2"/>
  <c r="BI1318" i="2"/>
  <c r="BH1318" i="2"/>
  <c r="BG1318" i="2"/>
  <c r="BE1318" i="2"/>
  <c r="Y1318" i="2"/>
  <c r="W1318" i="2"/>
  <c r="BK1318" i="2"/>
  <c r="N1318" i="2"/>
  <c r="BF1318" i="2"/>
  <c r="BI1314" i="2"/>
  <c r="BH1314" i="2"/>
  <c r="BG1314" i="2"/>
  <c r="BE1314" i="2"/>
  <c r="Y1314" i="2"/>
  <c r="W1314" i="2"/>
  <c r="BK1314" i="2"/>
  <c r="N1314" i="2"/>
  <c r="BF1314" i="2"/>
  <c r="BI1313" i="2"/>
  <c r="BH1313" i="2"/>
  <c r="BG1313" i="2"/>
  <c r="N1313" i="2"/>
  <c r="BF1313" i="2"/>
  <c r="BE1313" i="2"/>
  <c r="Y1313" i="2"/>
  <c r="W1313" i="2"/>
  <c r="BK1313" i="2"/>
  <c r="BI1312" i="2"/>
  <c r="BH1312" i="2"/>
  <c r="BG1312" i="2"/>
  <c r="BE1312" i="2"/>
  <c r="Y1312" i="2"/>
  <c r="W1312" i="2"/>
  <c r="BK1312" i="2"/>
  <c r="N1312" i="2"/>
  <c r="BF1312" i="2"/>
  <c r="BI1306" i="2"/>
  <c r="BH1306" i="2"/>
  <c r="BG1306" i="2"/>
  <c r="BE1306" i="2"/>
  <c r="Y1306" i="2"/>
  <c r="W1306" i="2"/>
  <c r="BK1306" i="2"/>
  <c r="N1306" i="2"/>
  <c r="BF1306" i="2"/>
  <c r="BI1305" i="2"/>
  <c r="BH1305" i="2"/>
  <c r="BG1305" i="2"/>
  <c r="BE1305" i="2"/>
  <c r="Y1305" i="2"/>
  <c r="W1305" i="2"/>
  <c r="BK1305" i="2"/>
  <c r="N1305" i="2"/>
  <c r="BF1305" i="2"/>
  <c r="BI1304" i="2"/>
  <c r="BH1304" i="2"/>
  <c r="BG1304" i="2"/>
  <c r="BE1304" i="2"/>
  <c r="Y1304" i="2"/>
  <c r="W1304" i="2"/>
  <c r="BK1304" i="2"/>
  <c r="N1304" i="2"/>
  <c r="BF1304" i="2"/>
  <c r="BI1298" i="2"/>
  <c r="BH1298" i="2"/>
  <c r="BG1298" i="2"/>
  <c r="BE1298" i="2"/>
  <c r="Y1298" i="2"/>
  <c r="W1298" i="2"/>
  <c r="BK1298" i="2"/>
  <c r="N1298" i="2"/>
  <c r="BF1298" i="2"/>
  <c r="BI1294" i="2"/>
  <c r="BH1294" i="2"/>
  <c r="BG1294" i="2"/>
  <c r="BE1294" i="2"/>
  <c r="Y1294" i="2"/>
  <c r="W1294" i="2"/>
  <c r="BK1294" i="2"/>
  <c r="N1294" i="2"/>
  <c r="BF1294" i="2"/>
  <c r="BI1290" i="2"/>
  <c r="BH1290" i="2"/>
  <c r="BG1290" i="2"/>
  <c r="BE1290" i="2"/>
  <c r="Y1290" i="2"/>
  <c r="W1290" i="2"/>
  <c r="BK1290" i="2"/>
  <c r="N1290" i="2"/>
  <c r="BF1290" i="2"/>
  <c r="BI1286" i="2"/>
  <c r="BH1286" i="2"/>
  <c r="BG1286" i="2"/>
  <c r="BE1286" i="2"/>
  <c r="Y1286" i="2"/>
  <c r="W1286" i="2"/>
  <c r="BK1286" i="2"/>
  <c r="N1286" i="2"/>
  <c r="BF1286" i="2"/>
  <c r="BI1282" i="2"/>
  <c r="BH1282" i="2"/>
  <c r="BG1282" i="2"/>
  <c r="BE1282" i="2"/>
  <c r="Y1282" i="2"/>
  <c r="W1282" i="2"/>
  <c r="BK1282" i="2"/>
  <c r="N1282" i="2"/>
  <c r="BF1282" i="2"/>
  <c r="BI1278" i="2"/>
  <c r="BH1278" i="2"/>
  <c r="BG1278" i="2"/>
  <c r="BE1278" i="2"/>
  <c r="Y1278" i="2"/>
  <c r="W1278" i="2"/>
  <c r="BK1278" i="2"/>
  <c r="N1278" i="2"/>
  <c r="BF1278" i="2"/>
  <c r="BI1274" i="2"/>
  <c r="BH1274" i="2"/>
  <c r="BG1274" i="2"/>
  <c r="BE1274" i="2"/>
  <c r="Y1274" i="2"/>
  <c r="W1274" i="2"/>
  <c r="BK1274" i="2"/>
  <c r="N1274" i="2"/>
  <c r="BF1274" i="2"/>
  <c r="BI1268" i="2"/>
  <c r="BH1268" i="2"/>
  <c r="BG1268" i="2"/>
  <c r="BE1268" i="2"/>
  <c r="Y1268" i="2"/>
  <c r="W1268" i="2"/>
  <c r="BK1268" i="2"/>
  <c r="N1268" i="2"/>
  <c r="BF1268" i="2"/>
  <c r="BI1264" i="2"/>
  <c r="BH1264" i="2"/>
  <c r="BG1264" i="2"/>
  <c r="BE1264" i="2"/>
  <c r="Y1264" i="2"/>
  <c r="W1264" i="2"/>
  <c r="BK1264" i="2"/>
  <c r="N1264" i="2"/>
  <c r="BF1264" i="2"/>
  <c r="BI1260" i="2"/>
  <c r="BH1260" i="2"/>
  <c r="BG1260" i="2"/>
  <c r="N1260" i="2"/>
  <c r="BF1260" i="2"/>
  <c r="BE1260" i="2"/>
  <c r="Y1260" i="2"/>
  <c r="W1260" i="2"/>
  <c r="BK1260" i="2"/>
  <c r="BI1254" i="2"/>
  <c r="BH1254" i="2"/>
  <c r="BG1254" i="2"/>
  <c r="BE1254" i="2"/>
  <c r="Y1254" i="2"/>
  <c r="W1254" i="2"/>
  <c r="BK1254" i="2"/>
  <c r="N1254" i="2"/>
  <c r="BF1254" i="2"/>
  <c r="BI1250" i="2"/>
  <c r="BH1250" i="2"/>
  <c r="BG1250" i="2"/>
  <c r="BE1250" i="2"/>
  <c r="Y1250" i="2"/>
  <c r="W1250" i="2"/>
  <c r="BK1250" i="2"/>
  <c r="N1250" i="2"/>
  <c r="BF1250" i="2"/>
  <c r="BI1246" i="2"/>
  <c r="BH1246" i="2"/>
  <c r="BG1246" i="2"/>
  <c r="BE1246" i="2"/>
  <c r="Y1246" i="2"/>
  <c r="W1246" i="2"/>
  <c r="BK1246" i="2"/>
  <c r="N1246" i="2"/>
  <c r="BF1246" i="2"/>
  <c r="BI1242" i="2"/>
  <c r="BH1242" i="2"/>
  <c r="BG1242" i="2"/>
  <c r="BE1242" i="2"/>
  <c r="Y1242" i="2"/>
  <c r="W1242" i="2"/>
  <c r="BK1242" i="2"/>
  <c r="N1242" i="2"/>
  <c r="BF1242" i="2"/>
  <c r="BI1238" i="2"/>
  <c r="BH1238" i="2"/>
  <c r="BG1238" i="2"/>
  <c r="BE1238" i="2"/>
  <c r="Y1238" i="2"/>
  <c r="W1238" i="2"/>
  <c r="BK1238" i="2"/>
  <c r="N1238" i="2"/>
  <c r="BF1238" i="2"/>
  <c r="BI1234" i="2"/>
  <c r="BH1234" i="2"/>
  <c r="BG1234" i="2"/>
  <c r="BE1234" i="2"/>
  <c r="Y1234" i="2"/>
  <c r="W1234" i="2"/>
  <c r="BK1234" i="2"/>
  <c r="N1234" i="2"/>
  <c r="BF1234" i="2"/>
  <c r="BI1230" i="2"/>
  <c r="BH1230" i="2"/>
  <c r="BG1230" i="2"/>
  <c r="BE1230" i="2"/>
  <c r="Y1230" i="2"/>
  <c r="W1230" i="2"/>
  <c r="BK1230" i="2"/>
  <c r="N1230" i="2"/>
  <c r="BF1230" i="2"/>
  <c r="BI1229" i="2"/>
  <c r="BH1229" i="2"/>
  <c r="BG1229" i="2"/>
  <c r="N1229" i="2"/>
  <c r="BF1229" i="2"/>
  <c r="BE1229" i="2"/>
  <c r="Y1229" i="2"/>
  <c r="W1229" i="2"/>
  <c r="BK1229" i="2"/>
  <c r="BI1225" i="2"/>
  <c r="BH1225" i="2"/>
  <c r="BG1225" i="2"/>
  <c r="BE1225" i="2"/>
  <c r="Y1225" i="2"/>
  <c r="W1225" i="2"/>
  <c r="BK1225" i="2"/>
  <c r="N1225" i="2"/>
  <c r="BF1225" i="2"/>
  <c r="BI1224" i="2"/>
  <c r="BH1224" i="2"/>
  <c r="BG1224" i="2"/>
  <c r="BE1224" i="2"/>
  <c r="Y1224" i="2"/>
  <c r="Y1223" i="2"/>
  <c r="W1224" i="2"/>
  <c r="W1223" i="2"/>
  <c r="BK1224" i="2"/>
  <c r="N1224" i="2"/>
  <c r="BF1224" i="2"/>
  <c r="BI1222" i="2"/>
  <c r="BH1222" i="2"/>
  <c r="BG1222" i="2"/>
  <c r="N1222" i="2"/>
  <c r="BF1222" i="2"/>
  <c r="BE1222" i="2"/>
  <c r="AA1222" i="2"/>
  <c r="Y1222" i="2"/>
  <c r="W1222" i="2"/>
  <c r="BK1222" i="2"/>
  <c r="BI1217" i="2"/>
  <c r="BH1217" i="2"/>
  <c r="BG1217" i="2"/>
  <c r="BE1217" i="2"/>
  <c r="AA1217" i="2"/>
  <c r="Y1217" i="2"/>
  <c r="W1217" i="2"/>
  <c r="BK1217" i="2"/>
  <c r="N1217" i="2"/>
  <c r="BF1217" i="2"/>
  <c r="BI1213" i="2"/>
  <c r="BH1213" i="2"/>
  <c r="BG1213" i="2"/>
  <c r="N1213" i="2"/>
  <c r="BF1213" i="2"/>
  <c r="BE1213" i="2"/>
  <c r="AA1213" i="2"/>
  <c r="Y1213" i="2"/>
  <c r="Y1212" i="2"/>
  <c r="W1213" i="2"/>
  <c r="BK1213" i="2"/>
  <c r="BI1211" i="2"/>
  <c r="BH1211" i="2"/>
  <c r="BG1211" i="2"/>
  <c r="BE1211" i="2"/>
  <c r="AA1211" i="2"/>
  <c r="Y1211" i="2"/>
  <c r="BK1211" i="2"/>
  <c r="N1211" i="2"/>
  <c r="BF1211" i="2"/>
  <c r="BI1210" i="2"/>
  <c r="BH1210" i="2"/>
  <c r="BG1210" i="2"/>
  <c r="BE1210" i="2"/>
  <c r="AA1210" i="2"/>
  <c r="Y1210" i="2"/>
  <c r="BK1210" i="2"/>
  <c r="N1210" i="2"/>
  <c r="BF1210" i="2"/>
  <c r="BI1209" i="2"/>
  <c r="BH1209" i="2"/>
  <c r="BG1209" i="2"/>
  <c r="BE1209" i="2"/>
  <c r="AA1209" i="2"/>
  <c r="Y1209" i="2"/>
  <c r="BK1209" i="2"/>
  <c r="N1209" i="2"/>
  <c r="BF1209" i="2"/>
  <c r="BI1208" i="2"/>
  <c r="BH1208" i="2"/>
  <c r="BG1208" i="2"/>
  <c r="N1208" i="2"/>
  <c r="BF1208" i="2"/>
  <c r="BE1208" i="2"/>
  <c r="AA1208" i="2"/>
  <c r="Y1208" i="2"/>
  <c r="BK1208" i="2"/>
  <c r="BI1205" i="2"/>
  <c r="BH1205" i="2"/>
  <c r="BG1205" i="2"/>
  <c r="BE1205" i="2"/>
  <c r="AA1205" i="2"/>
  <c r="Y1205" i="2"/>
  <c r="BK1205" i="2"/>
  <c r="N1205" i="2"/>
  <c r="BF1205" i="2"/>
  <c r="BI1202" i="2"/>
  <c r="BH1202" i="2"/>
  <c r="BG1202" i="2"/>
  <c r="BE1202" i="2"/>
  <c r="AA1202" i="2"/>
  <c r="Y1202" i="2"/>
  <c r="BK1202" i="2"/>
  <c r="N1202" i="2"/>
  <c r="BF1202" i="2"/>
  <c r="BI1198" i="2"/>
  <c r="BH1198" i="2"/>
  <c r="BG1198" i="2"/>
  <c r="BE1198" i="2"/>
  <c r="AA1198" i="2"/>
  <c r="Y1198" i="2"/>
  <c r="BK1198" i="2"/>
  <c r="N1198" i="2"/>
  <c r="BF1198" i="2"/>
  <c r="BI1193" i="2"/>
  <c r="BH1193" i="2"/>
  <c r="BG1193" i="2"/>
  <c r="N1193" i="2"/>
  <c r="BF1193" i="2"/>
  <c r="BE1193" i="2"/>
  <c r="AA1193" i="2"/>
  <c r="Y1193" i="2"/>
  <c r="BK1193" i="2"/>
  <c r="BI1189" i="2"/>
  <c r="BH1189" i="2"/>
  <c r="BG1189" i="2"/>
  <c r="BE1189" i="2"/>
  <c r="AA1189" i="2"/>
  <c r="Y1189" i="2"/>
  <c r="BK1189" i="2"/>
  <c r="N1189" i="2"/>
  <c r="BF1189" i="2"/>
  <c r="BI1185" i="2"/>
  <c r="BH1185" i="2"/>
  <c r="BG1185" i="2"/>
  <c r="BE1185" i="2"/>
  <c r="AA1185" i="2"/>
  <c r="AA1184" i="2"/>
  <c r="Y1185" i="2"/>
  <c r="BK1185" i="2"/>
  <c r="N1185" i="2"/>
  <c r="BF1185" i="2"/>
  <c r="BI1183" i="2"/>
  <c r="BH1183" i="2"/>
  <c r="BG1183" i="2"/>
  <c r="BE1183" i="2"/>
  <c r="AA1183" i="2"/>
  <c r="W1183" i="2"/>
  <c r="BK1183" i="2"/>
  <c r="N1183" i="2"/>
  <c r="BF1183" i="2"/>
  <c r="BI1179" i="2"/>
  <c r="BH1179" i="2"/>
  <c r="BG1179" i="2"/>
  <c r="BE1179" i="2"/>
  <c r="AA1179" i="2"/>
  <c r="AA1178" i="2"/>
  <c r="W1179" i="2"/>
  <c r="W1178" i="2"/>
  <c r="BK1179" i="2"/>
  <c r="BK1178" i="2"/>
  <c r="N1178" i="2"/>
  <c r="N102" i="2"/>
  <c r="N1179" i="2"/>
  <c r="BF1179" i="2"/>
  <c r="BI1177" i="2"/>
  <c r="BH1177" i="2"/>
  <c r="BG1177" i="2"/>
  <c r="N1177" i="2"/>
  <c r="BF1177" i="2"/>
  <c r="BE1177" i="2"/>
  <c r="Y1177" i="2"/>
  <c r="W1177" i="2"/>
  <c r="BK1177" i="2"/>
  <c r="BI1176" i="2"/>
  <c r="BH1176" i="2"/>
  <c r="BG1176" i="2"/>
  <c r="BE1176" i="2"/>
  <c r="Y1176" i="2"/>
  <c r="Y1175" i="2"/>
  <c r="W1176" i="2"/>
  <c r="W1175" i="2"/>
  <c r="BK1176" i="2"/>
  <c r="BK1175" i="2"/>
  <c r="N1175" i="2"/>
  <c r="N101" i="2"/>
  <c r="N1176" i="2"/>
  <c r="BF1176" i="2"/>
  <c r="BI1174" i="2"/>
  <c r="BH1174" i="2"/>
  <c r="BG1174" i="2"/>
  <c r="BE1174" i="2"/>
  <c r="AA1174" i="2"/>
  <c r="Y1174" i="2"/>
  <c r="W1174" i="2"/>
  <c r="BK1174" i="2"/>
  <c r="N1174" i="2"/>
  <c r="BF1174" i="2"/>
  <c r="BI1173" i="2"/>
  <c r="BH1173" i="2"/>
  <c r="BG1173" i="2"/>
  <c r="BE1173" i="2"/>
  <c r="AA1173" i="2"/>
  <c r="Y1173" i="2"/>
  <c r="W1173" i="2"/>
  <c r="BK1173" i="2"/>
  <c r="N1173" i="2"/>
  <c r="BF1173" i="2"/>
  <c r="BI1167" i="2"/>
  <c r="BH1167" i="2"/>
  <c r="BG1167" i="2"/>
  <c r="BE1167" i="2"/>
  <c r="AA1167" i="2"/>
  <c r="Y1167" i="2"/>
  <c r="W1167" i="2"/>
  <c r="BK1167" i="2"/>
  <c r="N1167" i="2"/>
  <c r="BF1167" i="2"/>
  <c r="BI1163" i="2"/>
  <c r="BH1163" i="2"/>
  <c r="BG1163" i="2"/>
  <c r="N1163" i="2"/>
  <c r="BF1163" i="2"/>
  <c r="BE1163" i="2"/>
  <c r="AA1163" i="2"/>
  <c r="Y1163" i="2"/>
  <c r="W1163" i="2"/>
  <c r="BK1163" i="2"/>
  <c r="BI1159" i="2"/>
  <c r="BH1159" i="2"/>
  <c r="BG1159" i="2"/>
  <c r="BE1159" i="2"/>
  <c r="AA1159" i="2"/>
  <c r="Y1159" i="2"/>
  <c r="W1159" i="2"/>
  <c r="BK1159" i="2"/>
  <c r="N1159" i="2"/>
  <c r="BF1159" i="2"/>
  <c r="BI1155" i="2"/>
  <c r="BH1155" i="2"/>
  <c r="BG1155" i="2"/>
  <c r="BE1155" i="2"/>
  <c r="AA1155" i="2"/>
  <c r="Y1155" i="2"/>
  <c r="W1155" i="2"/>
  <c r="BK1155" i="2"/>
  <c r="N1155" i="2"/>
  <c r="BF1155" i="2"/>
  <c r="BI1154" i="2"/>
  <c r="BH1154" i="2"/>
  <c r="BG1154" i="2"/>
  <c r="BE1154" i="2"/>
  <c r="AA1154" i="2"/>
  <c r="Y1154" i="2"/>
  <c r="W1154" i="2"/>
  <c r="BK1154" i="2"/>
  <c r="N1154" i="2"/>
  <c r="BF1154" i="2"/>
  <c r="BI1150" i="2"/>
  <c r="BH1150" i="2"/>
  <c r="BG1150" i="2"/>
  <c r="BE1150" i="2"/>
  <c r="AA1150" i="2"/>
  <c r="Y1150" i="2"/>
  <c r="W1150" i="2"/>
  <c r="BK1150" i="2"/>
  <c r="N1150" i="2"/>
  <c r="BF1150" i="2"/>
  <c r="BI1146" i="2"/>
  <c r="BH1146" i="2"/>
  <c r="BG1146" i="2"/>
  <c r="BE1146" i="2"/>
  <c r="AA1146" i="2"/>
  <c r="Y1146" i="2"/>
  <c r="W1146" i="2"/>
  <c r="BK1146" i="2"/>
  <c r="N1146" i="2"/>
  <c r="BF1146" i="2"/>
  <c r="BI1142" i="2"/>
  <c r="BH1142" i="2"/>
  <c r="BG1142" i="2"/>
  <c r="BE1142" i="2"/>
  <c r="AA1142" i="2"/>
  <c r="Y1142" i="2"/>
  <c r="W1142" i="2"/>
  <c r="BK1142" i="2"/>
  <c r="N1142" i="2"/>
  <c r="BF1142" i="2"/>
  <c r="BI1138" i="2"/>
  <c r="BH1138" i="2"/>
  <c r="BG1138" i="2"/>
  <c r="BE1138" i="2"/>
  <c r="AA1138" i="2"/>
  <c r="Y1138" i="2"/>
  <c r="W1138" i="2"/>
  <c r="BK1138" i="2"/>
  <c r="N1138" i="2"/>
  <c r="BF1138" i="2"/>
  <c r="BI1134" i="2"/>
  <c r="BH1134" i="2"/>
  <c r="BG1134" i="2"/>
  <c r="BE1134" i="2"/>
  <c r="AA1134" i="2"/>
  <c r="Y1134" i="2"/>
  <c r="W1134" i="2"/>
  <c r="BK1134" i="2"/>
  <c r="N1134" i="2"/>
  <c r="BF1134" i="2"/>
  <c r="BI1130" i="2"/>
  <c r="BH1130" i="2"/>
  <c r="BG1130" i="2"/>
  <c r="BE1130" i="2"/>
  <c r="AA1130" i="2"/>
  <c r="Y1130" i="2"/>
  <c r="Y1129" i="2"/>
  <c r="W1130" i="2"/>
  <c r="W1129" i="2"/>
  <c r="BK1130" i="2"/>
  <c r="N1130" i="2"/>
  <c r="BF1130" i="2"/>
  <c r="BI1128" i="2"/>
  <c r="BH1128" i="2"/>
  <c r="BG1128" i="2"/>
  <c r="N1128" i="2"/>
  <c r="BF1128" i="2"/>
  <c r="BE1128" i="2"/>
  <c r="AA1128" i="2"/>
  <c r="Y1128" i="2"/>
  <c r="W1128" i="2"/>
  <c r="BK1128" i="2"/>
  <c r="BI1124" i="2"/>
  <c r="BH1124" i="2"/>
  <c r="BG1124" i="2"/>
  <c r="BE1124" i="2"/>
  <c r="AA1124" i="2"/>
  <c r="Y1124" i="2"/>
  <c r="W1124" i="2"/>
  <c r="BK1124" i="2"/>
  <c r="N1124" i="2"/>
  <c r="BF1124" i="2"/>
  <c r="BI1120" i="2"/>
  <c r="BH1120" i="2"/>
  <c r="BG1120" i="2"/>
  <c r="BE1120" i="2"/>
  <c r="AA1120" i="2"/>
  <c r="Y1120" i="2"/>
  <c r="W1120" i="2"/>
  <c r="BK1120" i="2"/>
  <c r="N1120" i="2"/>
  <c r="BF1120" i="2"/>
  <c r="BI1116" i="2"/>
  <c r="BH1116" i="2"/>
  <c r="BG1116" i="2"/>
  <c r="BE1116" i="2"/>
  <c r="AA1116" i="2"/>
  <c r="Y1116" i="2"/>
  <c r="W1116" i="2"/>
  <c r="BK1116" i="2"/>
  <c r="N1116" i="2"/>
  <c r="BF1116" i="2"/>
  <c r="BI1112" i="2"/>
  <c r="BH1112" i="2"/>
  <c r="BG1112" i="2"/>
  <c r="BE1112" i="2"/>
  <c r="AA1112" i="2"/>
  <c r="Y1112" i="2"/>
  <c r="W1112" i="2"/>
  <c r="BK1112" i="2"/>
  <c r="N1112" i="2"/>
  <c r="BF1112" i="2"/>
  <c r="BI1108" i="2"/>
  <c r="BH1108" i="2"/>
  <c r="BG1108" i="2"/>
  <c r="BE1108" i="2"/>
  <c r="AA1108" i="2"/>
  <c r="Y1108" i="2"/>
  <c r="W1108" i="2"/>
  <c r="BK1108" i="2"/>
  <c r="N1108" i="2"/>
  <c r="BF1108" i="2"/>
  <c r="BI1104" i="2"/>
  <c r="BH1104" i="2"/>
  <c r="BG1104" i="2"/>
  <c r="BE1104" i="2"/>
  <c r="AA1104" i="2"/>
  <c r="Y1104" i="2"/>
  <c r="W1104" i="2"/>
  <c r="BK1104" i="2"/>
  <c r="N1104" i="2"/>
  <c r="BF1104" i="2"/>
  <c r="BI1100" i="2"/>
  <c r="BH1100" i="2"/>
  <c r="BG1100" i="2"/>
  <c r="BE1100" i="2"/>
  <c r="AA1100" i="2"/>
  <c r="Y1100" i="2"/>
  <c r="W1100" i="2"/>
  <c r="BK1100" i="2"/>
  <c r="N1100" i="2"/>
  <c r="BF1100" i="2"/>
  <c r="BI1096" i="2"/>
  <c r="BH1096" i="2"/>
  <c r="BG1096" i="2"/>
  <c r="BE1096" i="2"/>
  <c r="AA1096" i="2"/>
  <c r="Y1096" i="2"/>
  <c r="W1096" i="2"/>
  <c r="BK1096" i="2"/>
  <c r="N1096" i="2"/>
  <c r="BF1096" i="2"/>
  <c r="BI1091" i="2"/>
  <c r="BH1091" i="2"/>
  <c r="BG1091" i="2"/>
  <c r="BE1091" i="2"/>
  <c r="AA1091" i="2"/>
  <c r="Y1091" i="2"/>
  <c r="W1091" i="2"/>
  <c r="BK1091" i="2"/>
  <c r="N1091" i="2"/>
  <c r="BF1091" i="2"/>
  <c r="BI1086" i="2"/>
  <c r="BH1086" i="2"/>
  <c r="BG1086" i="2"/>
  <c r="BE1086" i="2"/>
  <c r="AA1086" i="2"/>
  <c r="Y1086" i="2"/>
  <c r="W1086" i="2"/>
  <c r="BK1086" i="2"/>
  <c r="N1086" i="2"/>
  <c r="BF1086" i="2"/>
  <c r="BI1085" i="2"/>
  <c r="BH1085" i="2"/>
  <c r="BG1085" i="2"/>
  <c r="BE1085" i="2"/>
  <c r="AA1085" i="2"/>
  <c r="Y1085" i="2"/>
  <c r="W1085" i="2"/>
  <c r="BK1085" i="2"/>
  <c r="N1085" i="2"/>
  <c r="BF1085" i="2"/>
  <c r="BI1084" i="2"/>
  <c r="BH1084" i="2"/>
  <c r="BG1084" i="2"/>
  <c r="BE1084" i="2"/>
  <c r="AA1084" i="2"/>
  <c r="Y1084" i="2"/>
  <c r="W1084" i="2"/>
  <c r="BK1084" i="2"/>
  <c r="N1084" i="2"/>
  <c r="BF1084" i="2"/>
  <c r="BI1083" i="2"/>
  <c r="BH1083" i="2"/>
  <c r="BG1083" i="2"/>
  <c r="BE1083" i="2"/>
  <c r="AA1083" i="2"/>
  <c r="Y1083" i="2"/>
  <c r="W1083" i="2"/>
  <c r="BK1083" i="2"/>
  <c r="N1083" i="2"/>
  <c r="BF1083" i="2"/>
  <c r="BI1079" i="2"/>
  <c r="BH1079" i="2"/>
  <c r="BG1079" i="2"/>
  <c r="BE1079" i="2"/>
  <c r="AA1079" i="2"/>
  <c r="Y1079" i="2"/>
  <c r="W1079" i="2"/>
  <c r="BK1079" i="2"/>
  <c r="N1079" i="2"/>
  <c r="BF1079" i="2"/>
  <c r="BI1074" i="2"/>
  <c r="BH1074" i="2"/>
  <c r="BG1074" i="2"/>
  <c r="BE1074" i="2"/>
  <c r="AA1074" i="2"/>
  <c r="Y1074" i="2"/>
  <c r="W1074" i="2"/>
  <c r="BK1074" i="2"/>
  <c r="N1074" i="2"/>
  <c r="BF1074" i="2"/>
  <c r="BI1070" i="2"/>
  <c r="BH1070" i="2"/>
  <c r="BG1070" i="2"/>
  <c r="BE1070" i="2"/>
  <c r="AA1070" i="2"/>
  <c r="Y1070" i="2"/>
  <c r="W1070" i="2"/>
  <c r="BK1070" i="2"/>
  <c r="N1070" i="2"/>
  <c r="BF1070" i="2"/>
  <c r="BI1061" i="2"/>
  <c r="BH1061" i="2"/>
  <c r="BG1061" i="2"/>
  <c r="BE1061" i="2"/>
  <c r="AA1061" i="2"/>
  <c r="Y1061" i="2"/>
  <c r="W1061" i="2"/>
  <c r="BK1061" i="2"/>
  <c r="N1061" i="2"/>
  <c r="BF1061" i="2"/>
  <c r="BI1056" i="2"/>
  <c r="BH1056" i="2"/>
  <c r="BG1056" i="2"/>
  <c r="BE1056" i="2"/>
  <c r="AA1056" i="2"/>
  <c r="Y1056" i="2"/>
  <c r="W1056" i="2"/>
  <c r="BK1056" i="2"/>
  <c r="N1056" i="2"/>
  <c r="BF1056" i="2"/>
  <c r="BI1048" i="2"/>
  <c r="BH1048" i="2"/>
  <c r="BG1048" i="2"/>
  <c r="BE1048" i="2"/>
  <c r="AA1048" i="2"/>
  <c r="Y1048" i="2"/>
  <c r="W1048" i="2"/>
  <c r="BK1048" i="2"/>
  <c r="N1048" i="2"/>
  <c r="BF1048" i="2"/>
  <c r="BI1043" i="2"/>
  <c r="BH1043" i="2"/>
  <c r="BG1043" i="2"/>
  <c r="N1043" i="2"/>
  <c r="BF1043" i="2"/>
  <c r="BE1043" i="2"/>
  <c r="AA1043" i="2"/>
  <c r="Y1043" i="2"/>
  <c r="W1043" i="2"/>
  <c r="W1035" i="2"/>
  <c r="W1034" i="2"/>
  <c r="BK1043" i="2"/>
  <c r="BI1035" i="2"/>
  <c r="BH1035" i="2"/>
  <c r="BG1035" i="2"/>
  <c r="BE1035" i="2"/>
  <c r="AA1035" i="2"/>
  <c r="Y1035" i="2"/>
  <c r="Y1034" i="2"/>
  <c r="BK1035" i="2"/>
  <c r="N1035" i="2"/>
  <c r="BF1035" i="2"/>
  <c r="BI1033" i="2"/>
  <c r="BH1033" i="2"/>
  <c r="BG1033" i="2"/>
  <c r="BE1033" i="2"/>
  <c r="AA1033" i="2"/>
  <c r="Y1033" i="2"/>
  <c r="W1033" i="2"/>
  <c r="BK1033" i="2"/>
  <c r="N1033" i="2"/>
  <c r="BF1033" i="2"/>
  <c r="BI1029" i="2"/>
  <c r="BH1029" i="2"/>
  <c r="BG1029" i="2"/>
  <c r="BE1029" i="2"/>
  <c r="AA1029" i="2"/>
  <c r="Y1029" i="2"/>
  <c r="W1029" i="2"/>
  <c r="BK1029" i="2"/>
  <c r="N1029" i="2"/>
  <c r="BF1029" i="2"/>
  <c r="BI1025" i="2"/>
  <c r="BH1025" i="2"/>
  <c r="BG1025" i="2"/>
  <c r="BE1025" i="2"/>
  <c r="AA1025" i="2"/>
  <c r="Y1025" i="2"/>
  <c r="W1025" i="2"/>
  <c r="BK1025" i="2"/>
  <c r="N1025" i="2"/>
  <c r="BF1025" i="2"/>
  <c r="BI1022" i="2"/>
  <c r="BH1022" i="2"/>
  <c r="BG1022" i="2"/>
  <c r="BE1022" i="2"/>
  <c r="AA1022" i="2"/>
  <c r="Y1022" i="2"/>
  <c r="W1022" i="2"/>
  <c r="BK1022" i="2"/>
  <c r="N1022" i="2"/>
  <c r="BF1022" i="2"/>
  <c r="BI1017" i="2"/>
  <c r="BH1017" i="2"/>
  <c r="BG1017" i="2"/>
  <c r="BE1017" i="2"/>
  <c r="AA1017" i="2"/>
  <c r="Y1017" i="2"/>
  <c r="W1017" i="2"/>
  <c r="BK1017" i="2"/>
  <c r="N1017" i="2"/>
  <c r="BF1017" i="2"/>
  <c r="BI1012" i="2"/>
  <c r="BH1012" i="2"/>
  <c r="BG1012" i="2"/>
  <c r="BE1012" i="2"/>
  <c r="AA1012" i="2"/>
  <c r="Y1012" i="2"/>
  <c r="W1012" i="2"/>
  <c r="BK1012" i="2"/>
  <c r="N1012" i="2"/>
  <c r="BF1012" i="2"/>
  <c r="BI1008" i="2"/>
  <c r="BH1008" i="2"/>
  <c r="BG1008" i="2"/>
  <c r="BE1008" i="2"/>
  <c r="AA1008" i="2"/>
  <c r="Y1008" i="2"/>
  <c r="W1008" i="2"/>
  <c r="BK1008" i="2"/>
  <c r="N1008" i="2"/>
  <c r="BF1008" i="2"/>
  <c r="BI1003" i="2"/>
  <c r="BH1003" i="2"/>
  <c r="BG1003" i="2"/>
  <c r="BE1003" i="2"/>
  <c r="AA1003" i="2"/>
  <c r="Y1003" i="2"/>
  <c r="W1003" i="2"/>
  <c r="BK1003" i="2"/>
  <c r="N1003" i="2"/>
  <c r="BF1003" i="2"/>
  <c r="BI998" i="2"/>
  <c r="BH998" i="2"/>
  <c r="BG998" i="2"/>
  <c r="BE998" i="2"/>
  <c r="AA998" i="2"/>
  <c r="Y998" i="2"/>
  <c r="W998" i="2"/>
  <c r="BK998" i="2"/>
  <c r="N998" i="2"/>
  <c r="BF998" i="2"/>
  <c r="BI993" i="2"/>
  <c r="BH993" i="2"/>
  <c r="BG993" i="2"/>
  <c r="BE993" i="2"/>
  <c r="AA993" i="2"/>
  <c r="Y993" i="2"/>
  <c r="W993" i="2"/>
  <c r="BK993" i="2"/>
  <c r="N993" i="2"/>
  <c r="BF993" i="2"/>
  <c r="BI989" i="2"/>
  <c r="BH989" i="2"/>
  <c r="BG989" i="2"/>
  <c r="BE989" i="2"/>
  <c r="AA989" i="2"/>
  <c r="Y989" i="2"/>
  <c r="Y988" i="2"/>
  <c r="W989" i="2"/>
  <c r="W988" i="2"/>
  <c r="BK989" i="2"/>
  <c r="N989" i="2"/>
  <c r="BF989" i="2"/>
  <c r="BI986" i="2"/>
  <c r="BH986" i="2"/>
  <c r="BG986" i="2"/>
  <c r="BE986" i="2"/>
  <c r="AA986" i="2"/>
  <c r="AA985" i="2"/>
  <c r="Y986" i="2"/>
  <c r="Y985" i="2"/>
  <c r="W986" i="2"/>
  <c r="W985" i="2"/>
  <c r="BK986" i="2"/>
  <c r="BK985" i="2"/>
  <c r="N985" i="2"/>
  <c r="N96" i="2"/>
  <c r="N986" i="2"/>
  <c r="BF986" i="2"/>
  <c r="BI984" i="2"/>
  <c r="BH984" i="2"/>
  <c r="BG984" i="2"/>
  <c r="BE984" i="2"/>
  <c r="AA984" i="2"/>
  <c r="Y984" i="2"/>
  <c r="W984" i="2"/>
  <c r="BK984" i="2"/>
  <c r="N984" i="2"/>
  <c r="BF984" i="2"/>
  <c r="BI983" i="2"/>
  <c r="BH983" i="2"/>
  <c r="BG983" i="2"/>
  <c r="BE983" i="2"/>
  <c r="AA983" i="2"/>
  <c r="Y983" i="2"/>
  <c r="W983" i="2"/>
  <c r="BK983" i="2"/>
  <c r="N983" i="2"/>
  <c r="BF983" i="2"/>
  <c r="BI982" i="2"/>
  <c r="BH982" i="2"/>
  <c r="BG982" i="2"/>
  <c r="BE982" i="2"/>
  <c r="AA982" i="2"/>
  <c r="Y982" i="2"/>
  <c r="W982" i="2"/>
  <c r="BK982" i="2"/>
  <c r="N982" i="2"/>
  <c r="BF982" i="2"/>
  <c r="BI981" i="2"/>
  <c r="BH981" i="2"/>
  <c r="BG981" i="2"/>
  <c r="BE981" i="2"/>
  <c r="AA981" i="2"/>
  <c r="Y981" i="2"/>
  <c r="W981" i="2"/>
  <c r="BK981" i="2"/>
  <c r="N981" i="2"/>
  <c r="BF981" i="2"/>
  <c r="BI976" i="2"/>
  <c r="BH976" i="2"/>
  <c r="BG976" i="2"/>
  <c r="BE976" i="2"/>
  <c r="AA976" i="2"/>
  <c r="Y976" i="2"/>
  <c r="W976" i="2"/>
  <c r="BK976" i="2"/>
  <c r="N976" i="2"/>
  <c r="BF976" i="2"/>
  <c r="BI971" i="2"/>
  <c r="BH971" i="2"/>
  <c r="BG971" i="2"/>
  <c r="BE971" i="2"/>
  <c r="AA971" i="2"/>
  <c r="Y971" i="2"/>
  <c r="W971" i="2"/>
  <c r="BK971" i="2"/>
  <c r="N971" i="2"/>
  <c r="BF971" i="2"/>
  <c r="BI968" i="2"/>
  <c r="BH968" i="2"/>
  <c r="BG968" i="2"/>
  <c r="BE968" i="2"/>
  <c r="AA968" i="2"/>
  <c r="Y968" i="2"/>
  <c r="W968" i="2"/>
  <c r="BK968" i="2"/>
  <c r="N968" i="2"/>
  <c r="BF968" i="2"/>
  <c r="BI967" i="2"/>
  <c r="BH967" i="2"/>
  <c r="BG967" i="2"/>
  <c r="BE967" i="2"/>
  <c r="AA967" i="2"/>
  <c r="Y967" i="2"/>
  <c r="W967" i="2"/>
  <c r="BK967" i="2"/>
  <c r="N967" i="2"/>
  <c r="BF967" i="2"/>
  <c r="BI963" i="2"/>
  <c r="BH963" i="2"/>
  <c r="BG963" i="2"/>
  <c r="BE963" i="2"/>
  <c r="AA963" i="2"/>
  <c r="Y963" i="2"/>
  <c r="W963" i="2"/>
  <c r="BK963" i="2"/>
  <c r="N963" i="2"/>
  <c r="BF963" i="2"/>
  <c r="BI961" i="2"/>
  <c r="BH961" i="2"/>
  <c r="BG961" i="2"/>
  <c r="BE961" i="2"/>
  <c r="AA961" i="2"/>
  <c r="Y961" i="2"/>
  <c r="W961" i="2"/>
  <c r="BK961" i="2"/>
  <c r="N961" i="2"/>
  <c r="BF961" i="2"/>
  <c r="BI960" i="2"/>
  <c r="BH960" i="2"/>
  <c r="BG960" i="2"/>
  <c r="BE960" i="2"/>
  <c r="AA960" i="2"/>
  <c r="Y960" i="2"/>
  <c r="W960" i="2"/>
  <c r="BK960" i="2"/>
  <c r="N960" i="2"/>
  <c r="BF960" i="2"/>
  <c r="BI959" i="2"/>
  <c r="BH959" i="2"/>
  <c r="BG959" i="2"/>
  <c r="BE959" i="2"/>
  <c r="AA959" i="2"/>
  <c r="Y959" i="2"/>
  <c r="W959" i="2"/>
  <c r="BK959" i="2"/>
  <c r="N959" i="2"/>
  <c r="BF959" i="2"/>
  <c r="BI955" i="2"/>
  <c r="BH955" i="2"/>
  <c r="BG955" i="2"/>
  <c r="BE955" i="2"/>
  <c r="AA955" i="2"/>
  <c r="Y955" i="2"/>
  <c r="W955" i="2"/>
  <c r="BK955" i="2"/>
  <c r="N955" i="2"/>
  <c r="BF955" i="2"/>
  <c r="BI949" i="2"/>
  <c r="BH949" i="2"/>
  <c r="BG949" i="2"/>
  <c r="BE949" i="2"/>
  <c r="AA949" i="2"/>
  <c r="Y949" i="2"/>
  <c r="W949" i="2"/>
  <c r="BK949" i="2"/>
  <c r="N949" i="2"/>
  <c r="BF949" i="2"/>
  <c r="BI943" i="2"/>
  <c r="BH943" i="2"/>
  <c r="BG943" i="2"/>
  <c r="BE943" i="2"/>
  <c r="AA943" i="2"/>
  <c r="Y943" i="2"/>
  <c r="W943" i="2"/>
  <c r="BK943" i="2"/>
  <c r="N943" i="2"/>
  <c r="BF943" i="2"/>
  <c r="BI936" i="2"/>
  <c r="BH936" i="2"/>
  <c r="BG936" i="2"/>
  <c r="BE936" i="2"/>
  <c r="AA936" i="2"/>
  <c r="Y936" i="2"/>
  <c r="W936" i="2"/>
  <c r="BK936" i="2"/>
  <c r="N936" i="2"/>
  <c r="BF936" i="2"/>
  <c r="BI928" i="2"/>
  <c r="BH928" i="2"/>
  <c r="BG928" i="2"/>
  <c r="N928" i="2"/>
  <c r="BF928" i="2"/>
  <c r="BE928" i="2"/>
  <c r="AA928" i="2"/>
  <c r="Y928" i="2"/>
  <c r="W928" i="2"/>
  <c r="BK928" i="2"/>
  <c r="BI920" i="2"/>
  <c r="BH920" i="2"/>
  <c r="BG920" i="2"/>
  <c r="BE920" i="2"/>
  <c r="AA920" i="2"/>
  <c r="Y920" i="2"/>
  <c r="W920" i="2"/>
  <c r="BK920" i="2"/>
  <c r="N920" i="2"/>
  <c r="BF920" i="2"/>
  <c r="BI917" i="2"/>
  <c r="BH917" i="2"/>
  <c r="BG917" i="2"/>
  <c r="BE917" i="2"/>
  <c r="AA917" i="2"/>
  <c r="Y917" i="2"/>
  <c r="W917" i="2"/>
  <c r="BK917" i="2"/>
  <c r="N917" i="2"/>
  <c r="BF917" i="2"/>
  <c r="BI913" i="2"/>
  <c r="BH913" i="2"/>
  <c r="BG913" i="2"/>
  <c r="BE913" i="2"/>
  <c r="AA913" i="2"/>
  <c r="Y913" i="2"/>
  <c r="W913" i="2"/>
  <c r="BK913" i="2"/>
  <c r="N913" i="2"/>
  <c r="BF913" i="2"/>
  <c r="BI909" i="2"/>
  <c r="BH909" i="2"/>
  <c r="BG909" i="2"/>
  <c r="BE909" i="2"/>
  <c r="AA909" i="2"/>
  <c r="Y909" i="2"/>
  <c r="W909" i="2"/>
  <c r="BK909" i="2"/>
  <c r="N909" i="2"/>
  <c r="BF909" i="2"/>
  <c r="BI906" i="2"/>
  <c r="BH906" i="2"/>
  <c r="BG906" i="2"/>
  <c r="BE906" i="2"/>
  <c r="AA906" i="2"/>
  <c r="Y906" i="2"/>
  <c r="W906" i="2"/>
  <c r="BK906" i="2"/>
  <c r="N906" i="2"/>
  <c r="BF906" i="2"/>
  <c r="BI897" i="2"/>
  <c r="BH897" i="2"/>
  <c r="BG897" i="2"/>
  <c r="BE897" i="2"/>
  <c r="AA897" i="2"/>
  <c r="Y897" i="2"/>
  <c r="W897" i="2"/>
  <c r="BK897" i="2"/>
  <c r="N897" i="2"/>
  <c r="BF897" i="2"/>
  <c r="BI891" i="2"/>
  <c r="BH891" i="2"/>
  <c r="BG891" i="2"/>
  <c r="BE891" i="2"/>
  <c r="AA891" i="2"/>
  <c r="Y891" i="2"/>
  <c r="W891" i="2"/>
  <c r="BK891" i="2"/>
  <c r="N891" i="2"/>
  <c r="BF891" i="2"/>
  <c r="BI886" i="2"/>
  <c r="BH886" i="2"/>
  <c r="BG886" i="2"/>
  <c r="BE886" i="2"/>
  <c r="AA886" i="2"/>
  <c r="Y886" i="2"/>
  <c r="W886" i="2"/>
  <c r="BK886" i="2"/>
  <c r="N886" i="2"/>
  <c r="BF886" i="2"/>
  <c r="BI882" i="2"/>
  <c r="BH882" i="2"/>
  <c r="BG882" i="2"/>
  <c r="BE882" i="2"/>
  <c r="AA882" i="2"/>
  <c r="Y882" i="2"/>
  <c r="W882" i="2"/>
  <c r="BK882" i="2"/>
  <c r="N882" i="2"/>
  <c r="BF882" i="2"/>
  <c r="BI877" i="2"/>
  <c r="BH877" i="2"/>
  <c r="BG877" i="2"/>
  <c r="BE877" i="2"/>
  <c r="AA877" i="2"/>
  <c r="Y877" i="2"/>
  <c r="W877" i="2"/>
  <c r="BK877" i="2"/>
  <c r="N877" i="2"/>
  <c r="BF877" i="2"/>
  <c r="BI872" i="2"/>
  <c r="BH872" i="2"/>
  <c r="BG872" i="2"/>
  <c r="BE872" i="2"/>
  <c r="AA872" i="2"/>
  <c r="Y872" i="2"/>
  <c r="W872" i="2"/>
  <c r="BK872" i="2"/>
  <c r="N872" i="2"/>
  <c r="BF872" i="2"/>
  <c r="BI866" i="2"/>
  <c r="BH866" i="2"/>
  <c r="BG866" i="2"/>
  <c r="BE866" i="2"/>
  <c r="AA866" i="2"/>
  <c r="Y866" i="2"/>
  <c r="W866" i="2"/>
  <c r="BK866" i="2"/>
  <c r="N866" i="2"/>
  <c r="BF866" i="2"/>
  <c r="BI865" i="2"/>
  <c r="BH865" i="2"/>
  <c r="BG865" i="2"/>
  <c r="BE865" i="2"/>
  <c r="AA865" i="2"/>
  <c r="Y865" i="2"/>
  <c r="W865" i="2"/>
  <c r="BK865" i="2"/>
  <c r="N865" i="2"/>
  <c r="BF865" i="2"/>
  <c r="BI864" i="2"/>
  <c r="BH864" i="2"/>
  <c r="BG864" i="2"/>
  <c r="BE864" i="2"/>
  <c r="AA864" i="2"/>
  <c r="Y864" i="2"/>
  <c r="W864" i="2"/>
  <c r="BK864" i="2"/>
  <c r="N864" i="2"/>
  <c r="BF864" i="2"/>
  <c r="BI863" i="2"/>
  <c r="BH863" i="2"/>
  <c r="BG863" i="2"/>
  <c r="BE863" i="2"/>
  <c r="AA863" i="2"/>
  <c r="Y863" i="2"/>
  <c r="W863" i="2"/>
  <c r="BK863" i="2"/>
  <c r="N863" i="2"/>
  <c r="BF863" i="2"/>
  <c r="BI862" i="2"/>
  <c r="BH862" i="2"/>
  <c r="BG862" i="2"/>
  <c r="N862" i="2"/>
  <c r="BF862" i="2"/>
  <c r="BE862" i="2"/>
  <c r="AA862" i="2"/>
  <c r="Y862" i="2"/>
  <c r="W862" i="2"/>
  <c r="BK862" i="2"/>
  <c r="BI852" i="2"/>
  <c r="BH852" i="2"/>
  <c r="BG852" i="2"/>
  <c r="BE852" i="2"/>
  <c r="AA852" i="2"/>
  <c r="Y852" i="2"/>
  <c r="W852" i="2"/>
  <c r="BK852" i="2"/>
  <c r="N852" i="2"/>
  <c r="BF852" i="2"/>
  <c r="BI851" i="2"/>
  <c r="BH851" i="2"/>
  <c r="BG851" i="2"/>
  <c r="N851" i="2"/>
  <c r="BF851" i="2"/>
  <c r="BE851" i="2"/>
  <c r="AA851" i="2"/>
  <c r="Y851" i="2"/>
  <c r="W851" i="2"/>
  <c r="BK851" i="2"/>
  <c r="BI847" i="2"/>
  <c r="BH847" i="2"/>
  <c r="BG847" i="2"/>
  <c r="BE847" i="2"/>
  <c r="AA847" i="2"/>
  <c r="Y847" i="2"/>
  <c r="W847" i="2"/>
  <c r="BK847" i="2"/>
  <c r="N847" i="2"/>
  <c r="BF847" i="2"/>
  <c r="BI844" i="2"/>
  <c r="BH844" i="2"/>
  <c r="BG844" i="2"/>
  <c r="BE844" i="2"/>
  <c r="AA844" i="2"/>
  <c r="Y844" i="2"/>
  <c r="W844" i="2"/>
  <c r="BK844" i="2"/>
  <c r="N844" i="2"/>
  <c r="BF844" i="2"/>
  <c r="BI840" i="2"/>
  <c r="BH840" i="2"/>
  <c r="BG840" i="2"/>
  <c r="BE840" i="2"/>
  <c r="AA840" i="2"/>
  <c r="Y840" i="2"/>
  <c r="W840" i="2"/>
  <c r="BK840" i="2"/>
  <c r="N840" i="2"/>
  <c r="BF840" i="2"/>
  <c r="BI825" i="2"/>
  <c r="BH825" i="2"/>
  <c r="BG825" i="2"/>
  <c r="BE825" i="2"/>
  <c r="AA825" i="2"/>
  <c r="Y825" i="2"/>
  <c r="W825" i="2"/>
  <c r="BK825" i="2"/>
  <c r="N825" i="2"/>
  <c r="BF825" i="2"/>
  <c r="BI821" i="2"/>
  <c r="BH821" i="2"/>
  <c r="BG821" i="2"/>
  <c r="BE821" i="2"/>
  <c r="AA821" i="2"/>
  <c r="Y821" i="2"/>
  <c r="W821" i="2"/>
  <c r="BK821" i="2"/>
  <c r="N821" i="2"/>
  <c r="BF821" i="2"/>
  <c r="BI804" i="2"/>
  <c r="BH804" i="2"/>
  <c r="BG804" i="2"/>
  <c r="BE804" i="2"/>
  <c r="AA804" i="2"/>
  <c r="Y804" i="2"/>
  <c r="W804" i="2"/>
  <c r="BK804" i="2"/>
  <c r="N804" i="2"/>
  <c r="BF804" i="2"/>
  <c r="BI800" i="2"/>
  <c r="BH800" i="2"/>
  <c r="BG800" i="2"/>
  <c r="BE800" i="2"/>
  <c r="AA800" i="2"/>
  <c r="Y800" i="2"/>
  <c r="W800" i="2"/>
  <c r="BK800" i="2"/>
  <c r="N800" i="2"/>
  <c r="BF800" i="2"/>
  <c r="BI795" i="2"/>
  <c r="BH795" i="2"/>
  <c r="BG795" i="2"/>
  <c r="BE795" i="2"/>
  <c r="AA795" i="2"/>
  <c r="Y795" i="2"/>
  <c r="W795" i="2"/>
  <c r="BK795" i="2"/>
  <c r="N795" i="2"/>
  <c r="BF795" i="2"/>
  <c r="BI788" i="2"/>
  <c r="BH788" i="2"/>
  <c r="BG788" i="2"/>
  <c r="BE788" i="2"/>
  <c r="AA788" i="2"/>
  <c r="Y788" i="2"/>
  <c r="W788" i="2"/>
  <c r="BK788" i="2"/>
  <c r="N788" i="2"/>
  <c r="BF788" i="2"/>
  <c r="BI780" i="2"/>
  <c r="BH780" i="2"/>
  <c r="BG780" i="2"/>
  <c r="BE780" i="2"/>
  <c r="AA780" i="2"/>
  <c r="Y780" i="2"/>
  <c r="W780" i="2"/>
  <c r="BK780" i="2"/>
  <c r="N780" i="2"/>
  <c r="BF780" i="2"/>
  <c r="BI699" i="2"/>
  <c r="BH699" i="2"/>
  <c r="BG699" i="2"/>
  <c r="BE699" i="2"/>
  <c r="AA699" i="2"/>
  <c r="Y699" i="2"/>
  <c r="W699" i="2"/>
  <c r="BK699" i="2"/>
  <c r="N699" i="2"/>
  <c r="BF699" i="2"/>
  <c r="BI632" i="2"/>
  <c r="BH632" i="2"/>
  <c r="BG632" i="2"/>
  <c r="N632" i="2"/>
  <c r="BF632" i="2"/>
  <c r="BE632" i="2"/>
  <c r="AA632" i="2"/>
  <c r="Y632" i="2"/>
  <c r="Y551" i="2"/>
  <c r="Y550" i="2"/>
  <c r="W632" i="2"/>
  <c r="BK632" i="2"/>
  <c r="BI551" i="2"/>
  <c r="BH551" i="2"/>
  <c r="BG551" i="2"/>
  <c r="BE551" i="2"/>
  <c r="AA551" i="2"/>
  <c r="W551" i="2"/>
  <c r="BK551" i="2"/>
  <c r="N551" i="2"/>
  <c r="BF551" i="2"/>
  <c r="BI549" i="2"/>
  <c r="BH549" i="2"/>
  <c r="BG549" i="2"/>
  <c r="BE549" i="2"/>
  <c r="AA549" i="2"/>
  <c r="Y549" i="2"/>
  <c r="W549" i="2"/>
  <c r="BK549" i="2"/>
  <c r="N549" i="2"/>
  <c r="BF549" i="2"/>
  <c r="BI548" i="2"/>
  <c r="BH548" i="2"/>
  <c r="BG548" i="2"/>
  <c r="N548" i="2"/>
  <c r="BF548" i="2"/>
  <c r="BE548" i="2"/>
  <c r="AA548" i="2"/>
  <c r="Y548" i="2"/>
  <c r="W548" i="2"/>
  <c r="BK548" i="2"/>
  <c r="BI544" i="2"/>
  <c r="BH544" i="2"/>
  <c r="BG544" i="2"/>
  <c r="BE544" i="2"/>
  <c r="AA544" i="2"/>
  <c r="Y544" i="2"/>
  <c r="W544" i="2"/>
  <c r="BK544" i="2"/>
  <c r="N544" i="2"/>
  <c r="BF544" i="2"/>
  <c r="BI540" i="2"/>
  <c r="BH540" i="2"/>
  <c r="BG540" i="2"/>
  <c r="BE540" i="2"/>
  <c r="AA540" i="2"/>
  <c r="Y540" i="2"/>
  <c r="W540" i="2"/>
  <c r="BK540" i="2"/>
  <c r="N540" i="2"/>
  <c r="BF540" i="2"/>
  <c r="BI536" i="2"/>
  <c r="BH536" i="2"/>
  <c r="BG536" i="2"/>
  <c r="BE536" i="2"/>
  <c r="AA536" i="2"/>
  <c r="Y536" i="2"/>
  <c r="W536" i="2"/>
  <c r="BK536" i="2"/>
  <c r="N536" i="2"/>
  <c r="BF536" i="2"/>
  <c r="BI532" i="2"/>
  <c r="BH532" i="2"/>
  <c r="BG532" i="2"/>
  <c r="BE532" i="2"/>
  <c r="AA532" i="2"/>
  <c r="Y532" i="2"/>
  <c r="W532" i="2"/>
  <c r="BK532" i="2"/>
  <c r="N532" i="2"/>
  <c r="BF532" i="2"/>
  <c r="BI528" i="2"/>
  <c r="BH528" i="2"/>
  <c r="BG528" i="2"/>
  <c r="BE528" i="2"/>
  <c r="AA528" i="2"/>
  <c r="Y528" i="2"/>
  <c r="W528" i="2"/>
  <c r="BK528" i="2"/>
  <c r="N528" i="2"/>
  <c r="BF528" i="2"/>
  <c r="BI521" i="2"/>
  <c r="BH521" i="2"/>
  <c r="BG521" i="2"/>
  <c r="BE521" i="2"/>
  <c r="AA521" i="2"/>
  <c r="Y521" i="2"/>
  <c r="W521" i="2"/>
  <c r="BK521" i="2"/>
  <c r="N521" i="2"/>
  <c r="BF521" i="2"/>
  <c r="BI514" i="2"/>
  <c r="BH514" i="2"/>
  <c r="BG514" i="2"/>
  <c r="BE514" i="2"/>
  <c r="AA514" i="2"/>
  <c r="Y514" i="2"/>
  <c r="W514" i="2"/>
  <c r="BK514" i="2"/>
  <c r="N514" i="2"/>
  <c r="BF514" i="2"/>
  <c r="BI507" i="2"/>
  <c r="BH507" i="2"/>
  <c r="BG507" i="2"/>
  <c r="BE507" i="2"/>
  <c r="AA507" i="2"/>
  <c r="Y507" i="2"/>
  <c r="W507" i="2"/>
  <c r="BK507" i="2"/>
  <c r="N507" i="2"/>
  <c r="BF507" i="2"/>
  <c r="BI500" i="2"/>
  <c r="BH500" i="2"/>
  <c r="BG500" i="2"/>
  <c r="BE500" i="2"/>
  <c r="AA500" i="2"/>
  <c r="Y500" i="2"/>
  <c r="W500" i="2"/>
  <c r="BK500" i="2"/>
  <c r="N500" i="2"/>
  <c r="BF500" i="2"/>
  <c r="BI493" i="2"/>
  <c r="BH493" i="2"/>
  <c r="BG493" i="2"/>
  <c r="BE493" i="2"/>
  <c r="AA493" i="2"/>
  <c r="Y493" i="2"/>
  <c r="W493" i="2"/>
  <c r="BK493" i="2"/>
  <c r="N493" i="2"/>
  <c r="BF493" i="2"/>
  <c r="BI486" i="2"/>
  <c r="BH486" i="2"/>
  <c r="BG486" i="2"/>
  <c r="BE486" i="2"/>
  <c r="AA486" i="2"/>
  <c r="Y486" i="2"/>
  <c r="W486" i="2"/>
  <c r="BK486" i="2"/>
  <c r="N486" i="2"/>
  <c r="BF486" i="2"/>
  <c r="BI479" i="2"/>
  <c r="BH479" i="2"/>
  <c r="BG479" i="2"/>
  <c r="BE479" i="2"/>
  <c r="AA479" i="2"/>
  <c r="Y479" i="2"/>
  <c r="W479" i="2"/>
  <c r="BK479" i="2"/>
  <c r="N479" i="2"/>
  <c r="BF479" i="2"/>
  <c r="BI471" i="2"/>
  <c r="BH471" i="2"/>
  <c r="BG471" i="2"/>
  <c r="BE471" i="2"/>
  <c r="AA471" i="2"/>
  <c r="Y471" i="2"/>
  <c r="W471" i="2"/>
  <c r="BK471" i="2"/>
  <c r="N471" i="2"/>
  <c r="BF471" i="2"/>
  <c r="BI466" i="2"/>
  <c r="BH466" i="2"/>
  <c r="BG466" i="2"/>
  <c r="BE466" i="2"/>
  <c r="AA466" i="2"/>
  <c r="Y466" i="2"/>
  <c r="W466" i="2"/>
  <c r="BK466" i="2"/>
  <c r="N466" i="2"/>
  <c r="BF466" i="2"/>
  <c r="BI459" i="2"/>
  <c r="BH459" i="2"/>
  <c r="BG459" i="2"/>
  <c r="BE459" i="2"/>
  <c r="AA459" i="2"/>
  <c r="Y459" i="2"/>
  <c r="W459" i="2"/>
  <c r="BK459" i="2"/>
  <c r="N459" i="2"/>
  <c r="BF459" i="2"/>
  <c r="BI449" i="2"/>
  <c r="BH449" i="2"/>
  <c r="BG449" i="2"/>
  <c r="BE449" i="2"/>
  <c r="AA449" i="2"/>
  <c r="Y449" i="2"/>
  <c r="W449" i="2"/>
  <c r="BK449" i="2"/>
  <c r="N449" i="2"/>
  <c r="BF449" i="2"/>
  <c r="BI441" i="2"/>
  <c r="BH441" i="2"/>
  <c r="BG441" i="2"/>
  <c r="BE441" i="2"/>
  <c r="AA441" i="2"/>
  <c r="AA440" i="2"/>
  <c r="Y441" i="2"/>
  <c r="W441" i="2"/>
  <c r="BK441" i="2"/>
  <c r="N441" i="2"/>
  <c r="BF441" i="2"/>
  <c r="BI436" i="2"/>
  <c r="BH436" i="2"/>
  <c r="BG436" i="2"/>
  <c r="BE436" i="2"/>
  <c r="AA436" i="2"/>
  <c r="Y436" i="2"/>
  <c r="W436" i="2"/>
  <c r="BK436" i="2"/>
  <c r="N436" i="2"/>
  <c r="BF436" i="2"/>
  <c r="BI432" i="2"/>
  <c r="BH432" i="2"/>
  <c r="BG432" i="2"/>
  <c r="BE432" i="2"/>
  <c r="AA432" i="2"/>
  <c r="Y432" i="2"/>
  <c r="W432" i="2"/>
  <c r="BK432" i="2"/>
  <c r="N432" i="2"/>
  <c r="BF432" i="2"/>
  <c r="BI416" i="2"/>
  <c r="BH416" i="2"/>
  <c r="BG416" i="2"/>
  <c r="BE416" i="2"/>
  <c r="AA416" i="2"/>
  <c r="Y416" i="2"/>
  <c r="W416" i="2"/>
  <c r="BK416" i="2"/>
  <c r="N416" i="2"/>
  <c r="BF416" i="2"/>
  <c r="BI391" i="2"/>
  <c r="BH391" i="2"/>
  <c r="BG391" i="2"/>
  <c r="N391" i="2"/>
  <c r="BF391" i="2"/>
  <c r="BE391" i="2"/>
  <c r="AA391" i="2"/>
  <c r="Y391" i="2"/>
  <c r="W391" i="2"/>
  <c r="BK391" i="2"/>
  <c r="BI358" i="2"/>
  <c r="BH358" i="2"/>
  <c r="BG358" i="2"/>
  <c r="BE358" i="2"/>
  <c r="AA358" i="2"/>
  <c r="Y358" i="2"/>
  <c r="W358" i="2"/>
  <c r="BK358" i="2"/>
  <c r="N358" i="2"/>
  <c r="BF358" i="2"/>
  <c r="BI347" i="2"/>
  <c r="BH347" i="2"/>
  <c r="BG347" i="2"/>
  <c r="BE347" i="2"/>
  <c r="AA347" i="2"/>
  <c r="Y347" i="2"/>
  <c r="W347" i="2"/>
  <c r="BK347" i="2"/>
  <c r="N347" i="2"/>
  <c r="BF347" i="2"/>
  <c r="BI342" i="2"/>
  <c r="BH342" i="2"/>
  <c r="BG342" i="2"/>
  <c r="BE342" i="2"/>
  <c r="AA342" i="2"/>
  <c r="Y342" i="2"/>
  <c r="W342" i="2"/>
  <c r="BK342" i="2"/>
  <c r="N342" i="2"/>
  <c r="BF342" i="2"/>
  <c r="BI338" i="2"/>
  <c r="BH338" i="2"/>
  <c r="BG338" i="2"/>
  <c r="BE338" i="2"/>
  <c r="AA338" i="2"/>
  <c r="Y338" i="2"/>
  <c r="W338" i="2"/>
  <c r="BK338" i="2"/>
  <c r="N338" i="2"/>
  <c r="BF338" i="2"/>
  <c r="BI334" i="2"/>
  <c r="BH334" i="2"/>
  <c r="BG334" i="2"/>
  <c r="BE334" i="2"/>
  <c r="AA334" i="2"/>
  <c r="Y334" i="2"/>
  <c r="W334" i="2"/>
  <c r="BK334" i="2"/>
  <c r="N334" i="2"/>
  <c r="BF334" i="2"/>
  <c r="BI327" i="2"/>
  <c r="BH327" i="2"/>
  <c r="BG327" i="2"/>
  <c r="BE327" i="2"/>
  <c r="AA327" i="2"/>
  <c r="Y327" i="2"/>
  <c r="W327" i="2"/>
  <c r="BK327" i="2"/>
  <c r="N327" i="2"/>
  <c r="BF327" i="2"/>
  <c r="BI323" i="2"/>
  <c r="BH323" i="2"/>
  <c r="BG323" i="2"/>
  <c r="BE323" i="2"/>
  <c r="AA323" i="2"/>
  <c r="Y323" i="2"/>
  <c r="W323" i="2"/>
  <c r="BK323" i="2"/>
  <c r="N323" i="2"/>
  <c r="BF323" i="2"/>
  <c r="BI319" i="2"/>
  <c r="BH319" i="2"/>
  <c r="BG319" i="2"/>
  <c r="BE319" i="2"/>
  <c r="AA319" i="2"/>
  <c r="Y319" i="2"/>
  <c r="W319" i="2"/>
  <c r="BK319" i="2"/>
  <c r="N319" i="2"/>
  <c r="BF319" i="2"/>
  <c r="BI315" i="2"/>
  <c r="BH315" i="2"/>
  <c r="BG315" i="2"/>
  <c r="BE315" i="2"/>
  <c r="AA315" i="2"/>
  <c r="Y315" i="2"/>
  <c r="W315" i="2"/>
  <c r="BK315" i="2"/>
  <c r="N315" i="2"/>
  <c r="BF315" i="2"/>
  <c r="BI311" i="2"/>
  <c r="BH311" i="2"/>
  <c r="BG311" i="2"/>
  <c r="BE311" i="2"/>
  <c r="AA311" i="2"/>
  <c r="Y311" i="2"/>
  <c r="W311" i="2"/>
  <c r="BK311" i="2"/>
  <c r="N311" i="2"/>
  <c r="BF311" i="2"/>
  <c r="BI290" i="2"/>
  <c r="BH290" i="2"/>
  <c r="BG290" i="2"/>
  <c r="BE290" i="2"/>
  <c r="AA290" i="2"/>
  <c r="Y290" i="2"/>
  <c r="W290" i="2"/>
  <c r="BK290" i="2"/>
  <c r="N290" i="2"/>
  <c r="BF290" i="2"/>
  <c r="BI286" i="2"/>
  <c r="BH286" i="2"/>
  <c r="BG286" i="2"/>
  <c r="BE286" i="2"/>
  <c r="AA286" i="2"/>
  <c r="Y286" i="2"/>
  <c r="W286" i="2"/>
  <c r="BK286" i="2"/>
  <c r="N286" i="2"/>
  <c r="BF286" i="2"/>
  <c r="BI272" i="2"/>
  <c r="BH272" i="2"/>
  <c r="BG272" i="2"/>
  <c r="BE272" i="2"/>
  <c r="AA272" i="2"/>
  <c r="Y272" i="2"/>
  <c r="W272" i="2"/>
  <c r="BK272" i="2"/>
  <c r="N272" i="2"/>
  <c r="BF272" i="2"/>
  <c r="BI268" i="2"/>
  <c r="BH268" i="2"/>
  <c r="BG268" i="2"/>
  <c r="BE268" i="2"/>
  <c r="AA268" i="2"/>
  <c r="Y268" i="2"/>
  <c r="W268" i="2"/>
  <c r="BK268" i="2"/>
  <c r="N268" i="2"/>
  <c r="BF268" i="2"/>
  <c r="BI262" i="2"/>
  <c r="BH262" i="2"/>
  <c r="BG262" i="2"/>
  <c r="BE262" i="2"/>
  <c r="AA262" i="2"/>
  <c r="Y262" i="2"/>
  <c r="W262" i="2"/>
  <c r="BK262" i="2"/>
  <c r="N262" i="2"/>
  <c r="BF262" i="2"/>
  <c r="BI258" i="2"/>
  <c r="BH258" i="2"/>
  <c r="BG258" i="2"/>
  <c r="N258" i="2"/>
  <c r="BF258" i="2"/>
  <c r="BE258" i="2"/>
  <c r="AA258" i="2"/>
  <c r="Y258" i="2"/>
  <c r="W258" i="2"/>
  <c r="BK258" i="2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/>
  <c r="BI250" i="2"/>
  <c r="BH250" i="2"/>
  <c r="BG250" i="2"/>
  <c r="BE250" i="2"/>
  <c r="AA250" i="2"/>
  <c r="Y250" i="2"/>
  <c r="W250" i="2"/>
  <c r="BK250" i="2"/>
  <c r="N250" i="2"/>
  <c r="BF250" i="2"/>
  <c r="BI231" i="2"/>
  <c r="BH231" i="2"/>
  <c r="BG231" i="2"/>
  <c r="BE231" i="2"/>
  <c r="AA231" i="2"/>
  <c r="Y231" i="2"/>
  <c r="W231" i="2"/>
  <c r="BK231" i="2"/>
  <c r="N231" i="2"/>
  <c r="BF231" i="2"/>
  <c r="BI220" i="2"/>
  <c r="BH220" i="2"/>
  <c r="BG220" i="2"/>
  <c r="BE220" i="2"/>
  <c r="AA220" i="2"/>
  <c r="AA219" i="2"/>
  <c r="Y220" i="2"/>
  <c r="W220" i="2"/>
  <c r="BK220" i="2"/>
  <c r="N220" i="2"/>
  <c r="BF220" i="2"/>
  <c r="BI214" i="2"/>
  <c r="BH214" i="2"/>
  <c r="BG214" i="2"/>
  <c r="BE214" i="2"/>
  <c r="AA214" i="2"/>
  <c r="Y214" i="2"/>
  <c r="W214" i="2"/>
  <c r="BK214" i="2"/>
  <c r="N214" i="2"/>
  <c r="BF214" i="2"/>
  <c r="BI209" i="2"/>
  <c r="BH209" i="2"/>
  <c r="BG209" i="2"/>
  <c r="BE209" i="2"/>
  <c r="AA209" i="2"/>
  <c r="Y209" i="2"/>
  <c r="W209" i="2"/>
  <c r="BK209" i="2"/>
  <c r="N209" i="2"/>
  <c r="BF209" i="2"/>
  <c r="BI202" i="2"/>
  <c r="BH202" i="2"/>
  <c r="BG202" i="2"/>
  <c r="BE202" i="2"/>
  <c r="AA202" i="2"/>
  <c r="Y202" i="2"/>
  <c r="W202" i="2"/>
  <c r="BK202" i="2"/>
  <c r="N202" i="2"/>
  <c r="BF202" i="2"/>
  <c r="BI198" i="2"/>
  <c r="BH198" i="2"/>
  <c r="BG198" i="2"/>
  <c r="BE198" i="2"/>
  <c r="AA198" i="2"/>
  <c r="Y198" i="2"/>
  <c r="W198" i="2"/>
  <c r="BK198" i="2"/>
  <c r="N198" i="2"/>
  <c r="BF198" i="2"/>
  <c r="BI194" i="2"/>
  <c r="BH194" i="2"/>
  <c r="BG194" i="2"/>
  <c r="BE194" i="2"/>
  <c r="AA194" i="2"/>
  <c r="Y194" i="2"/>
  <c r="W194" i="2"/>
  <c r="BK194" i="2"/>
  <c r="N194" i="2"/>
  <c r="BF194" i="2"/>
  <c r="BI188" i="2"/>
  <c r="BH188" i="2"/>
  <c r="BG188" i="2"/>
  <c r="BE188" i="2"/>
  <c r="AA188" i="2"/>
  <c r="Y188" i="2"/>
  <c r="W188" i="2"/>
  <c r="BK188" i="2"/>
  <c r="N188" i="2"/>
  <c r="BF188" i="2"/>
  <c r="BI182" i="2"/>
  <c r="BH182" i="2"/>
  <c r="BG182" i="2"/>
  <c r="BE182" i="2"/>
  <c r="AA182" i="2"/>
  <c r="Y182" i="2"/>
  <c r="W182" i="2"/>
  <c r="BK182" i="2"/>
  <c r="N182" i="2"/>
  <c r="BF182" i="2"/>
  <c r="BI176" i="2"/>
  <c r="BH176" i="2"/>
  <c r="BG176" i="2"/>
  <c r="BE176" i="2"/>
  <c r="AA176" i="2"/>
  <c r="AA175" i="2"/>
  <c r="Y176" i="2"/>
  <c r="W176" i="2"/>
  <c r="BK176" i="2"/>
  <c r="N176" i="2"/>
  <c r="BF176" i="2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1" i="2"/>
  <c r="BH161" i="2"/>
  <c r="BG161" i="2"/>
  <c r="BE161" i="2"/>
  <c r="AA161" i="2"/>
  <c r="Y161" i="2"/>
  <c r="W161" i="2"/>
  <c r="BK161" i="2"/>
  <c r="N161" i="2"/>
  <c r="BF161" i="2"/>
  <c r="BI154" i="2"/>
  <c r="BH154" i="2"/>
  <c r="BG154" i="2"/>
  <c r="N154" i="2"/>
  <c r="BF154" i="2"/>
  <c r="BE154" i="2"/>
  <c r="AA154" i="2"/>
  <c r="Y154" i="2"/>
  <c r="W154" i="2"/>
  <c r="BK154" i="2"/>
  <c r="BI150" i="2"/>
  <c r="BH150" i="2"/>
  <c r="BG150" i="2"/>
  <c r="BE150" i="2"/>
  <c r="AA150" i="2"/>
  <c r="Y150" i="2"/>
  <c r="W150" i="2"/>
  <c r="BK150" i="2"/>
  <c r="N150" i="2"/>
  <c r="BF150" i="2"/>
  <c r="BI141" i="2"/>
  <c r="BH141" i="2"/>
  <c r="BG141" i="2"/>
  <c r="BE141" i="2"/>
  <c r="AA141" i="2"/>
  <c r="Y141" i="2"/>
  <c r="W141" i="2"/>
  <c r="BK141" i="2"/>
  <c r="N141" i="2"/>
  <c r="BF141" i="2"/>
  <c r="BI137" i="2"/>
  <c r="BH137" i="2"/>
  <c r="BG137" i="2"/>
  <c r="BE137" i="2"/>
  <c r="AA137" i="2"/>
  <c r="AA136" i="2"/>
  <c r="Y137" i="2"/>
  <c r="W137" i="2"/>
  <c r="BK137" i="2"/>
  <c r="N137" i="2"/>
  <c r="BF137" i="2"/>
  <c r="E15" i="2"/>
  <c r="F131" i="2"/>
  <c r="E18" i="2"/>
  <c r="M130" i="2"/>
  <c r="E12" i="2"/>
  <c r="F130" i="2"/>
  <c r="F128" i="2"/>
  <c r="F126" i="2"/>
  <c r="M28" i="2"/>
  <c r="AS88" i="1"/>
  <c r="AS87" i="1"/>
  <c r="M83" i="2"/>
  <c r="F81" i="2"/>
  <c r="F79" i="2"/>
  <c r="F6" i="2"/>
  <c r="F78" i="2"/>
  <c r="O21" i="2"/>
  <c r="E21" i="2"/>
  <c r="M131" i="2"/>
  <c r="O20" i="2"/>
  <c r="O18" i="2"/>
  <c r="O17" i="2"/>
  <c r="O15" i="2"/>
  <c r="F84" i="2"/>
  <c r="O14" i="2"/>
  <c r="O12" i="2"/>
  <c r="F83" i="2"/>
  <c r="O11" i="2"/>
  <c r="O9" i="2"/>
  <c r="M128" i="2"/>
  <c r="F125" i="2"/>
  <c r="AK27" i="1"/>
  <c r="AM83" i="1"/>
  <c r="L83" i="1"/>
  <c r="AM82" i="1"/>
  <c r="L82" i="1"/>
  <c r="AM80" i="1"/>
  <c r="L80" i="1"/>
  <c r="L78" i="1"/>
  <c r="L77" i="1"/>
  <c r="M32" i="7"/>
  <c r="AV93" i="1"/>
  <c r="AT93" i="1"/>
  <c r="BK135" i="6"/>
  <c r="N135" i="6"/>
  <c r="N91" i="6"/>
  <c r="BK116" i="6"/>
  <c r="H36" i="6"/>
  <c r="BD92" i="1"/>
  <c r="M33" i="6"/>
  <c r="AW92" i="1"/>
  <c r="BK178" i="5"/>
  <c r="N178" i="5"/>
  <c r="N93" i="5"/>
  <c r="BK162" i="5"/>
  <c r="N162" i="5"/>
  <c r="N92" i="5"/>
  <c r="BK145" i="5"/>
  <c r="N145" i="5"/>
  <c r="N91" i="5"/>
  <c r="H36" i="5"/>
  <c r="BD91" i="1"/>
  <c r="BK115" i="5"/>
  <c r="H32" i="5"/>
  <c r="AZ91" i="1"/>
  <c r="BK177" i="4"/>
  <c r="N177" i="4"/>
  <c r="N95" i="4"/>
  <c r="BK145" i="4"/>
  <c r="N145" i="4"/>
  <c r="N93" i="4"/>
  <c r="BK121" i="4"/>
  <c r="N121" i="4"/>
  <c r="N91" i="4"/>
  <c r="BK328" i="3"/>
  <c r="N328" i="3"/>
  <c r="N98" i="3"/>
  <c r="BK324" i="3"/>
  <c r="N324" i="3"/>
  <c r="N97" i="3"/>
  <c r="BK176" i="3"/>
  <c r="N176" i="3"/>
  <c r="N95" i="3"/>
  <c r="BK164" i="3"/>
  <c r="N164" i="3"/>
  <c r="N93" i="3"/>
  <c r="BK122" i="3"/>
  <c r="H36" i="3"/>
  <c r="BD89" i="1"/>
  <c r="BK1575" i="2"/>
  <c r="N1575" i="2"/>
  <c r="N113" i="2"/>
  <c r="BK1554" i="2"/>
  <c r="N1554" i="2"/>
  <c r="N112" i="2"/>
  <c r="BK1514" i="2"/>
  <c r="N1514" i="2"/>
  <c r="N110" i="2"/>
  <c r="BK1483" i="2"/>
  <c r="N1483" i="2"/>
  <c r="N108" i="2"/>
  <c r="BK1358" i="2"/>
  <c r="N1358" i="2"/>
  <c r="N106" i="2"/>
  <c r="BK1223" i="2"/>
  <c r="N1223" i="2"/>
  <c r="N105" i="2"/>
  <c r="BK1212" i="2"/>
  <c r="N1212" i="2"/>
  <c r="N104" i="2"/>
  <c r="BK1129" i="2"/>
  <c r="N1129" i="2"/>
  <c r="N100" i="2"/>
  <c r="BK962" i="2"/>
  <c r="N962" i="2"/>
  <c r="N95" i="2"/>
  <c r="BK550" i="2"/>
  <c r="N550" i="2"/>
  <c r="N94" i="2"/>
  <c r="BK440" i="2"/>
  <c r="N440" i="2"/>
  <c r="N93" i="2"/>
  <c r="M32" i="2"/>
  <c r="AV88" i="1"/>
  <c r="M33" i="2"/>
  <c r="AW88" i="1"/>
  <c r="H33" i="2"/>
  <c r="BA88" i="1"/>
  <c r="W175" i="2"/>
  <c r="Y219" i="2"/>
  <c r="W152" i="3"/>
  <c r="W121" i="3"/>
  <c r="H34" i="2"/>
  <c r="BB88" i="1"/>
  <c r="Y136" i="2"/>
  <c r="H35" i="2"/>
  <c r="BC88" i="1"/>
  <c r="AA550" i="2"/>
  <c r="W962" i="2"/>
  <c r="N118" i="4"/>
  <c r="N90" i="4"/>
  <c r="BK175" i="2"/>
  <c r="N175" i="2"/>
  <c r="N91" i="2"/>
  <c r="AA1034" i="2"/>
  <c r="BK1184" i="2"/>
  <c r="N1184" i="2"/>
  <c r="N103" i="2"/>
  <c r="W1212" i="2"/>
  <c r="W1358" i="2"/>
  <c r="W1483" i="2"/>
  <c r="W987" i="2"/>
  <c r="BK1522" i="2"/>
  <c r="N1522" i="2"/>
  <c r="N111" i="2"/>
  <c r="H34" i="4"/>
  <c r="BB90" i="1"/>
  <c r="BK161" i="4"/>
  <c r="N161" i="4"/>
  <c r="N94" i="4"/>
  <c r="AA177" i="4"/>
  <c r="N116" i="6"/>
  <c r="N90" i="6"/>
  <c r="H32" i="2"/>
  <c r="AZ88" i="1"/>
  <c r="W440" i="2"/>
  <c r="W550" i="2"/>
  <c r="BK1436" i="2"/>
  <c r="N1436" i="2"/>
  <c r="N107" i="2"/>
  <c r="AA1554" i="2"/>
  <c r="F116" i="3"/>
  <c r="Y262" i="3"/>
  <c r="Y328" i="3"/>
  <c r="Y175" i="3"/>
  <c r="M33" i="5"/>
  <c r="AW91" i="1"/>
  <c r="H33" i="5"/>
  <c r="BA91" i="1"/>
  <c r="M33" i="3"/>
  <c r="AW89" i="1"/>
  <c r="H33" i="3"/>
  <c r="BA89" i="1"/>
  <c r="M84" i="2"/>
  <c r="BK136" i="2"/>
  <c r="H36" i="2"/>
  <c r="BD88" i="1"/>
  <c r="BK219" i="2"/>
  <c r="N219" i="2"/>
  <c r="N92" i="2"/>
  <c r="Y962" i="2"/>
  <c r="AA988" i="2"/>
  <c r="BK1034" i="2"/>
  <c r="N1034" i="2"/>
  <c r="N99" i="2"/>
  <c r="AA1129" i="2"/>
  <c r="M81" i="2"/>
  <c r="W136" i="2"/>
  <c r="Y175" i="2"/>
  <c r="W219" i="2"/>
  <c r="Y440" i="2"/>
  <c r="AA962" i="2"/>
  <c r="BK988" i="2"/>
  <c r="Y1184" i="2"/>
  <c r="Y1522" i="2"/>
  <c r="Y987" i="2"/>
  <c r="AA1212" i="2"/>
  <c r="H36" i="4"/>
  <c r="BD90" i="1"/>
  <c r="M116" i="3"/>
  <c r="Y122" i="3"/>
  <c r="Y121" i="3"/>
  <c r="H34" i="3"/>
  <c r="BB89" i="1"/>
  <c r="AA164" i="3"/>
  <c r="AA121" i="3"/>
  <c r="W176" i="3"/>
  <c r="W324" i="3"/>
  <c r="Y118" i="4"/>
  <c r="Y134" i="4"/>
  <c r="Y161" i="4"/>
  <c r="Y117" i="4"/>
  <c r="Y116" i="4"/>
  <c r="H35" i="4"/>
  <c r="BC90" i="1"/>
  <c r="AA121" i="4"/>
  <c r="BK134" i="4"/>
  <c r="N134" i="4"/>
  <c r="N92" i="4"/>
  <c r="W145" i="4"/>
  <c r="F110" i="5"/>
  <c r="F83" i="5"/>
  <c r="N115" i="5"/>
  <c r="N89" i="5"/>
  <c r="M32" i="5"/>
  <c r="AV91" i="1"/>
  <c r="W123" i="5"/>
  <c r="H33" i="6"/>
  <c r="BA92" i="1"/>
  <c r="H35" i="3"/>
  <c r="BC89" i="1"/>
  <c r="AA262" i="3"/>
  <c r="AA324" i="3"/>
  <c r="AA175" i="3"/>
  <c r="F84" i="4"/>
  <c r="M33" i="4"/>
  <c r="AW90" i="1"/>
  <c r="H33" i="4"/>
  <c r="BA90" i="1"/>
  <c r="H34" i="5"/>
  <c r="BB91" i="1"/>
  <c r="N113" i="7"/>
  <c r="N90" i="7"/>
  <c r="BK112" i="7"/>
  <c r="M32" i="3"/>
  <c r="AV89" i="1"/>
  <c r="H32" i="3"/>
  <c r="AZ89" i="1"/>
  <c r="BK262" i="3"/>
  <c r="N262" i="3"/>
  <c r="N96" i="3"/>
  <c r="M32" i="4"/>
  <c r="AV90" i="1"/>
  <c r="H32" i="4"/>
  <c r="AZ90" i="1"/>
  <c r="W121" i="4"/>
  <c r="W177" i="4"/>
  <c r="W117" i="4"/>
  <c r="W116" i="4"/>
  <c r="AU90" i="1"/>
  <c r="AA145" i="4"/>
  <c r="AA117" i="4"/>
  <c r="AA116" i="4"/>
  <c r="Y123" i="5"/>
  <c r="Y114" i="5"/>
  <c r="F107" i="4"/>
  <c r="W115" i="5"/>
  <c r="AA145" i="5"/>
  <c r="W178" i="5"/>
  <c r="F84" i="6"/>
  <c r="M32" i="6"/>
  <c r="AV92" i="1"/>
  <c r="H32" i="6"/>
  <c r="AZ92" i="1"/>
  <c r="AA135" i="6"/>
  <c r="Y162" i="6"/>
  <c r="AA115" i="6"/>
  <c r="AA114" i="6"/>
  <c r="M84" i="7"/>
  <c r="M108" i="7"/>
  <c r="M33" i="8"/>
  <c r="AW94" i="1"/>
  <c r="AT94" i="1"/>
  <c r="H33" i="8"/>
  <c r="BA94" i="1"/>
  <c r="F84" i="5"/>
  <c r="AA123" i="5"/>
  <c r="W135" i="6"/>
  <c r="W115" i="6"/>
  <c r="W114" i="6"/>
  <c r="AU92" i="1"/>
  <c r="H34" i="6"/>
  <c r="BB92" i="1"/>
  <c r="F84" i="8"/>
  <c r="N114" i="8"/>
  <c r="N90" i="8"/>
  <c r="BK113" i="8"/>
  <c r="W113" i="8"/>
  <c r="W112" i="8"/>
  <c r="AU94" i="1"/>
  <c r="H35" i="5"/>
  <c r="BC91" i="1"/>
  <c r="BK123" i="5"/>
  <c r="N123" i="5"/>
  <c r="N90" i="5"/>
  <c r="W145" i="5"/>
  <c r="Y116" i="6"/>
  <c r="Y115" i="6"/>
  <c r="Y114" i="6"/>
  <c r="H35" i="6"/>
  <c r="BC92" i="1"/>
  <c r="BK162" i="6"/>
  <c r="N162" i="6"/>
  <c r="N92" i="6"/>
  <c r="F78" i="7"/>
  <c r="F105" i="6"/>
  <c r="F108" i="7"/>
  <c r="H33" i="7"/>
  <c r="BA93" i="1"/>
  <c r="F103" i="8"/>
  <c r="M110" i="6"/>
  <c r="M108" i="8"/>
  <c r="AT92" i="1"/>
  <c r="AT91" i="1"/>
  <c r="BK114" i="5"/>
  <c r="N114" i="5"/>
  <c r="N88" i="5"/>
  <c r="M27" i="5"/>
  <c r="M30" i="5"/>
  <c r="BK121" i="3"/>
  <c r="N121" i="3"/>
  <c r="N89" i="3"/>
  <c r="AT89" i="1"/>
  <c r="N122" i="3"/>
  <c r="N90" i="3"/>
  <c r="AT88" i="1"/>
  <c r="AA120" i="3"/>
  <c r="N988" i="2"/>
  <c r="N98" i="2"/>
  <c r="BK987" i="2"/>
  <c r="N987" i="2"/>
  <c r="N97" i="2"/>
  <c r="BD87" i="1"/>
  <c r="W35" i="1"/>
  <c r="BK117" i="4"/>
  <c r="Y135" i="2"/>
  <c r="Y134" i="2"/>
  <c r="BA87" i="1"/>
  <c r="BC87" i="1"/>
  <c r="AA114" i="5"/>
  <c r="AT90" i="1"/>
  <c r="BK175" i="3"/>
  <c r="N175" i="3"/>
  <c r="N94" i="3"/>
  <c r="W135" i="2"/>
  <c r="W134" i="2"/>
  <c r="AU88" i="1"/>
  <c r="N136" i="2"/>
  <c r="N90" i="2"/>
  <c r="BK135" i="2"/>
  <c r="BK115" i="6"/>
  <c r="BB87" i="1"/>
  <c r="AZ87" i="1"/>
  <c r="N113" i="8"/>
  <c r="N89" i="8"/>
  <c r="BK112" i="8"/>
  <c r="N112" i="8"/>
  <c r="N88" i="8"/>
  <c r="W114" i="5"/>
  <c r="AU91" i="1"/>
  <c r="AA987" i="2"/>
  <c r="BK111" i="7"/>
  <c r="N111" i="7"/>
  <c r="N88" i="7"/>
  <c r="N112" i="7"/>
  <c r="N89" i="7"/>
  <c r="W175" i="3"/>
  <c r="W120" i="3"/>
  <c r="AU89" i="1"/>
  <c r="Y120" i="3"/>
  <c r="AA135" i="2"/>
  <c r="L97" i="5"/>
  <c r="AU87" i="1"/>
  <c r="AA134" i="2"/>
  <c r="L94" i="7"/>
  <c r="M27" i="7"/>
  <c r="M30" i="7"/>
  <c r="BK114" i="6"/>
  <c r="N114" i="6"/>
  <c r="N88" i="6"/>
  <c r="N115" i="6"/>
  <c r="N89" i="6"/>
  <c r="AG91" i="1"/>
  <c r="AN91" i="1"/>
  <c r="L38" i="5"/>
  <c r="BK116" i="4"/>
  <c r="N116" i="4"/>
  <c r="N88" i="4"/>
  <c r="N117" i="4"/>
  <c r="N89" i="4"/>
  <c r="AV87" i="1"/>
  <c r="W31" i="1"/>
  <c r="AW87" i="1"/>
  <c r="AK32" i="1"/>
  <c r="W32" i="1"/>
  <c r="M27" i="8"/>
  <c r="M30" i="8"/>
  <c r="L95" i="8"/>
  <c r="AX87" i="1"/>
  <c r="W33" i="1"/>
  <c r="W34" i="1"/>
  <c r="AY87" i="1"/>
  <c r="BK134" i="2"/>
  <c r="N134" i="2"/>
  <c r="N88" i="2"/>
  <c r="N135" i="2"/>
  <c r="N89" i="2"/>
  <c r="BK120" i="3"/>
  <c r="N120" i="3"/>
  <c r="N88" i="3"/>
  <c r="L117" i="2"/>
  <c r="M27" i="2"/>
  <c r="M30" i="2"/>
  <c r="M27" i="4"/>
  <c r="M30" i="4"/>
  <c r="L99" i="4"/>
  <c r="L103" i="3"/>
  <c r="M27" i="3"/>
  <c r="M30" i="3"/>
  <c r="AK31" i="1"/>
  <c r="AT87" i="1"/>
  <c r="M27" i="6"/>
  <c r="M30" i="6"/>
  <c r="L97" i="6"/>
  <c r="L38" i="7"/>
  <c r="AG93" i="1"/>
  <c r="AN93" i="1"/>
  <c r="AG94" i="1"/>
  <c r="AN94" i="1"/>
  <c r="L38" i="8"/>
  <c r="AG89" i="1"/>
  <c r="AN89" i="1"/>
  <c r="L38" i="3"/>
  <c r="L38" i="2"/>
  <c r="AG88" i="1"/>
  <c r="AG92" i="1"/>
  <c r="AN92" i="1"/>
  <c r="L38" i="6"/>
  <c r="AG90" i="1"/>
  <c r="AN90" i="1"/>
  <c r="L38" i="4"/>
  <c r="AG87" i="1"/>
  <c r="AN88" i="1"/>
  <c r="AN87" i="1"/>
  <c r="AN98" i="1"/>
  <c r="AG98" i="1"/>
  <c r="AK26" i="1"/>
  <c r="AK29" i="1"/>
  <c r="AK37" i="1"/>
</calcChain>
</file>

<file path=xl/sharedStrings.xml><?xml version="1.0" encoding="utf-8"?>
<sst xmlns="http://schemas.openxmlformats.org/spreadsheetml/2006/main" count="20233" uniqueCount="2503">
  <si>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</si>
  <si>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</si>
  <si>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</si>
  <si>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</si>
  <si>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</si>
  <si>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</si>
  <si>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</si>
  <si>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</si>
  <si>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</si>
  <si>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</si>
  <si>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</si>
  <si>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</si>
  <si>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</si>
  <si>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</si>
  <si>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16FBC537</t>
  </si>
  <si>
    <t>Stavba:</t>
  </si>
  <si>
    <t>Dolní Počernice - novostavba RD</t>
  </si>
  <si>
    <t>0,1</t>
  </si>
  <si>
    <t>JKSO:</t>
  </si>
  <si>
    <t>CC-CZ:</t>
  </si>
  <si>
    <t>1</t>
  </si>
  <si>
    <t>Místo:</t>
  </si>
  <si>
    <t xml:space="preserve"> </t>
  </si>
  <si>
    <t>Datum:</t>
  </si>
  <si>
    <t>17. 9. 2016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</si>
  <si>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</si>
  <si>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</si>
  <si>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</si>
  <si>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</si>
  <si>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</si>
  <si>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</si>
  <si>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</si>
  <si>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</si>
  <si>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</si>
  <si>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</si>
  <si>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</si>
  <si>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</si>
  <si>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</si>
  <si>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</si>
  <si>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</si>
  <si>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</si>
  <si>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</si>
  <si>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</si>
  <si>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</si>
  <si>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</si>
  <si>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</si>
  <si>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</si>
  <si>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</si>
  <si>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</si>
  <si>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</si>
  <si>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</si>
  <si>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</si>
  <si>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</si>
  <si>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</si>
  <si>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</si>
  <si>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</si>
  <si>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</si>
  <si>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</si>
  <si>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</si>
  <si>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</si>
  <si>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</si>
  <si>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</si>
  <si>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</si>
  <si>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</si>
  <si>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</si>
  <si>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</si>
  <si>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</si>
  <si>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</si>
  <si>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</si>
  <si>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</si>
  <si>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</si>
  <si>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</si>
  <si>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</si>
  <si>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</si>
  <si>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</si>
  <si>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</si>
  <si>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</si>
  <si>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{a6450e91-50b4-4221-b2a0-54d88f3f170e}</t>
  </si>
  <si>
    <t>{00000000-0000-0000-0000-000000000000}</t>
  </si>
  <si>
    <t>vlastní objekt</t>
  </si>
  <si>
    <t>{7a9f6929-5621-4cb3-8bbd-132fdca7cd84}</t>
  </si>
  <si>
    <t>2</t>
  </si>
  <si>
    <t>zdtravotní instalace</t>
  </si>
  <si>
    <t>{a209eb17-456d-4d4b-8962-783bca9f2340}</t>
  </si>
  <si>
    <t>3</t>
  </si>
  <si>
    <t>vytápění</t>
  </si>
  <si>
    <t>{23a2408a-eb82-45c6-b8b1-0399b41edd26}</t>
  </si>
  <si>
    <t>4</t>
  </si>
  <si>
    <t>elektroinstalace</t>
  </si>
  <si>
    <t>{5fc41300-d6c2-43a6-a016-ad93d380b893}</t>
  </si>
  <si>
    <t>5</t>
  </si>
  <si>
    <t>venkovní plochy</t>
  </si>
  <si>
    <t>{b37916c0-6530-42eb-91c6-74e4396a2863}</t>
  </si>
  <si>
    <t>6</t>
  </si>
  <si>
    <t>vzduchotechnika</t>
  </si>
  <si>
    <t>{3b00e9c7-662f-4335-87e2-74b1dbf95a77}</t>
  </si>
  <si>
    <t>99</t>
  </si>
  <si>
    <t>ostatní náklady stavby</t>
  </si>
  <si>
    <t>{9a941089-9359-4502-bf06-08173578fb67}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</si>
  <si>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</si>
  <si>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</si>
  <si>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</si>
  <si>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</si>
  <si>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</si>
  <si>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</si>
  <si>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</si>
  <si>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vlastní objekt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</si>
  <si>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</si>
  <si>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</si>
  <si>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</si>
  <si>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</si>
  <si>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</si>
  <si>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</si>
  <si>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</si>
  <si>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</si>
  <si>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</si>
  <si>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</si>
  <si>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</si>
  <si>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</si>
  <si>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</si>
  <si>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</si>
  <si>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</si>
  <si>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</si>
  <si>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</si>
  <si>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</si>
  <si>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</si>
  <si>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</si>
  <si>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</si>
  <si>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</si>
  <si>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</si>
  <si>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</si>
  <si>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</si>
  <si>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</si>
  <si>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</si>
  <si>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</si>
  <si>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</si>
  <si>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</si>
  <si>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</si>
  <si>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</si>
  <si>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</si>
  <si>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</si>
  <si>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</si>
  <si>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</si>
  <si>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</si>
  <si>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</si>
  <si>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</si>
  <si>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</si>
  <si>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</si>
  <si>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</si>
  <si>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</si>
  <si>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</si>
  <si>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</si>
  <si>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</si>
  <si>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</si>
  <si>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</si>
  <si>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</si>
  <si>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121112012</t>
  </si>
  <si>
    <t>Sejmutí ornice tl vrstvy přes 150 mm ručně s odhozením do 3 m bez vodorovného přemístění</t>
  </si>
  <si>
    <t>m3</t>
  </si>
  <si>
    <t>-571023090</t>
  </si>
  <si>
    <t>ornice z plochy výstavby</t>
  </si>
  <si>
    <t>VV</t>
  </si>
  <si>
    <t>9,00*15,00*0,15</t>
  </si>
  <si>
    <t>Součet</t>
  </si>
  <si>
    <t>132201201</t>
  </si>
  <si>
    <t>Hloubení rýh š do 2000 mm v hornině tř. 3 objemu do 100 m3</t>
  </si>
  <si>
    <t>813953026</t>
  </si>
  <si>
    <t>výkop pro základové pasy objektu</t>
  </si>
  <si>
    <t>podelné</t>
  </si>
  <si>
    <t>(14,55+1,00*2)*(0,40+1,00+0,60+1,00+1,00+0,60)/2*(1,46-0,17)*2</t>
  </si>
  <si>
    <t>příčné</t>
  </si>
  <si>
    <t>6,30*(0,40+0,70+0,60+0,60+0,70+1,00)/2*(1,46-0,17)*2</t>
  </si>
  <si>
    <t>vnitřní</t>
  </si>
  <si>
    <t>(2,34+0,60)*((0,60+0,80+1,50+0,80+0,60)+(1,00+0,80+1,50+0,80+1,00))/2*(1,47-0,17)</t>
  </si>
  <si>
    <t>132201209</t>
  </si>
  <si>
    <t>Příplatek za lepivost k hloubení rýh š do 2000 mm v hornině tř. 3</t>
  </si>
  <si>
    <t>-1548496795</t>
  </si>
  <si>
    <t>dle výkopu</t>
  </si>
  <si>
    <t>148,679</t>
  </si>
  <si>
    <t>162701105</t>
  </si>
  <si>
    <t>Vodorovné přemístění do 10000 m výkopku/sypaniny z horniny tř. 1 až 4</t>
  </si>
  <si>
    <t>269657638</t>
  </si>
  <si>
    <t>odvoz na skládku</t>
  </si>
  <si>
    <t>výkop</t>
  </si>
  <si>
    <t>zpětný</t>
  </si>
  <si>
    <t>-73,176</t>
  </si>
  <si>
    <t>171201201</t>
  </si>
  <si>
    <t>Uložení sypaniny na skládky</t>
  </si>
  <si>
    <t>1035868722</t>
  </si>
  <si>
    <t>dle odvozu</t>
  </si>
  <si>
    <t>75,503</t>
  </si>
  <si>
    <t>171201211</t>
  </si>
  <si>
    <t>Poplatek za uložení odpadu ze sypaniny na skládce (skládkovné)</t>
  </si>
  <si>
    <t>t</t>
  </si>
  <si>
    <t>-1980094819</t>
  </si>
  <si>
    <t>7</t>
  </si>
  <si>
    <t>174101101</t>
  </si>
  <si>
    <t>Zásyp jam, šachet rýh nebo kolem objektů sypaninou se zhutněním</t>
  </si>
  <si>
    <t>-112113925</t>
  </si>
  <si>
    <t>(14,55+1,00*2)*((0,40+0,60)/2+(0,60+1,00)/2)*(1,46-0,41)*2</t>
  </si>
  <si>
    <t>6,30*((0,40+0,60)/2+(0,60+1,00)/2)*(1,46-0,41)*2</t>
  </si>
  <si>
    <t>1,50*1,50*(1,46-0,41)</t>
  </si>
  <si>
    <t>((2,34+0,60)*2+(0,60+0,80+1,50+0,80+0,60)*(0,40+0,60)/2)*(1,46-0,41)</t>
  </si>
  <si>
    <t>8</t>
  </si>
  <si>
    <t>212752213</t>
  </si>
  <si>
    <t>Trativod z drenážních trubek plastových flexibilních D do 160 mm včetně lože otevřený výkop</t>
  </si>
  <si>
    <t>m</t>
  </si>
  <si>
    <t>1661067789</t>
  </si>
  <si>
    <t>drenáž kolem objektu</t>
  </si>
  <si>
    <t>(16,00+9,00)*2</t>
  </si>
  <si>
    <t>napojení</t>
  </si>
  <si>
    <t>9</t>
  </si>
  <si>
    <t>274321311</t>
  </si>
  <si>
    <t>Základové pasy ze ŽB bez zvýšených nároků na prostředí tř. C 16/20</t>
  </si>
  <si>
    <t>693422295</t>
  </si>
  <si>
    <t>monilitické základové pasy</t>
  </si>
  <si>
    <t>(14,55*2+2,86)*1,00*0,50</t>
  </si>
  <si>
    <t>(6,30+3,51)*0,50*0,70</t>
  </si>
  <si>
    <t>((1,54+0,80)*2+1,50)*0,80*0,50</t>
  </si>
  <si>
    <t>274351215</t>
  </si>
  <si>
    <t>Zřízení bednění stěn základových pasů</t>
  </si>
  <si>
    <t>m2</t>
  </si>
  <si>
    <t>1620560196</t>
  </si>
  <si>
    <t>(14,55*2+2,86)*0,50*2</t>
  </si>
  <si>
    <t>(6,30+3,51)*0,50*2</t>
  </si>
  <si>
    <t>((1,54+0,80)*2+1,50)*0,50*2</t>
  </si>
  <si>
    <t>11</t>
  </si>
  <si>
    <t>274351216</t>
  </si>
  <si>
    <t>Odstranění bednění stěn základových pasů</t>
  </si>
  <si>
    <t>520338556</t>
  </si>
  <si>
    <t>dle bednění pasů</t>
  </si>
  <si>
    <t>47,950</t>
  </si>
  <si>
    <t>12</t>
  </si>
  <si>
    <t>274353111</t>
  </si>
  <si>
    <t>Bednění kotevních otvorů v základových pásech průřezu do 0,02 m2 hl 0,5 m</t>
  </si>
  <si>
    <t>kus</t>
  </si>
  <si>
    <t>-777643205</t>
  </si>
  <si>
    <t>instalace</t>
  </si>
  <si>
    <t>13</t>
  </si>
  <si>
    <t>274361821</t>
  </si>
  <si>
    <t>Výztuž základových pásů betonářskou ocelí 10 505 (R)</t>
  </si>
  <si>
    <t>-787886944</t>
  </si>
  <si>
    <t>do základových pasů</t>
  </si>
  <si>
    <t>(14,55*2+2,86)*1,00*0,50*0,08</t>
  </si>
  <si>
    <t>(6,30+3,51)*0,50*0,70*0,08</t>
  </si>
  <si>
    <t>((1,54+0,80)*2+1,50)*0,80*0,50*0,08</t>
  </si>
  <si>
    <t>14</t>
  </si>
  <si>
    <t>279113134</t>
  </si>
  <si>
    <t>Základová zeď tl do 300 mm z tvárnic ztraceného bednění včetně výplně z betonu tř. C 16/20</t>
  </si>
  <si>
    <t>-813627516</t>
  </si>
  <si>
    <t>nadezívka základových pasů</t>
  </si>
  <si>
    <t>((14,55-0,35-0,20)+(0,35+6,30+0,35))*2*0,50</t>
  </si>
  <si>
    <t>((0,35+1,50+0,25)*2+0,25*2+1,50)*0,50</t>
  </si>
  <si>
    <t>279361821</t>
  </si>
  <si>
    <t>Výztuž základových zdí nosných betonářskou ocelí 10 505</t>
  </si>
  <si>
    <t>392313476</t>
  </si>
  <si>
    <t>((14,55-0,35-0,20)+(0,35+6,30+0,35))*2*0,50*0,30*0,06</t>
  </si>
  <si>
    <t>((0,35+1,50+0,25)*2+0,25*2+1,50)*0,50*0,30*0,06</t>
  </si>
  <si>
    <t>16</t>
  </si>
  <si>
    <t>311238115</t>
  </si>
  <si>
    <t>Zdivo nosné vnitřní POROTHERM tl 300 mm pevnosti P 10 na MVC</t>
  </si>
  <si>
    <t>-400987061</t>
  </si>
  <si>
    <t>zdivo 2. np</t>
  </si>
  <si>
    <t>(14,40-0,20*2+8,06-0,50*2)*2*2,75</t>
  </si>
  <si>
    <t>odpočet</t>
  </si>
  <si>
    <t>-1,00*(5,48-2,95)</t>
  </si>
  <si>
    <t>-1,00*0,40</t>
  </si>
  <si>
    <t>-2,00*2,40*5</t>
  </si>
  <si>
    <t>-0,80*2,40</t>
  </si>
  <si>
    <t>2,44*2*2,75</t>
  </si>
  <si>
    <t>17</t>
  </si>
  <si>
    <t>311238116</t>
  </si>
  <si>
    <t>Zdivo nosné vnitřní POROTHERM tl 300 mm pevnosti P 15 na MVC</t>
  </si>
  <si>
    <t>485534113</t>
  </si>
  <si>
    <t>zdivo 1. np</t>
  </si>
  <si>
    <t>obvodové zdivo</t>
  </si>
  <si>
    <t>((14,40-0,50*2)+(8,06-0,20*2))*2*2,75</t>
  </si>
  <si>
    <t>-3,60*0,60</t>
  </si>
  <si>
    <t>-1,00*(2,75-0,90)</t>
  </si>
  <si>
    <t>-1,35*2,40</t>
  </si>
  <si>
    <t>-2,50*2,40</t>
  </si>
  <si>
    <t>-2,00*0,60</t>
  </si>
  <si>
    <t>-1,00*2,40</t>
  </si>
  <si>
    <t>-0,91*2*2,40</t>
  </si>
  <si>
    <t>-1,05*4*2,40</t>
  </si>
  <si>
    <t>-2,70*2,40</t>
  </si>
  <si>
    <t>2,45*2,75*2</t>
  </si>
  <si>
    <t>atika</t>
  </si>
  <si>
    <t>((14,40-0,50*2)+(8,06-0,20*2))*2*0,92</t>
  </si>
  <si>
    <t>18</t>
  </si>
  <si>
    <t>314272402</t>
  </si>
  <si>
    <t>Komín dvousložkový 1průduchový betonový z keramických vložek s integrovanou izolací D 20 cm v 3 m</t>
  </si>
  <si>
    <t>soubor</t>
  </si>
  <si>
    <t>1727431175</t>
  </si>
  <si>
    <t>19</t>
  </si>
  <si>
    <t>314272412</t>
  </si>
  <si>
    <t>Příplatek ke komínu dvousložkovému 1průduchovému z keramických vložek D 20 cm ZKD 1 m výšky</t>
  </si>
  <si>
    <t>-30704826</t>
  </si>
  <si>
    <t>20</t>
  </si>
  <si>
    <t>314272426</t>
  </si>
  <si>
    <t>Komínový plášť v 150 cm D 20 cm pro dvousložkový 1průduchový betonový komín</t>
  </si>
  <si>
    <t>1535968</t>
  </si>
  <si>
    <t>314272462</t>
  </si>
  <si>
    <t>Krakorcová deska pro obezděnou hlavu dvousložkového 1průduchového betonového komínu D 20 cm</t>
  </si>
  <si>
    <t>-1102298967</t>
  </si>
  <si>
    <t>22</t>
  </si>
  <si>
    <t>317168122</t>
  </si>
  <si>
    <t>Překlad keramický plochý š 14,5 cm dl 125 cm</t>
  </si>
  <si>
    <t>-1519775483</t>
  </si>
  <si>
    <t xml:space="preserve">příčky </t>
  </si>
  <si>
    <t>23</t>
  </si>
  <si>
    <t>317168125</t>
  </si>
  <si>
    <t>Překlad keramický plochý š 14,5 cm dl 200 cm</t>
  </si>
  <si>
    <t>1710923956</t>
  </si>
  <si>
    <t>příčky</t>
  </si>
  <si>
    <t>24</t>
  </si>
  <si>
    <t>317168131</t>
  </si>
  <si>
    <t>Překlad keramický vysoký v 23,8 cm dl 125 cm</t>
  </si>
  <si>
    <t>1352982978</t>
  </si>
  <si>
    <t>překlad dle ozn P 01</t>
  </si>
  <si>
    <t>2*4</t>
  </si>
  <si>
    <t>překlad dle ozn P 03</t>
  </si>
  <si>
    <t>1*4</t>
  </si>
  <si>
    <t>25</t>
  </si>
  <si>
    <t>317168136</t>
  </si>
  <si>
    <t>Překlad keramický vysoký v 23,8 cm dl 250 cm</t>
  </si>
  <si>
    <t>1421946685</t>
  </si>
  <si>
    <t>překlad dle ozn P 02</t>
  </si>
  <si>
    <t>5*4</t>
  </si>
  <si>
    <t>26</t>
  </si>
  <si>
    <t>317234410</t>
  </si>
  <si>
    <t>Vyzdívka mezi nosníky z cihel pálených na MC</t>
  </si>
  <si>
    <t>-1223602701</t>
  </si>
  <si>
    <t>překlad dle ozn P 04</t>
  </si>
  <si>
    <t>1,40*0,30*0,14</t>
  </si>
  <si>
    <t>překlad dle ozn P 05</t>
  </si>
  <si>
    <t>1,75*0,30*0,14</t>
  </si>
  <si>
    <t>překlad dle ozn P 06</t>
  </si>
  <si>
    <t>3,00*0,30*0,18</t>
  </si>
  <si>
    <t>překlad dle ozn P 07</t>
  </si>
  <si>
    <t>2,40*0,30*0,18</t>
  </si>
  <si>
    <t>překlad dle ozn P 08</t>
  </si>
  <si>
    <t>2,20*0,30*0,18</t>
  </si>
  <si>
    <t>překlad u schodiště pro panely</t>
  </si>
  <si>
    <t>2,50*0,60*0,16</t>
  </si>
  <si>
    <t>27</t>
  </si>
  <si>
    <t>317361821</t>
  </si>
  <si>
    <t>Výztuž překladů a říms z betonářské oceli 10 505</t>
  </si>
  <si>
    <t>1705449923</t>
  </si>
  <si>
    <t>překlad P 09</t>
  </si>
  <si>
    <t>0,075</t>
  </si>
  <si>
    <t>28</t>
  </si>
  <si>
    <t>317941123</t>
  </si>
  <si>
    <t>Osazování ocelových válcovaných nosníků na zdivu I, IE, U, UE nebo L do č 22</t>
  </si>
  <si>
    <t>1189237739</t>
  </si>
  <si>
    <t>IPN 140</t>
  </si>
  <si>
    <t>nad příčku ve 2. np - m 2,04 - 2,05</t>
  </si>
  <si>
    <t>3,20*14,30*0,001</t>
  </si>
  <si>
    <t>1,40*2*14,30*0,001</t>
  </si>
  <si>
    <t>1,75*2*14,30*0,001</t>
  </si>
  <si>
    <t>Mezisoučet</t>
  </si>
  <si>
    <t>IPN 180</t>
  </si>
  <si>
    <t>3,00*3*21,90*0,001</t>
  </si>
  <si>
    <t>2,40*2*21,90*0,001</t>
  </si>
  <si>
    <t>2,20*2*21,90*0,001</t>
  </si>
  <si>
    <t>2,50*4*17,90*0,001</t>
  </si>
  <si>
    <t>29</t>
  </si>
  <si>
    <t>M</t>
  </si>
  <si>
    <t>130107160</t>
  </si>
  <si>
    <t>ocel profilová IPN, v jakosti 11 375, h=140 mm</t>
  </si>
  <si>
    <t>-865366559</t>
  </si>
  <si>
    <t>spc</t>
  </si>
  <si>
    <t>0,136*1,08</t>
  </si>
  <si>
    <t>30</t>
  </si>
  <si>
    <t>130107200</t>
  </si>
  <si>
    <t>ocel profilová IPN, v jakosti 11 375, h=180 mm</t>
  </si>
  <si>
    <t>1097658728</t>
  </si>
  <si>
    <t>0,398*1,08</t>
  </si>
  <si>
    <t>31</t>
  </si>
  <si>
    <t>130107180</t>
  </si>
  <si>
    <t>ocel profilová IPN, v jakosti 11 375, h=160 mm</t>
  </si>
  <si>
    <t>1892084433</t>
  </si>
  <si>
    <t>0,179*1,08</t>
  </si>
  <si>
    <t>32</t>
  </si>
  <si>
    <t>330321510</t>
  </si>
  <si>
    <t>Sloupy nebo pilíře ze ŽB tř. C 20/25 bez výztuže</t>
  </si>
  <si>
    <t>-1427513908</t>
  </si>
  <si>
    <t>pilíř v 1,05</t>
  </si>
  <si>
    <t>0,30*0,30*2,40</t>
  </si>
  <si>
    <t>33</t>
  </si>
  <si>
    <t>331273014</t>
  </si>
  <si>
    <t xml:space="preserve">Pilíř z tvárnic betonových </t>
  </si>
  <si>
    <t>1810690240</t>
  </si>
  <si>
    <t>v mč 1,05</t>
  </si>
  <si>
    <t>0,50*0,30*2,40</t>
  </si>
  <si>
    <t>roznášecí kvádříky</t>
  </si>
  <si>
    <t>0,40*0,30*0,15*2</t>
  </si>
  <si>
    <t>0,60*0,30*0,15</t>
  </si>
  <si>
    <t>34</t>
  </si>
  <si>
    <t>331351101</t>
  </si>
  <si>
    <t>Zřízení bednění sloupů čtyřúhelníkových v do 4 m</t>
  </si>
  <si>
    <t>-642423088</t>
  </si>
  <si>
    <t>0,30*4*2,40</t>
  </si>
  <si>
    <t>35</t>
  </si>
  <si>
    <t>331351102</t>
  </si>
  <si>
    <t>Odstranění bednění sloupů čtyřúhelníkových v do 4 m</t>
  </si>
  <si>
    <t>-1501128672</t>
  </si>
  <si>
    <t>36</t>
  </si>
  <si>
    <t>331361821</t>
  </si>
  <si>
    <t>Výztuž sloupů hranatých betonářskou ocelí 10 505</t>
  </si>
  <si>
    <t>634167219</t>
  </si>
  <si>
    <t>0,30*0,30*2,40*0,10</t>
  </si>
  <si>
    <t>0,50*0,30*2,40*0,10</t>
  </si>
  <si>
    <t>37</t>
  </si>
  <si>
    <t>342248110</t>
  </si>
  <si>
    <t>Příčky POROTHERM tl 80 mm pevnosti P 10 na MVC</t>
  </si>
  <si>
    <t>1442846770</t>
  </si>
  <si>
    <t>přizdívka</t>
  </si>
  <si>
    <t>m 1,03</t>
  </si>
  <si>
    <t>1,00*2,10</t>
  </si>
  <si>
    <t>m 2,03</t>
  </si>
  <si>
    <t>(1,165+1,00)*2,40</t>
  </si>
  <si>
    <t>m 2,09</t>
  </si>
  <si>
    <t>(3,95*2+2,225)*2,40</t>
  </si>
  <si>
    <t>-0,70*2,00</t>
  </si>
  <si>
    <t>38</t>
  </si>
  <si>
    <t>342248112</t>
  </si>
  <si>
    <t>Příčky POROTHERM tl 115 mm pevnosti P 10 na MVC</t>
  </si>
  <si>
    <t>313026894</t>
  </si>
  <si>
    <t>příčky ve 2. np</t>
  </si>
  <si>
    <t>m 2,09 - 2,01, 2,08</t>
  </si>
  <si>
    <t>3,95*2,75</t>
  </si>
  <si>
    <t>-1,40*2,10</t>
  </si>
  <si>
    <t>m 2,01, 2,02  - 2,06, 2,07, 2,08, 2,05</t>
  </si>
  <si>
    <t>(1,10+0,115+1,27+0,115*3+3,80+3,05)*2,75</t>
  </si>
  <si>
    <t>-0,80*2,00*3</t>
  </si>
  <si>
    <t>m 2,08 - 2,07</t>
  </si>
  <si>
    <t>3,37*2,75</t>
  </si>
  <si>
    <t>m 2,07 - 2,06</t>
  </si>
  <si>
    <t>(3,37+0,475+0,115+0,48)*2,75</t>
  </si>
  <si>
    <t>m 2,06 - 2,05</t>
  </si>
  <si>
    <t>m 2,01 - 2,02</t>
  </si>
  <si>
    <t>1,10*2,75-1,00*2,10</t>
  </si>
  <si>
    <t>m 2,02 - 2,05</t>
  </si>
  <si>
    <t>m 2,03 - 2,02</t>
  </si>
  <si>
    <t>(0,10+1,12+1,3+0,15)*2,75</t>
  </si>
  <si>
    <t>m 2,03 - 2,04</t>
  </si>
  <si>
    <t>2,325*2,75</t>
  </si>
  <si>
    <t>-0,60*2,10</t>
  </si>
  <si>
    <t>m 2,04 - 2,05</t>
  </si>
  <si>
    <t>3,735*2,75</t>
  </si>
  <si>
    <t>-2,80*2,00</t>
  </si>
  <si>
    <t>39</t>
  </si>
  <si>
    <t>342248113</t>
  </si>
  <si>
    <t>Příčky POROTHERM tl 140 mm pevnosti P 10 na MVC</t>
  </si>
  <si>
    <t>-1668734207</t>
  </si>
  <si>
    <t>příčky v 1. np</t>
  </si>
  <si>
    <t>m 1,05 - 1,01, 1,04</t>
  </si>
  <si>
    <t>(2,765+0,15+0,478+0,50*2+3,635-2,45)*2,75</t>
  </si>
  <si>
    <t>-0,80*2,00</t>
  </si>
  <si>
    <t>m 1,01 - 1,04, 1,03</t>
  </si>
  <si>
    <t>2,66*2,75</t>
  </si>
  <si>
    <t>m 1,04 - 1,02</t>
  </si>
  <si>
    <t>2,165*2,75</t>
  </si>
  <si>
    <t>m 1,03 - 1,04, 1,02</t>
  </si>
  <si>
    <t>(1,00*2+0,145*2+1,35+0,10)*2,75</t>
  </si>
  <si>
    <t>m 1,01 - 1,02</t>
  </si>
  <si>
    <t>3,635*2,75</t>
  </si>
  <si>
    <t>2,325*2,40</t>
  </si>
  <si>
    <t>40</t>
  </si>
  <si>
    <t>346244381</t>
  </si>
  <si>
    <t>Plentování jednostranné v do 200 mm válcovaných nosníků cihlami</t>
  </si>
  <si>
    <t>193893128</t>
  </si>
  <si>
    <t>3,20*0,14*2</t>
  </si>
  <si>
    <t>1,40*0,14*2</t>
  </si>
  <si>
    <t>1,75*0,14*2</t>
  </si>
  <si>
    <t>3,00*0,18*2</t>
  </si>
  <si>
    <t>2,40*0,18*2</t>
  </si>
  <si>
    <t>2,20*0,18*2</t>
  </si>
  <si>
    <t>2,50*0,16*2</t>
  </si>
  <si>
    <t>41</t>
  </si>
  <si>
    <t>389941023</t>
  </si>
  <si>
    <t>Montáž kovových doplňkových konstrukcí  do 30 kg pro montáž prefabrikovaných dílců</t>
  </si>
  <si>
    <t>kg</t>
  </si>
  <si>
    <t>130345362</t>
  </si>
  <si>
    <t>komínové výměny</t>
  </si>
  <si>
    <t>1,00*0,40*0,01*7850*(2+2)</t>
  </si>
  <si>
    <t>42</t>
  </si>
  <si>
    <t>553553  - 1</t>
  </si>
  <si>
    <t>komínová výměna - dodávka a výroba včetně povrchové úpravy</t>
  </si>
  <si>
    <t>1286383319</t>
  </si>
  <si>
    <t>43</t>
  </si>
  <si>
    <t>411133901</t>
  </si>
  <si>
    <t>Montáž stropních panelů z betonu předpjatého bez závěsných háků hmotnosti do 1,5 t budova v do 18 m</t>
  </si>
  <si>
    <t>-380200049</t>
  </si>
  <si>
    <t xml:space="preserve">stropní panely nad 2. np </t>
  </si>
  <si>
    <t>ozn Sp 5</t>
  </si>
  <si>
    <t>1+1</t>
  </si>
  <si>
    <t xml:space="preserve">stropní panely nad 1 np </t>
  </si>
  <si>
    <t>44</t>
  </si>
  <si>
    <t>411133902</t>
  </si>
  <si>
    <t>Montáž stropních panelů z betonu předpjatého bez závěsných háků hmotnosti do 3 t budova v do 18 m</t>
  </si>
  <si>
    <t>-459578317</t>
  </si>
  <si>
    <t>ozn Sp 3</t>
  </si>
  <si>
    <t xml:space="preserve">stropní panely nad 1. np </t>
  </si>
  <si>
    <t>ozn Sp 2</t>
  </si>
  <si>
    <t>45</t>
  </si>
  <si>
    <t>593468695</t>
  </si>
  <si>
    <t>panel stropní předpjatý tl 200 mm š 880 mm</t>
  </si>
  <si>
    <t>1733116110</t>
  </si>
  <si>
    <t xml:space="preserve">stropní panely </t>
  </si>
  <si>
    <t>(1+1)*7,40*1,1</t>
  </si>
  <si>
    <t>(1*3,90*2+1*3,00)*1,1</t>
  </si>
  <si>
    <t>46</t>
  </si>
  <si>
    <t>593468696</t>
  </si>
  <si>
    <t>panel stropní předpjatý tl 200 mm š 820 mm</t>
  </si>
  <si>
    <t>1161694647</t>
  </si>
  <si>
    <t>ozn Sp 4</t>
  </si>
  <si>
    <t>1*3,00*1,1</t>
  </si>
  <si>
    <t>47</t>
  </si>
  <si>
    <t>411133903</t>
  </si>
  <si>
    <t>Montáž stropních panelů z betonu předpjatého bez závěsných háků hmotnosti do 5 t budova v do 18 m</t>
  </si>
  <si>
    <t>-820136570</t>
  </si>
  <si>
    <t>ozn Sp 1</t>
  </si>
  <si>
    <t>48</t>
  </si>
  <si>
    <t>593468690</t>
  </si>
  <si>
    <t>panel stropní předpjatý tl 200 mm š 1200 mm</t>
  </si>
  <si>
    <t>2074000168</t>
  </si>
  <si>
    <t>(10-2+8-1)*7,40*1,1</t>
  </si>
  <si>
    <t>1*5,00*1,1</t>
  </si>
  <si>
    <t>49</t>
  </si>
  <si>
    <t>593468690.1</t>
  </si>
  <si>
    <t>-2130871923</t>
  </si>
  <si>
    <t>ozn Sp 1 - dimenzovány pro výměnu</t>
  </si>
  <si>
    <t>2*7,40*1,1</t>
  </si>
  <si>
    <t>ozn Sp 2 - dimenzovány pro výměnu</t>
  </si>
  <si>
    <t>50</t>
  </si>
  <si>
    <t>411361821</t>
  </si>
  <si>
    <t>Výztuž stropů betonářskou ocelí 10 505</t>
  </si>
  <si>
    <t>-1016506379</t>
  </si>
  <si>
    <t>mezi stropní panely</t>
  </si>
  <si>
    <t>nad 2. np</t>
  </si>
  <si>
    <t>11*0,666*8,00*0,001</t>
  </si>
  <si>
    <t>nad 1. np</t>
  </si>
  <si>
    <t>51</t>
  </si>
  <si>
    <t>417321414</t>
  </si>
  <si>
    <t>Ztužující pásy a věnce ze ŽB tř. C 20/25</t>
  </si>
  <si>
    <t>-1678414244</t>
  </si>
  <si>
    <t>věnce</t>
  </si>
  <si>
    <t>(14,40-0,20*2+8,06-0,50*2)*2*(0,30*0,30+0,20*0,20)</t>
  </si>
  <si>
    <t>52</t>
  </si>
  <si>
    <t>417351115</t>
  </si>
  <si>
    <t>Zřízení bednění ztužujících věnců</t>
  </si>
  <si>
    <t>611559701</t>
  </si>
  <si>
    <t>(14,40-0,20*2+8,06-0,50*2)*2*0,50*2</t>
  </si>
  <si>
    <t>53</t>
  </si>
  <si>
    <t>417351116</t>
  </si>
  <si>
    <t>Odstranění bednění ztužujících věnců</t>
  </si>
  <si>
    <t>-224923751</t>
  </si>
  <si>
    <t>54</t>
  </si>
  <si>
    <t>417361821</t>
  </si>
  <si>
    <t>Výztuž ztužujících pásů a věnců betonářskou ocelí 10 505</t>
  </si>
  <si>
    <t>1923576711</t>
  </si>
  <si>
    <t>(14,40-0,20*2+8,06-0,50*2)*2*(0,30*0,30+0,20*0,20)*0,08</t>
  </si>
  <si>
    <t>55</t>
  </si>
  <si>
    <t>430321515</t>
  </si>
  <si>
    <t>Schodišťová konstrukce a rampa ze ŽB tř. C 20/25</t>
  </si>
  <si>
    <t>-121313097</t>
  </si>
  <si>
    <t>schodiště do patra</t>
  </si>
  <si>
    <t>2,00*2,50*1,35*0,20</t>
  </si>
  <si>
    <t>56</t>
  </si>
  <si>
    <t>430361821</t>
  </si>
  <si>
    <t>Výztuž schodišťové konstrukce a rampy betonářskou ocelí 10 505</t>
  </si>
  <si>
    <t>1838507020</t>
  </si>
  <si>
    <t>2,00*2,50*1,35*0,20*0,12</t>
  </si>
  <si>
    <t>57</t>
  </si>
  <si>
    <t>431351125</t>
  </si>
  <si>
    <t>Zřízení bednění podest schodišť a ramp křivočarých v do 4 m</t>
  </si>
  <si>
    <t>-1392306685</t>
  </si>
  <si>
    <t>2,00*2,50*1,35</t>
  </si>
  <si>
    <t>58</t>
  </si>
  <si>
    <t>431351126</t>
  </si>
  <si>
    <t>Odstranění bednění podest schodišť a ramp křivočarých v do 4 m</t>
  </si>
  <si>
    <t>-794398544</t>
  </si>
  <si>
    <t>59</t>
  </si>
  <si>
    <t>434311115</t>
  </si>
  <si>
    <t>Schodišťové stupně dusané na terén z betonu tř. C 20/25 bez potěru</t>
  </si>
  <si>
    <t>-1429515044</t>
  </si>
  <si>
    <t>do patra</t>
  </si>
  <si>
    <t>16*1,00+5*0,50</t>
  </si>
  <si>
    <t>60</t>
  </si>
  <si>
    <t>434351145</t>
  </si>
  <si>
    <t>Zřízení bednění stupňů křivočarých schodišť</t>
  </si>
  <si>
    <t>-2086759885</t>
  </si>
  <si>
    <t>61</t>
  </si>
  <si>
    <t>434351146</t>
  </si>
  <si>
    <t>Odstranění bednění stupňů křivočarých schodišť</t>
  </si>
  <si>
    <t>-1795917677</t>
  </si>
  <si>
    <t>62</t>
  </si>
  <si>
    <t>612131121</t>
  </si>
  <si>
    <t>Penetrace akrylát-silikonová vnitřních stěn nanášená ručně</t>
  </si>
  <si>
    <t>1635919717</t>
  </si>
  <si>
    <t>stěny</t>
  </si>
  <si>
    <t>m 1,01</t>
  </si>
  <si>
    <t>(3,635+2,660)*2*2,70</t>
  </si>
  <si>
    <t>m 1,02</t>
  </si>
  <si>
    <t>(3,95+7,06+3,40+0,14+0,77+2,135+0,77+0,14+1,145+0,145+0,405+0,63+3,15)*2,70</t>
  </si>
  <si>
    <t>(1,00+1,45)*2*2,70</t>
  </si>
  <si>
    <t>m 1,04</t>
  </si>
  <si>
    <t>(1,66+3,26)*2*2,75</t>
  </si>
  <si>
    <t>m 1,05</t>
  </si>
  <si>
    <t>(3,78+0,50+0,145+0,475+2,785+7,12+3,00+4,36+3,00+0,60*2+1,20+0,20+0,30+2,50+2,00)*2,70</t>
  </si>
  <si>
    <t>-1,00*1,60</t>
  </si>
  <si>
    <t>-1,05*2,40*4</t>
  </si>
  <si>
    <t>2. np</t>
  </si>
  <si>
    <t>m 2,01</t>
  </si>
  <si>
    <t>(2,44+1,10+6,17)*2*2,70</t>
  </si>
  <si>
    <t>-1,00*2,50</t>
  </si>
  <si>
    <t>m 2,02</t>
  </si>
  <si>
    <t>(2,43+1,10)*2*2,70</t>
  </si>
  <si>
    <t>(0,15+1,38+1,12+0,10+1,165+1,10)*2*2,70</t>
  </si>
  <si>
    <t>m 2,04</t>
  </si>
  <si>
    <t>(2,325+3,735)*2*2,70</t>
  </si>
  <si>
    <t>-1,40*2,00</t>
  </si>
  <si>
    <t>m 2,05</t>
  </si>
  <si>
    <t>(1,76+1,975+4,62)*2*2,70</t>
  </si>
  <si>
    <t>-2,00*2,40*2</t>
  </si>
  <si>
    <t>m 2,06</t>
  </si>
  <si>
    <t>(3,05+3,37)*2*2,70</t>
  </si>
  <si>
    <t>-2,00*2,40</t>
  </si>
  <si>
    <t>m 2,07</t>
  </si>
  <si>
    <t>(3,80+3,37)*2*2,70</t>
  </si>
  <si>
    <t>m 2,08</t>
  </si>
  <si>
    <t>(3,22+3,37+1,215)*2*2,70</t>
  </si>
  <si>
    <t>(0,10+2,225+3,95+0,10+0,15)*2*2,70</t>
  </si>
  <si>
    <t>63</t>
  </si>
  <si>
    <t>612311131</t>
  </si>
  <si>
    <t>Potažení vnitřních stěn vápenným štukem tloušťky do 3 mm</t>
  </si>
  <si>
    <t>101442099</t>
  </si>
  <si>
    <t>64</t>
  </si>
  <si>
    <t>612321121</t>
  </si>
  <si>
    <t>Vápenocementová omítka hladká jednovrstvá vnitřních stěn nanášená ručně</t>
  </si>
  <si>
    <t>1609811652</t>
  </si>
  <si>
    <t>65</t>
  </si>
  <si>
    <t>621272001</t>
  </si>
  <si>
    <t>Montáž odvětrávané fasády podhledů nýtováním na ocelový rošt bez tepelné izolace</t>
  </si>
  <si>
    <t>1469565031</t>
  </si>
  <si>
    <t>slunolamy</t>
  </si>
  <si>
    <t>podhledy a záklopy</t>
  </si>
  <si>
    <t>5,50*0,60*2</t>
  </si>
  <si>
    <t>5,00*0,60*2</t>
  </si>
  <si>
    <t>4,00*0,60*2</t>
  </si>
  <si>
    <t>0,20*(4,00+5,00+5,50)</t>
  </si>
  <si>
    <t>66</t>
  </si>
  <si>
    <t>591551000</t>
  </si>
  <si>
    <t>deska fasádní Cembrit Zenit 1192 × 2500 mm  tl. 8 mm probarvená a povrchově barvená</t>
  </si>
  <si>
    <t>-2100425432</t>
  </si>
  <si>
    <t>specifikace materiálu</t>
  </si>
  <si>
    <t>5,50*0,60*2*1,10</t>
  </si>
  <si>
    <t>5,00*0,60*2*1,10</t>
  </si>
  <si>
    <t>4,00*0,60*2*1,10</t>
  </si>
  <si>
    <t>0,20*(4,00+5,00+5,50)*1,10</t>
  </si>
  <si>
    <t>67</t>
  </si>
  <si>
    <t>622211021</t>
  </si>
  <si>
    <t>Montáž kontaktního zateplení vnějších stěn z polystyrénových desek tl do 120 mm</t>
  </si>
  <si>
    <t>-1327010926</t>
  </si>
  <si>
    <t>sokl objektu</t>
  </si>
  <si>
    <t>fasáda objektu</t>
  </si>
  <si>
    <t>(14,40+8,06-0,20*2)*2*1,10</t>
  </si>
  <si>
    <t>68</t>
  </si>
  <si>
    <t>283764220</t>
  </si>
  <si>
    <t>deska z extrudovaného polystyrénu  XPS  100 mm</t>
  </si>
  <si>
    <t>1782411856</t>
  </si>
  <si>
    <t>48,532*1,1</t>
  </si>
  <si>
    <t>69</t>
  </si>
  <si>
    <t>622211041</t>
  </si>
  <si>
    <t>Montáž kontaktního zateplení vnějších stěn z polystyrénových desek tl do 200 mm</t>
  </si>
  <si>
    <t>-1496612338</t>
  </si>
  <si>
    <t>(14,40+8,06-0,20*2)*2*6,90</t>
  </si>
  <si>
    <t>-1,00*(5,46-0,90)</t>
  </si>
  <si>
    <t>70</t>
  </si>
  <si>
    <t>283760480</t>
  </si>
  <si>
    <t>deska fasádní polystyrénová Isover EPS GreyWall 1000 x 500 x 200 mm</t>
  </si>
  <si>
    <t>-561379176</t>
  </si>
  <si>
    <t>237,620*1,1</t>
  </si>
  <si>
    <t>71</t>
  </si>
  <si>
    <t>622212001</t>
  </si>
  <si>
    <t>Montáž kontaktního zateplení vnějšího ostění hl. špalety do 200 mm z polystyrenu tl do 40 mm</t>
  </si>
  <si>
    <t>-1100701713</t>
  </si>
  <si>
    <t>(3,60+0,60)*2</t>
  </si>
  <si>
    <t>(1,00+(5,46-0,90))*2</t>
  </si>
  <si>
    <t>(1,35+2,40*2)</t>
  </si>
  <si>
    <t>2,50+2*2,40</t>
  </si>
  <si>
    <t>(2,00+0,60)*2</t>
  </si>
  <si>
    <t>1,00+2*2,40</t>
  </si>
  <si>
    <t>(0,91*2+2,40)*2</t>
  </si>
  <si>
    <t>(1,05*4+2,40)*2</t>
  </si>
  <si>
    <t>(2,70+2,40)*2</t>
  </si>
  <si>
    <t>(1,00+0,40)*2</t>
  </si>
  <si>
    <t>(2,00+2,40)*2*5</t>
  </si>
  <si>
    <t>(0,80+2,40)*2</t>
  </si>
  <si>
    <t>72</t>
  </si>
  <si>
    <t>283760310</t>
  </si>
  <si>
    <t>deska fasádní polystyrénová Isover EPS GreyWall 1000 x 500 x 30 mm</t>
  </si>
  <si>
    <t>-1388493303</t>
  </si>
  <si>
    <t>129,10*0,25*1,1</t>
  </si>
  <si>
    <t>73</t>
  </si>
  <si>
    <t>622251101</t>
  </si>
  <si>
    <t>Příplatek k cenám kontaktního zateplení stěn za použití tepelněizolačních zátek z polystyrenu</t>
  </si>
  <si>
    <t>1284814275</t>
  </si>
  <si>
    <t>237,62</t>
  </si>
  <si>
    <t>74</t>
  </si>
  <si>
    <t>622252001</t>
  </si>
  <si>
    <t>Montáž zakládacích soklových lišt kontaktního zateplení</t>
  </si>
  <si>
    <t>-1457446752</t>
  </si>
  <si>
    <t>(14,40+8,06-0,20*2)*2</t>
  </si>
  <si>
    <t>75</t>
  </si>
  <si>
    <t>590516570</t>
  </si>
  <si>
    <t>lišta soklová Al s okapničkou, zakládací U 20 cm, 0,95/200 cm</t>
  </si>
  <si>
    <t>161723246</t>
  </si>
  <si>
    <t>76</t>
  </si>
  <si>
    <t>622252002</t>
  </si>
  <si>
    <t>Montáž ostatních lišt kontaktního zateplení</t>
  </si>
  <si>
    <t>109221680</t>
  </si>
  <si>
    <t>apu</t>
  </si>
  <si>
    <t>129,10</t>
  </si>
  <si>
    <t>rohy</t>
  </si>
  <si>
    <t>129,10+4*7,00</t>
  </si>
  <si>
    <t>okap</t>
  </si>
  <si>
    <t>1,00*1+2,00*5+0,80+3,60+1,00+1,35+2,50+2,00+1,10+0,91*2+1,05*4+2,70</t>
  </si>
  <si>
    <t>parapet</t>
  </si>
  <si>
    <t>1,00*1+2,00*5+0,80+3,60+1,00+2,00+0,91*2+1,05*4+2,70</t>
  </si>
  <si>
    <t>77</t>
  </si>
  <si>
    <t>590514760</t>
  </si>
  <si>
    <t>profil okenní začišťovací s tkaninou -Thermospoj 9 mm/2,4 m</t>
  </si>
  <si>
    <t>2054356236</t>
  </si>
  <si>
    <t>78</t>
  </si>
  <si>
    <t>590514800</t>
  </si>
  <si>
    <t>lišta rohová Al 10/10 cm s tkaninou bal. 2,5 m</t>
  </si>
  <si>
    <t>-669029260</t>
  </si>
  <si>
    <t>79</t>
  </si>
  <si>
    <t>590515100</t>
  </si>
  <si>
    <t>profil okenní s nepřiznanou okapnicí LTU plast 2,0 m</t>
  </si>
  <si>
    <t>-431629633</t>
  </si>
  <si>
    <t>80</t>
  </si>
  <si>
    <t>590515120</t>
  </si>
  <si>
    <t>profil parapetní - Thermospoj LPE plast 2 m</t>
  </si>
  <si>
    <t>467773748</t>
  </si>
  <si>
    <t>81</t>
  </si>
  <si>
    <t>622272001</t>
  </si>
  <si>
    <t>Montáž odvětrávané fasády stěn nýtováním na ocelový rošt bez tepelné izolace</t>
  </si>
  <si>
    <t>-199275831</t>
  </si>
  <si>
    <t xml:space="preserve">svislé části </t>
  </si>
  <si>
    <t>2,70*0,60*4</t>
  </si>
  <si>
    <t>2,70*0,20*2</t>
  </si>
  <si>
    <t>82</t>
  </si>
  <si>
    <t>-1628834880</t>
  </si>
  <si>
    <t>2,70*0,60*4*1,10</t>
  </si>
  <si>
    <t>2,70*0,20*2*1,10</t>
  </si>
  <si>
    <t>83</t>
  </si>
  <si>
    <t>622511111</t>
  </si>
  <si>
    <t>Tenkovrstvá akrylátová mozaiková střednězrnná omítka včetně penetrace vnějších stěn</t>
  </si>
  <si>
    <t>-1367374026</t>
  </si>
  <si>
    <t>(14,40+8,06-0,20*2)*2*0,50</t>
  </si>
  <si>
    <t>84</t>
  </si>
  <si>
    <t>622521021</t>
  </si>
  <si>
    <t>Tenkovrstvá silikátová zrnitá omítka tl. 2,0 mm včetně penetrace vnějších stěn</t>
  </si>
  <si>
    <t>1967833477</t>
  </si>
  <si>
    <t>dle zateplení</t>
  </si>
  <si>
    <t>237,62+129,10*0,25</t>
  </si>
  <si>
    <t>85</t>
  </si>
  <si>
    <t>629135102</t>
  </si>
  <si>
    <t>Vyrovnávací vrstva pod klempířské prvky z MC š do 300 mm</t>
  </si>
  <si>
    <t>-997522821</t>
  </si>
  <si>
    <t>okna</t>
  </si>
  <si>
    <t>1,00*1+2,00*5+0,80</t>
  </si>
  <si>
    <t>3,60+1,00+2,00+0,91*2+1,05*4+2,70</t>
  </si>
  <si>
    <t>86</t>
  </si>
  <si>
    <t>631311114</t>
  </si>
  <si>
    <t>Mazanina tl do 80 mm z betonu prostého bez zvýšených nároků na prostředí tř. C 16/20</t>
  </si>
  <si>
    <t>-494399708</t>
  </si>
  <si>
    <t>podklaha v 1. np - výměra dle tabulek podlah</t>
  </si>
  <si>
    <t>(9,07+27,96+1,45+4,65+41,91+4,92)*0,06</t>
  </si>
  <si>
    <t>podklaha ve 2. np - výměra dle tabulek podlah</t>
  </si>
  <si>
    <t>(10,58+2,55+6,39+8,68+14,67+10,39+12,52+13,20+9,76)*0,06</t>
  </si>
  <si>
    <t>87</t>
  </si>
  <si>
    <t>631311134</t>
  </si>
  <si>
    <t>Mazanina tl do 240 mm z betonu prostého bez zvýšených nároků na prostředí tř. C 16/20</t>
  </si>
  <si>
    <t>-1660936270</t>
  </si>
  <si>
    <t>podkladní betonová mazanina</t>
  </si>
  <si>
    <t>D 1</t>
  </si>
  <si>
    <t>(0,30+0,20+0,15+12,85+0,20+0,30)*(0,30*2+0,35*2+6,36)*0,15</t>
  </si>
  <si>
    <t>D 2</t>
  </si>
  <si>
    <t>0,75*1,40*(0,50-0,15)</t>
  </si>
  <si>
    <t>D 3</t>
  </si>
  <si>
    <t>1,67*1,00*0,50</t>
  </si>
  <si>
    <t>88</t>
  </si>
  <si>
    <t>631319175</t>
  </si>
  <si>
    <t>Příplatek k mazanině tl do 240 mm za stržení povrchu spodní vrstvy před vložením výztuže</t>
  </si>
  <si>
    <t>864022515</t>
  </si>
  <si>
    <t>17,289</t>
  </si>
  <si>
    <t>89</t>
  </si>
  <si>
    <t>631341132</t>
  </si>
  <si>
    <t xml:space="preserve">Mazanina tl do 240 mm z betonu lehkého konstrukčního </t>
  </si>
  <si>
    <t>1908506735</t>
  </si>
  <si>
    <t>střešní konstrukce</t>
  </si>
  <si>
    <t>6,62*2*6,90*(0,05+0,20)/2</t>
  </si>
  <si>
    <t>90</t>
  </si>
  <si>
    <t>631351101</t>
  </si>
  <si>
    <t>Zřízení bednění rýh a hran v podlahách</t>
  </si>
  <si>
    <t>-2085543634</t>
  </si>
  <si>
    <t>((0,30+0,20+0,15+12,85+0,20+0,30)+(0,30*2+0,35*2+6,36))*2*0,20</t>
  </si>
  <si>
    <t>91</t>
  </si>
  <si>
    <t>631351102</t>
  </si>
  <si>
    <t>Odstranění bednění rýh a hran v podlahách</t>
  </si>
  <si>
    <t>1397507510</t>
  </si>
  <si>
    <t>8,664</t>
  </si>
  <si>
    <t>92</t>
  </si>
  <si>
    <t>631362021</t>
  </si>
  <si>
    <t>Výztuž mazanin svařovanými sítěmi Kari</t>
  </si>
  <si>
    <t>1590284417</t>
  </si>
  <si>
    <t>(0,30+0,20+0,15+12,85+0,20+0,30)*(0,30*2+0,35*2+6,36)*0,005</t>
  </si>
  <si>
    <t>0,75*1,40*(0,50-0,15)*0,005</t>
  </si>
  <si>
    <t>1,67*1,00*0,50*0,005*2</t>
  </si>
  <si>
    <t>93</t>
  </si>
  <si>
    <t>632451024</t>
  </si>
  <si>
    <t>Vyrovnávací potěr tl do 50 mm z MC 15 provedený v pásu</t>
  </si>
  <si>
    <t>-1771277506</t>
  </si>
  <si>
    <t>oid základové pasy</t>
  </si>
  <si>
    <t>(14,55+0,20*2)*(1,00+0,20)*2</t>
  </si>
  <si>
    <t>(6,30+0,20)*(0,70+0,20)</t>
  </si>
  <si>
    <t>(2,85+0,20)*(1,00+0,20)</t>
  </si>
  <si>
    <t>(3,51+0,20)*(0,70+0,20)</t>
  </si>
  <si>
    <t>(1,54*2+1,50+0,80*2)*0,80</t>
  </si>
  <si>
    <t>94</t>
  </si>
  <si>
    <t>635111115</t>
  </si>
  <si>
    <t>Násyp pod podlahy ze štěrkopísku s udusáním</t>
  </si>
  <si>
    <t>-2064072275</t>
  </si>
  <si>
    <t>pod podkladní betonovou mazaninu</t>
  </si>
  <si>
    <t>12,85*6,36*0,15</t>
  </si>
  <si>
    <t>3,51*0,15*0,15</t>
  </si>
  <si>
    <t>-(1,54*2+1,50+0,80*2)*0,80*0,15</t>
  </si>
  <si>
    <t>95</t>
  </si>
  <si>
    <t>637121114</t>
  </si>
  <si>
    <t>Okapový chodník z kačírku tl 250 mm s udusáním</t>
  </si>
  <si>
    <t>438755688</t>
  </si>
  <si>
    <t>okapový chodník</t>
  </si>
  <si>
    <t>(14,40+2*0,60+8,06)*2*0,60</t>
  </si>
  <si>
    <t>-(1,10+1,605+2,50+0,99+0,50+7,125+0,20)*0,60</t>
  </si>
  <si>
    <t>96</t>
  </si>
  <si>
    <t>637311122</t>
  </si>
  <si>
    <t>Okapový chodník z betonových chodníkových obrubníků stojatých lože beton</t>
  </si>
  <si>
    <t>1317963094</t>
  </si>
  <si>
    <t>(14,40+2*0,60+8,06+2*0,60)*2</t>
  </si>
  <si>
    <t>-(1,10+1,605+2,50+0,99+0,50+7,125+0,20)</t>
  </si>
  <si>
    <t>97</t>
  </si>
  <si>
    <t>642946111</t>
  </si>
  <si>
    <t>Osazování pouzdra posuvných dveří s jednou kapsou pro jedno křídlo šířky do 800 mm do zděné příčky</t>
  </si>
  <si>
    <t>1830073240</t>
  </si>
  <si>
    <t>pro posuvné dveře</t>
  </si>
  <si>
    <t>2+2</t>
  </si>
  <si>
    <t>98</t>
  </si>
  <si>
    <t>553316310</t>
  </si>
  <si>
    <t xml:space="preserve">pouzdro stavební KOMFORT </t>
  </si>
  <si>
    <t>-59818589</t>
  </si>
  <si>
    <t>642946211</t>
  </si>
  <si>
    <t>Osazování pouzdra posuvných dveří se dvěma kapsami pro dvě křídla šířky do 1650 mm do zděné příčky</t>
  </si>
  <si>
    <t>-485490276</t>
  </si>
  <si>
    <t>553316410</t>
  </si>
  <si>
    <t>pouzdro stavební KOMFORT</t>
  </si>
  <si>
    <t>-1410247598</t>
  </si>
  <si>
    <t>101</t>
  </si>
  <si>
    <t>941111131</t>
  </si>
  <si>
    <t>Montáž lešení řadového trubkového lehkého s podlahami zatížení do 200 kg/m2 š do 1,5 m v do 10 m</t>
  </si>
  <si>
    <t>-1540247813</t>
  </si>
  <si>
    <t>(14,40+8,06+2*1,50)*2*7,30</t>
  </si>
  <si>
    <t>102</t>
  </si>
  <si>
    <t>941111231</t>
  </si>
  <si>
    <t>Příplatek k lešení řadovému trubkovému lehkému s podlahami š 1,5 m v 10 m za první a ZKD den použití</t>
  </si>
  <si>
    <t>1914851946</t>
  </si>
  <si>
    <t>103</t>
  </si>
  <si>
    <t>941111831</t>
  </si>
  <si>
    <t>Demontáž lešení řadového trubkového lehkého s podlahami zatížení do 200 kg/m2 š do 1,5 m v do 10 m</t>
  </si>
  <si>
    <t>1023546116</t>
  </si>
  <si>
    <t>371,716</t>
  </si>
  <si>
    <t>104</t>
  </si>
  <si>
    <t>949101111</t>
  </si>
  <si>
    <t>Lešení pomocné pro objekty pozemních staveb s lešeňovou podlahou v do 1,9 m zatížení do 150 kg/m2</t>
  </si>
  <si>
    <t>1441779012</t>
  </si>
  <si>
    <t>dle tabulky podlah</t>
  </si>
  <si>
    <t>10,58+2,55+6,39+8,68+14,67+10,39+12,52+13,20+9,76</t>
  </si>
  <si>
    <t>9,07+27,96+1,45+4,65+41,91+4,92</t>
  </si>
  <si>
    <t>105</t>
  </si>
  <si>
    <t>952901111</t>
  </si>
  <si>
    <t>Vyčištění budov bytové a občanské výstavby při výšce podlaží do 4 m</t>
  </si>
  <si>
    <t>-1255394118</t>
  </si>
  <si>
    <t>106</t>
  </si>
  <si>
    <t>953942851</t>
  </si>
  <si>
    <t>Osazování schodišťového zábradlí do otvorů ve stupních nebo balkonové desce na MC</t>
  </si>
  <si>
    <t>1437874703</t>
  </si>
  <si>
    <t>107</t>
  </si>
  <si>
    <t>953943111</t>
  </si>
  <si>
    <t>Osazování výrobků do 1 kg/kus do vysekaných kapes zdiva bez jejich dodání</t>
  </si>
  <si>
    <t>-690697030</t>
  </si>
  <si>
    <t>108</t>
  </si>
  <si>
    <t>953943121</t>
  </si>
  <si>
    <t>Osazování výrobků do 1 kg/kus do betonu bez jejich dodání</t>
  </si>
  <si>
    <t>1667549071</t>
  </si>
  <si>
    <t>109</t>
  </si>
  <si>
    <t>953961113</t>
  </si>
  <si>
    <t>Kotvy chemickým tmelem M 12 hl 110 mm do betonu, ŽB nebo kamene s vyvrtáním otvoru</t>
  </si>
  <si>
    <t>1818956113</t>
  </si>
  <si>
    <t>110</t>
  </si>
  <si>
    <t>998011002</t>
  </si>
  <si>
    <t>Přesun hmot pro budovy zděné v do 12 m</t>
  </si>
  <si>
    <t>583813127</t>
  </si>
  <si>
    <t>111</t>
  </si>
  <si>
    <t>711111001</t>
  </si>
  <si>
    <t>Provedení izolace proti zemní vlhkosti vodorovné za studena nátěrem penetračním</t>
  </si>
  <si>
    <t>-1492068215</t>
  </si>
  <si>
    <t xml:space="preserve">proti vodě </t>
  </si>
  <si>
    <t>14,40*8,06</t>
  </si>
  <si>
    <t>112</t>
  </si>
  <si>
    <t>711112001</t>
  </si>
  <si>
    <t>Provedení izolace proti zemní vlhkosti svislé za studena nátěrem penetračním</t>
  </si>
  <si>
    <t>1746983549</t>
  </si>
  <si>
    <t>vytažení na stěnu</t>
  </si>
  <si>
    <t>(14,40+8,06)*2*1,80</t>
  </si>
  <si>
    <t>113</t>
  </si>
  <si>
    <t>111631500</t>
  </si>
  <si>
    <t>lak asfaltový ALP/9 (MJ t) bal 9 kg</t>
  </si>
  <si>
    <t>-1320149886</t>
  </si>
  <si>
    <t>116,064*0,0003</t>
  </si>
  <si>
    <t>80,856*0,00035</t>
  </si>
  <si>
    <t>114</t>
  </si>
  <si>
    <t>711131220</t>
  </si>
  <si>
    <t>Izolace proti zemní vlhkosti na vodorovné ploše na sucho pásy TECHNODREN 0851 R1s páskou</t>
  </si>
  <si>
    <t>-720795389</t>
  </si>
  <si>
    <t>kolem svislé izolace</t>
  </si>
  <si>
    <t>115</t>
  </si>
  <si>
    <t>711141559</t>
  </si>
  <si>
    <t>Provedení izolace proti zemní vlhkosti pásy přitavením vodorovné NAIP</t>
  </si>
  <si>
    <t>-1245317584</t>
  </si>
  <si>
    <t>proti vodě - 2 x</t>
  </si>
  <si>
    <t>14,40*8,06*2</t>
  </si>
  <si>
    <t>116</t>
  </si>
  <si>
    <t>711142559</t>
  </si>
  <si>
    <t>Provedení izolace proti zemní vlhkosti pásy přitavením svislé NAIP</t>
  </si>
  <si>
    <t>-1909506820</t>
  </si>
  <si>
    <t>(14,40+8,06)*2*1,80*2</t>
  </si>
  <si>
    <t>117</t>
  </si>
  <si>
    <t>628331590</t>
  </si>
  <si>
    <t xml:space="preserve">pás těžký asfaltovaný </t>
  </si>
  <si>
    <t>-1701984811</t>
  </si>
  <si>
    <t>232,128*1,15</t>
  </si>
  <si>
    <t>161,712*1,20</t>
  </si>
  <si>
    <t>118</t>
  </si>
  <si>
    <t>711161382</t>
  </si>
  <si>
    <t>Izolace proti zemní vlhkosti foliemi nopovými ukončené horní provětrávací lištou</t>
  </si>
  <si>
    <t>-977375098</t>
  </si>
  <si>
    <t>(14,60+8,40)*2</t>
  </si>
  <si>
    <t>119</t>
  </si>
  <si>
    <t>711493111</t>
  </si>
  <si>
    <t xml:space="preserve">Izolace proti  vodě vodorovná  těsnicí kaší </t>
  </si>
  <si>
    <t>1856103713</t>
  </si>
  <si>
    <t>koupelny - výměra dle tabulke podlah</t>
  </si>
  <si>
    <t>6,39+9,76+1,45</t>
  </si>
  <si>
    <t>120</t>
  </si>
  <si>
    <t>711493121</t>
  </si>
  <si>
    <t xml:space="preserve">Izolace proti  vodě svislá  těsnicí kaší </t>
  </si>
  <si>
    <t>1957214501</t>
  </si>
  <si>
    <t>121</t>
  </si>
  <si>
    <t>998711202</t>
  </si>
  <si>
    <t>Přesun hmot procentní pro izolace proti vodě, vlhkosti a plynům v objektech v do 12 m</t>
  </si>
  <si>
    <t>%</t>
  </si>
  <si>
    <t>-622879333</t>
  </si>
  <si>
    <t>122</t>
  </si>
  <si>
    <t>712331111</t>
  </si>
  <si>
    <t>Provedení povlakové krytiny střech do 10° podkladní vrstvy pásy na sucho samolepící</t>
  </si>
  <si>
    <t>2023693212</t>
  </si>
  <si>
    <t>plocha střechy</t>
  </si>
  <si>
    <t>6,90*(6,62+6,62)</t>
  </si>
  <si>
    <t>svisle</t>
  </si>
  <si>
    <t>(6,90*2+13,20*2)*0,5</t>
  </si>
  <si>
    <t>na atiku</t>
  </si>
  <si>
    <t>(6,90*2+13,20*2)*0,58</t>
  </si>
  <si>
    <t>123</t>
  </si>
  <si>
    <t>1010410010.1</t>
  </si>
  <si>
    <t xml:space="preserve">Samolepicí asfaltový pás GLASTEK 30 STICKER PLUS G.B. </t>
  </si>
  <si>
    <t>1532411603</t>
  </si>
  <si>
    <t>134,772*1,15</t>
  </si>
  <si>
    <t>124</t>
  </si>
  <si>
    <t>712341559</t>
  </si>
  <si>
    <t>Provedení povlakové krytiny střech do 10° pásy NAIP přitavením v plné ploše</t>
  </si>
  <si>
    <t>857864791</t>
  </si>
  <si>
    <t xml:space="preserve">plocha střechy </t>
  </si>
  <si>
    <t>125</t>
  </si>
  <si>
    <t>628321320.1</t>
  </si>
  <si>
    <t>Hydroizolační asfaltový pás ELASTEK 40 FIRESTOP</t>
  </si>
  <si>
    <t>-1447325036</t>
  </si>
  <si>
    <t>126</t>
  </si>
  <si>
    <t>712361705</t>
  </si>
  <si>
    <t>Provedení povlakové krytiny střech do 10° fólií lepenou se svařovanými spoji</t>
  </si>
  <si>
    <t>2086486737</t>
  </si>
  <si>
    <t xml:space="preserve">parotěsná vrstva </t>
  </si>
  <si>
    <t>127</t>
  </si>
  <si>
    <t>283220550</t>
  </si>
  <si>
    <t>fólie střešní mPVC k přitížení ALKORPLAN 35177 1,2 mm</t>
  </si>
  <si>
    <t>-485800206</t>
  </si>
  <si>
    <t>128</t>
  </si>
  <si>
    <t>712363115</t>
  </si>
  <si>
    <t>Provedení povlakové krytiny střech do 10° zaizolování prostupů kruhového průřezu D do 300 mm</t>
  </si>
  <si>
    <t>-1273323717</t>
  </si>
  <si>
    <t>k parotěsné vrstvě</t>
  </si>
  <si>
    <t>průchod parotěsnou vrstvou (dvourovňová vpuť)</t>
  </si>
  <si>
    <t>129</t>
  </si>
  <si>
    <t>283220000</t>
  </si>
  <si>
    <t>fólie hydroizolační střešní ARKOPLAN pro provedení detailů</t>
  </si>
  <si>
    <t>99938301</t>
  </si>
  <si>
    <t>2,00</t>
  </si>
  <si>
    <t>130</t>
  </si>
  <si>
    <t>712363122</t>
  </si>
  <si>
    <t>Provedení povlakové krytiny střech do 10° provedení rohů a koutů navařením izolačních tvarovek</t>
  </si>
  <si>
    <t>197916757</t>
  </si>
  <si>
    <t>131</t>
  </si>
  <si>
    <t>283776000</t>
  </si>
  <si>
    <t>tvarovka koutová ARKOLPLAN</t>
  </si>
  <si>
    <t>-310945979</t>
  </si>
  <si>
    <t>132</t>
  </si>
  <si>
    <t>283776050</t>
  </si>
  <si>
    <t>tvarovka rohová ALKORPLAN</t>
  </si>
  <si>
    <t>1866713143</t>
  </si>
  <si>
    <t>133</t>
  </si>
  <si>
    <t>712363312</t>
  </si>
  <si>
    <t>Povlakové krytiny střech do 10° fóliové plechy VIPLANYL délky 2 m koutová lišta vnitřní rš 100 mm</t>
  </si>
  <si>
    <t>1986413810</t>
  </si>
  <si>
    <t>kotevní prvky pro ukotvení střešní krytiny</t>
  </si>
  <si>
    <t>(6,90*2+13,24*2)/2</t>
  </si>
  <si>
    <t>134</t>
  </si>
  <si>
    <t>712363313</t>
  </si>
  <si>
    <t>Povlakové krytiny střech do 10° fóliové plechy VIPLANYL délky 2 m koutová lišta vnější rš 100 mm</t>
  </si>
  <si>
    <t>744078754</t>
  </si>
  <si>
    <t>((6,90*2+13,24*2)/2)*2</t>
  </si>
  <si>
    <t>135</t>
  </si>
  <si>
    <t>712771001</t>
  </si>
  <si>
    <t>Provedení separační nebo kluzné vrstvy z fólií vegetační střechy sklon do 5°</t>
  </si>
  <si>
    <t>426022260</t>
  </si>
  <si>
    <t>136</t>
  </si>
  <si>
    <t>693341200</t>
  </si>
  <si>
    <t>vegetační střechy Bauder dělící fólie PE 02</t>
  </si>
  <si>
    <t>122474462</t>
  </si>
  <si>
    <t>6,90*(6,62+6,62)*1,15</t>
  </si>
  <si>
    <t>137</t>
  </si>
  <si>
    <t>712771101</t>
  </si>
  <si>
    <t>Provedení ochranné vrstvy z textilií nebo rohoží volně s přesahem vegetační střechy sklon do 5°</t>
  </si>
  <si>
    <t>-1157768850</t>
  </si>
  <si>
    <t>138</t>
  </si>
  <si>
    <t>693341050</t>
  </si>
  <si>
    <t>vegetační střechy Bauder ochranná textilie SV 300</t>
  </si>
  <si>
    <t>-1024347925</t>
  </si>
  <si>
    <t>91,356*1,10</t>
  </si>
  <si>
    <t>139</t>
  </si>
  <si>
    <t>712771211</t>
  </si>
  <si>
    <t>Provedení drenážní vrstvy vegetační střechy z lehčeného kameniva tloušťky do 100 mm sklon do 5°</t>
  </si>
  <si>
    <t>537264136</t>
  </si>
  <si>
    <t>140</t>
  </si>
  <si>
    <t>583374010</t>
  </si>
  <si>
    <t>kamenivo dekorační (kačírek) frakce 8/16</t>
  </si>
  <si>
    <t>1937603519</t>
  </si>
  <si>
    <t>91,356*0,06*2,05</t>
  </si>
  <si>
    <t>141</t>
  </si>
  <si>
    <t>712771241</t>
  </si>
  <si>
    <t>Provedení drenážní vrstvy vegetační střechy ze smyčkových rohoží sklon do 5°</t>
  </si>
  <si>
    <t>1882005979</t>
  </si>
  <si>
    <t>142</t>
  </si>
  <si>
    <t>693343240</t>
  </si>
  <si>
    <t>vegetační střechy Optigreen drenážní smyčková rohož Typ EV</t>
  </si>
  <si>
    <t>1446865702</t>
  </si>
  <si>
    <t>6,90*13,24*1,10</t>
  </si>
  <si>
    <t>143</t>
  </si>
  <si>
    <t>998712202</t>
  </si>
  <si>
    <t>Přesun hmot procentní pro krytiny povlakové v objektech v do 12 m</t>
  </si>
  <si>
    <t>-375961514</t>
  </si>
  <si>
    <t>144</t>
  </si>
  <si>
    <t>713121111</t>
  </si>
  <si>
    <t>Montáž izolace tepelné podlah volně kladenými rohožemi, pásy, dílci, deskami 1 vrstva</t>
  </si>
  <si>
    <t>-1872858597</t>
  </si>
  <si>
    <t>kročejová izolace ve 2. np - výměra dle atbulek podlah</t>
  </si>
  <si>
    <t>145</t>
  </si>
  <si>
    <t>283766430</t>
  </si>
  <si>
    <t xml:space="preserve">deska polystyrénová pro snížení kročejového hluku </t>
  </si>
  <si>
    <t>-1324743368</t>
  </si>
  <si>
    <t>88,740*0,05*1,1</t>
  </si>
  <si>
    <t>146</t>
  </si>
  <si>
    <t>713131141</t>
  </si>
  <si>
    <t>Montáž izolace tepelné stěn a základů lepením celoplošně rohoží, pásů, dílců, desek</t>
  </si>
  <si>
    <t>-1711110838</t>
  </si>
  <si>
    <t>stěna atiky ze strany střechy</t>
  </si>
  <si>
    <t>(6,90*2+13,24*2)*0,60</t>
  </si>
  <si>
    <t>147</t>
  </si>
  <si>
    <t>283723050</t>
  </si>
  <si>
    <t>deska z pěnového polystyrenu EPS 100 S 1000 x 500 x 50 mm</t>
  </si>
  <si>
    <t>889282221</t>
  </si>
  <si>
    <t>(6,90*2+13,24*2)*0,60*1,10</t>
  </si>
  <si>
    <t>148</t>
  </si>
  <si>
    <t>713141135</t>
  </si>
  <si>
    <t>Montáž izolace tepelné střech plochých lepené za studena bodově 1 vrstva rohoží, pásů, dílců, desek</t>
  </si>
  <si>
    <t>-179438215</t>
  </si>
  <si>
    <t>149</t>
  </si>
  <si>
    <t>283723210</t>
  </si>
  <si>
    <t>deska z pěnového polystyrenu EPS 100 S 1000 x 500 x 200 mm</t>
  </si>
  <si>
    <t>2064353404</t>
  </si>
  <si>
    <t>150</t>
  </si>
  <si>
    <t>953961213</t>
  </si>
  <si>
    <t>Kotvy chemickou patronou M 12 hl 110 mm do betonu, ŽB nebo kamene s vyvrtáním otvoru</t>
  </si>
  <si>
    <t>1870415408</t>
  </si>
  <si>
    <t>151</t>
  </si>
  <si>
    <t>713121121</t>
  </si>
  <si>
    <t>Montáž izolace tepelné podlah volně kladenými rohožemi, pásy, dílci, deskami 2 vrstvy</t>
  </si>
  <si>
    <t>370764530</t>
  </si>
  <si>
    <t>152</t>
  </si>
  <si>
    <t>283723080</t>
  </si>
  <si>
    <t>deska z pěnového polystyrenu EPS 100 S 1000 x 500 x 80 mm</t>
  </si>
  <si>
    <t>-2049883050</t>
  </si>
  <si>
    <t>89,96*1,1</t>
  </si>
  <si>
    <t>153</t>
  </si>
  <si>
    <t>283723090</t>
  </si>
  <si>
    <t>deska z pěnového polystyrenu EPS 100 S 1000 x 500 x 100 mm</t>
  </si>
  <si>
    <t>-72782914</t>
  </si>
  <si>
    <t>154</t>
  </si>
  <si>
    <t>713191132</t>
  </si>
  <si>
    <t>Montáž izolace tepelné podlah, stropů vrchem nebo střech překrytí separační fólií z PE</t>
  </si>
  <si>
    <t>-592930279</t>
  </si>
  <si>
    <t>155</t>
  </si>
  <si>
    <t>283231500</t>
  </si>
  <si>
    <t>fólie separační PE bal. 100 m2</t>
  </si>
  <si>
    <t>-822801214</t>
  </si>
  <si>
    <t>156</t>
  </si>
  <si>
    <t>998713202</t>
  </si>
  <si>
    <t>Přesun hmot procentní pro izolace tepelné v objektech v do 12 m</t>
  </si>
  <si>
    <t>-1474651479</t>
  </si>
  <si>
    <t>157</t>
  </si>
  <si>
    <t>721233213</t>
  </si>
  <si>
    <t>Střešní vtok polypropylen PP pro pochůzné střechy svislý odtok DN 125</t>
  </si>
  <si>
    <t>533989638</t>
  </si>
  <si>
    <t>158</t>
  </si>
  <si>
    <t>998721202</t>
  </si>
  <si>
    <t>Přesun hmot procentní pro vnitřní kanalizace v objektech v do 12 m</t>
  </si>
  <si>
    <t>1302260953</t>
  </si>
  <si>
    <t>159</t>
  </si>
  <si>
    <t>762341047</t>
  </si>
  <si>
    <t>Bednění střech rovných z desek OSB tl 25 mm na pero a drážku šroubovaných na rošt</t>
  </si>
  <si>
    <t>-1269822473</t>
  </si>
  <si>
    <t>horní hrana atiky</t>
  </si>
  <si>
    <t>(8,06*2+13,24*2)*0,60</t>
  </si>
  <si>
    <t>160</t>
  </si>
  <si>
    <t>998762202</t>
  </si>
  <si>
    <t>Přesun hmot procentní pro kce tesařské v objektech v do 12 m</t>
  </si>
  <si>
    <t>-1848057877</t>
  </si>
  <si>
    <t>161</t>
  </si>
  <si>
    <t>763121211</t>
  </si>
  <si>
    <t>SDK stěna předsazená deska 1x A tl 12,5 mm lepené celoplošně bez nosné kce</t>
  </si>
  <si>
    <t>977143230</t>
  </si>
  <si>
    <t>posuvné dveře</t>
  </si>
  <si>
    <t>1,00*2,10*10</t>
  </si>
  <si>
    <t>162</t>
  </si>
  <si>
    <t>763121221</t>
  </si>
  <si>
    <t>SDK stěna předsazená deska 1x H2 tl 12,5 mm lepené celoplošně bez nosné kce</t>
  </si>
  <si>
    <t>-969918106</t>
  </si>
  <si>
    <t>1,00*2,10*2</t>
  </si>
  <si>
    <t>163</t>
  </si>
  <si>
    <t>763131411</t>
  </si>
  <si>
    <t>SDK podhled desky 1xA 12,5 bez TI dvouvrstvá spodní kce profil CD+UD</t>
  </si>
  <si>
    <t>621611052</t>
  </si>
  <si>
    <t>podhledy - výměra dle tabulky podlah</t>
  </si>
  <si>
    <t>9,07+27,96+41,91+4,92</t>
  </si>
  <si>
    <t>10,58+2,55+8,68+14,67+10,39+12,52+13,20</t>
  </si>
  <si>
    <t>164</t>
  </si>
  <si>
    <t>763131451</t>
  </si>
  <si>
    <t>SDK podhled deska 1xH2 12,5 bez TI dvouvrstvá spodní kce profil CD+UD</t>
  </si>
  <si>
    <t>1831083239</t>
  </si>
  <si>
    <t>1,45+4,65</t>
  </si>
  <si>
    <t>6,39+9,76</t>
  </si>
  <si>
    <t>165</t>
  </si>
  <si>
    <t>763131714</t>
  </si>
  <si>
    <t>SDK podhled základní penetrační nátěr</t>
  </si>
  <si>
    <t>-114216995</t>
  </si>
  <si>
    <t>156,45+22,25</t>
  </si>
  <si>
    <t>166</t>
  </si>
  <si>
    <t>763131721</t>
  </si>
  <si>
    <t>SDK podhled skoková změna v do 0,5 m</t>
  </si>
  <si>
    <t>1001902896</t>
  </si>
  <si>
    <t>2,00+0,30*2+3,76-2,40+0,50+2,80</t>
  </si>
  <si>
    <t>167</t>
  </si>
  <si>
    <t>763131751</t>
  </si>
  <si>
    <t>Montáž parotěsné zábrany do SDK podhledu</t>
  </si>
  <si>
    <t>1539509195</t>
  </si>
  <si>
    <t>168</t>
  </si>
  <si>
    <t>283292100</t>
  </si>
  <si>
    <t>zábrana parotěsná PK-BAR SPECIÁL role 1,5 x 50 m</t>
  </si>
  <si>
    <t>-190477027</t>
  </si>
  <si>
    <t>169</t>
  </si>
  <si>
    <t>763131761</t>
  </si>
  <si>
    <t>Příplatek k SDK podhledu za plochu do 3 m2 jednotlivě</t>
  </si>
  <si>
    <t>-1780094046</t>
  </si>
  <si>
    <t>170</t>
  </si>
  <si>
    <t>998763201</t>
  </si>
  <si>
    <t>Přesun hmot procentní pro dřevostavby v objektech v do 12 m</t>
  </si>
  <si>
    <t>-1804528599</t>
  </si>
  <si>
    <t>171</t>
  </si>
  <si>
    <t>764244307</t>
  </si>
  <si>
    <t>Oplechování horních ploch a nadezdívek bez rohů z TiZn lesklého plechu kotvené rš 670 mm</t>
  </si>
  <si>
    <t>1454913167</t>
  </si>
  <si>
    <t>172</t>
  </si>
  <si>
    <t>764246344</t>
  </si>
  <si>
    <t>Oplechování parapetů rovných celoplošně lepené z TiZn lesklého plechu rš 330 mm</t>
  </si>
  <si>
    <t>-1672176105</t>
  </si>
  <si>
    <t>173</t>
  </si>
  <si>
    <t>998764202</t>
  </si>
  <si>
    <t>Přesun hmot procentní pro konstrukce klempířské v objektech v do 12 m</t>
  </si>
  <si>
    <t>1480314602</t>
  </si>
  <si>
    <t>174</t>
  </si>
  <si>
    <t>611 - 1</t>
  </si>
  <si>
    <t>skleněné dveře u schodiště - kompletní provedení - dodávka včetně kování a montáž</t>
  </si>
  <si>
    <t>kpl</t>
  </si>
  <si>
    <t>-724255941</t>
  </si>
  <si>
    <t>175</t>
  </si>
  <si>
    <t>766311111</t>
  </si>
  <si>
    <t>Montáž dřevěného zábradlí vnitřního</t>
  </si>
  <si>
    <t>572899987</t>
  </si>
  <si>
    <t>schodiště</t>
  </si>
  <si>
    <t>1,50*2+1,10</t>
  </si>
  <si>
    <t>176</t>
  </si>
  <si>
    <t>611 zábr - 1</t>
  </si>
  <si>
    <t>zábradlí schodišťové</t>
  </si>
  <si>
    <t>1514333636</t>
  </si>
  <si>
    <t>177</t>
  </si>
  <si>
    <t>766622115</t>
  </si>
  <si>
    <t>Montáž plastových oken plochy přes 1 m2 pevných výšky do 1,5 m s rámem do zdiva</t>
  </si>
  <si>
    <t>-700169895</t>
  </si>
  <si>
    <t>okno v 1,05</t>
  </si>
  <si>
    <t>3,00*0,60</t>
  </si>
  <si>
    <t>178</t>
  </si>
  <si>
    <t>611 o 2</t>
  </si>
  <si>
    <t>okno plastové 3000 x 600 mm - kompletní provedení</t>
  </si>
  <si>
    <t>ks</t>
  </si>
  <si>
    <t>1028471387</t>
  </si>
  <si>
    <t>v barevném provedení dle architekta</t>
  </si>
  <si>
    <t>179</t>
  </si>
  <si>
    <t>766622116</t>
  </si>
  <si>
    <t>Montáž plastových oken plochy přes 1 m2 pevných výšky do 2,5 m s rámem do zdiva</t>
  </si>
  <si>
    <t>2066825588</t>
  </si>
  <si>
    <t>stěna v 1,05</t>
  </si>
  <si>
    <t>2,70*2,40</t>
  </si>
  <si>
    <t>180</t>
  </si>
  <si>
    <t>611 st 3</t>
  </si>
  <si>
    <t>plastové okno 2700 x 2400 mm - fix - kompletní provedení</t>
  </si>
  <si>
    <t>-1415672731</t>
  </si>
  <si>
    <t>181</t>
  </si>
  <si>
    <t>766622117</t>
  </si>
  <si>
    <t>Montáž plastových oken plochy přes 1 m2 pevných výšky přes 2,5 m s rámem do zdiva</t>
  </si>
  <si>
    <t>256504738</t>
  </si>
  <si>
    <t>okno na schodišti</t>
  </si>
  <si>
    <t>1,00*4,56</t>
  </si>
  <si>
    <t>182</t>
  </si>
  <si>
    <t>611 o 4</t>
  </si>
  <si>
    <t>okno plastové 1000 x 4580 mm - kompletní provedení</t>
  </si>
  <si>
    <t>-1386310061</t>
  </si>
  <si>
    <t>183</t>
  </si>
  <si>
    <t>766622132</t>
  </si>
  <si>
    <t>Montáž plastových oken plochy přes 1 m2 otevíravých výšky do 2,5 m s rámem do zdiva</t>
  </si>
  <si>
    <t>-669754340</t>
  </si>
  <si>
    <t>okna ve 2. np</t>
  </si>
  <si>
    <t>2,00*2,40*5</t>
  </si>
  <si>
    <t>okno v 2,09</t>
  </si>
  <si>
    <t>0,80*2,40</t>
  </si>
  <si>
    <t>184</t>
  </si>
  <si>
    <t>611 o 5</t>
  </si>
  <si>
    <t>okno plastové 2000 x 2400 mm - kompletní provedení</t>
  </si>
  <si>
    <t>545523764</t>
  </si>
  <si>
    <t>185</t>
  </si>
  <si>
    <t>611 o 6</t>
  </si>
  <si>
    <t>okno plastové 800 x 2400 mm - kompletní provedení</t>
  </si>
  <si>
    <t>597631759</t>
  </si>
  <si>
    <t>186</t>
  </si>
  <si>
    <t>766622216</t>
  </si>
  <si>
    <t>Montáž plastových oken plochy do 1 m2 otevíravých s rámem do zdiva</t>
  </si>
  <si>
    <t>-1000041983</t>
  </si>
  <si>
    <t>okna v 1,02</t>
  </si>
  <si>
    <t>okno v 2,03</t>
  </si>
  <si>
    <t>187</t>
  </si>
  <si>
    <t>611 o 1</t>
  </si>
  <si>
    <t>okno plastové - kompletní provedení   1000 x 600 mm</t>
  </si>
  <si>
    <t>618664578</t>
  </si>
  <si>
    <t>188</t>
  </si>
  <si>
    <t>611 o 7</t>
  </si>
  <si>
    <t>okno plastové - kompletní provedení   1000 x 400 mm</t>
  </si>
  <si>
    <t>-944671895</t>
  </si>
  <si>
    <t>189</t>
  </si>
  <si>
    <t>766641141.1</t>
  </si>
  <si>
    <t>Montáž balkónových dveří zdvojených  s pevnými bočními díly včetně rámu do zdiva</t>
  </si>
  <si>
    <t>-366505318</t>
  </si>
  <si>
    <t>stěna do 1,05 - s posuvnými dveřmi</t>
  </si>
  <si>
    <t>190</t>
  </si>
  <si>
    <t>611 st 2</t>
  </si>
  <si>
    <t>stěna plastová s posuvnými dveřmi 4 x 1050 x 2400 mm - kompletní provedení</t>
  </si>
  <si>
    <t>179795632</t>
  </si>
  <si>
    <t>dveře s bočním oknem do 1,05</t>
  </si>
  <si>
    <t>191</t>
  </si>
  <si>
    <t>766641161</t>
  </si>
  <si>
    <t>Montáž balkónových dveří zdvojených 2křídlových bez nadsvětlíku včetně rámu do zdiva</t>
  </si>
  <si>
    <t>-185592063</t>
  </si>
  <si>
    <t>192</t>
  </si>
  <si>
    <t>611 st 1</t>
  </si>
  <si>
    <t>dveře  s bočním oknem - fix  2 x 910 x 2400 mm</t>
  </si>
  <si>
    <t>1459451070</t>
  </si>
  <si>
    <t>193</t>
  </si>
  <si>
    <t>766660171</t>
  </si>
  <si>
    <t>Montáž dveřních křídel otvíravých 1křídlových š do 0,8 m do obložkové zárubně</t>
  </si>
  <si>
    <t>383553398</t>
  </si>
  <si>
    <t>š  700 mm</t>
  </si>
  <si>
    <t>š 800 mm</t>
  </si>
  <si>
    <t>194</t>
  </si>
  <si>
    <t>611640820</t>
  </si>
  <si>
    <t>dveře vnitřní profilované plné 1křídlé 70x197 cm včetně kování</t>
  </si>
  <si>
    <t>1194143169</t>
  </si>
  <si>
    <t>195</t>
  </si>
  <si>
    <t>611640840</t>
  </si>
  <si>
    <t>dveře vnitřní profilované plné1křídlé 80x197cm včetně kování</t>
  </si>
  <si>
    <t>1093060632</t>
  </si>
  <si>
    <t>196</t>
  </si>
  <si>
    <t>766660311</t>
  </si>
  <si>
    <t>Montáž posuvných dveří jednokřídlových průchozí šířky do 800 mm do pouzdra s jednou kapsou</t>
  </si>
  <si>
    <t>-1348981507</t>
  </si>
  <si>
    <t>š 700 mm</t>
  </si>
  <si>
    <t>197</t>
  </si>
  <si>
    <t>611640830</t>
  </si>
  <si>
    <t>dveře vnitřní profilované plné 1křídlé 70x197 cm vč kování pro posuvné dveře</t>
  </si>
  <si>
    <t>-1780451770</t>
  </si>
  <si>
    <t>198</t>
  </si>
  <si>
    <t>611640850</t>
  </si>
  <si>
    <t>dveře vnitřní profilované plné  1křídlé 80x197 cm včetně kování pro posuvné dveře</t>
  </si>
  <si>
    <t>185105408</t>
  </si>
  <si>
    <t>199</t>
  </si>
  <si>
    <t>766660321</t>
  </si>
  <si>
    <t>Montáž posuvných dveří dvoukřídlových průchozí šířky do 1650 mm do pouzdra se dvěma kapsami</t>
  </si>
  <si>
    <t>173468314</t>
  </si>
  <si>
    <t>š 1400 mm</t>
  </si>
  <si>
    <t>200</t>
  </si>
  <si>
    <t>611640910</t>
  </si>
  <si>
    <t>dveře vnitřní profilované plné  2křídlé 140x197 cm - včetně kování pro posuvné dveře</t>
  </si>
  <si>
    <t>483044522</t>
  </si>
  <si>
    <t>201</t>
  </si>
  <si>
    <t>766660411</t>
  </si>
  <si>
    <t>Montáž vchodových dveří 1křídlových bez nadsvětlíku do zdiva</t>
  </si>
  <si>
    <t>-2054270683</t>
  </si>
  <si>
    <t>dveře vstupní do 1,04</t>
  </si>
  <si>
    <t>202</t>
  </si>
  <si>
    <t>611 d 1</t>
  </si>
  <si>
    <t>dveře plastové 1000 x 2400 mm kompletní provedení</t>
  </si>
  <si>
    <t>1959962154</t>
  </si>
  <si>
    <t>203</t>
  </si>
  <si>
    <t>766660431</t>
  </si>
  <si>
    <t>Montáž vchodových dveří 1křídlových s pevnými bočními díly do zdiva</t>
  </si>
  <si>
    <t>-1944463444</t>
  </si>
  <si>
    <t>vstupní dveře do 1,01</t>
  </si>
  <si>
    <t>204</t>
  </si>
  <si>
    <t>611 d 2</t>
  </si>
  <si>
    <t>dveře plastové 1350 x 2400 mm - kompletní provedení</t>
  </si>
  <si>
    <t>1549443641</t>
  </si>
  <si>
    <t>205</t>
  </si>
  <si>
    <t>766682111</t>
  </si>
  <si>
    <t>Montáž zárubní obložkových pro dveře jednokřídlové tl stěny do 170 mm</t>
  </si>
  <si>
    <t>-628069704</t>
  </si>
  <si>
    <t>pro dveře</t>
  </si>
  <si>
    <t>5+1</t>
  </si>
  <si>
    <t>206</t>
  </si>
  <si>
    <t>611822580</t>
  </si>
  <si>
    <t>zárubeň obložková pro dveře 1křídlové 60,70,80,90x197 cm, tl. 6 - 17 cm,dub,buk</t>
  </si>
  <si>
    <t>-1698037328</t>
  </si>
  <si>
    <t>207</t>
  </si>
  <si>
    <t>766694112</t>
  </si>
  <si>
    <t>Montáž parapetních desek dřevěných nebo plastových šířky do 30 cm délky do 1,6 m</t>
  </si>
  <si>
    <t>1373872308</t>
  </si>
  <si>
    <t>208</t>
  </si>
  <si>
    <t>766694113</t>
  </si>
  <si>
    <t>Montáž parapetních desek dřevěných nebo plastových šířky do 30 cm délky do 2,6 m</t>
  </si>
  <si>
    <t>1769325991</t>
  </si>
  <si>
    <t>5+2</t>
  </si>
  <si>
    <t>209</t>
  </si>
  <si>
    <t>766694114</t>
  </si>
  <si>
    <t>Montáž parapetních desek dřevěných nebo plastových šířky do 30 cm délky přes 2,6 m</t>
  </si>
  <si>
    <t>1576362474</t>
  </si>
  <si>
    <t>210</t>
  </si>
  <si>
    <t>611444020</t>
  </si>
  <si>
    <t xml:space="preserve">parapet plastový vnitřní </t>
  </si>
  <si>
    <t>2023179581</t>
  </si>
  <si>
    <t>3,00+1,00+2,00+0,91*2+1,05*4+2,70+1,00+2,00*5+0,80</t>
  </si>
  <si>
    <t>211</t>
  </si>
  <si>
    <t>611444150</t>
  </si>
  <si>
    <t>koncovka k parapetu plastovému vnitřnímu 1 pár</t>
  </si>
  <si>
    <t>2141565776</t>
  </si>
  <si>
    <t>212</t>
  </si>
  <si>
    <t>998766202</t>
  </si>
  <si>
    <t>Přesun hmot procentní pro konstrukce truhlářské v objektech v do 12 m</t>
  </si>
  <si>
    <t>-198673411</t>
  </si>
  <si>
    <t>213</t>
  </si>
  <si>
    <t>767161119</t>
  </si>
  <si>
    <t>Montáž zábradlí rovného z trubek do zdi hmotnosti přes 45 kg</t>
  </si>
  <si>
    <t>83800111</t>
  </si>
  <si>
    <t>okna v patře</t>
  </si>
  <si>
    <t>2,50*5</t>
  </si>
  <si>
    <t>214</t>
  </si>
  <si>
    <t>553 zábr - 1</t>
  </si>
  <si>
    <t xml:space="preserve">zábradlí skleněné </t>
  </si>
  <si>
    <t>72886359</t>
  </si>
  <si>
    <t>215</t>
  </si>
  <si>
    <t>767651111</t>
  </si>
  <si>
    <t>Montáž vrat garážových sekčních zajížděcích pod strop plochy do 6 m2</t>
  </si>
  <si>
    <t>-1473355966</t>
  </si>
  <si>
    <t>garážová</t>
  </si>
  <si>
    <t>216</t>
  </si>
  <si>
    <t>553458050</t>
  </si>
  <si>
    <t>vrata garážová sekční zateplená 2500 x 2400 mm</t>
  </si>
  <si>
    <t>-100113636</t>
  </si>
  <si>
    <t>217</t>
  </si>
  <si>
    <t>767651121</t>
  </si>
  <si>
    <t>Montáž vrat garážových sekčních - kliky se zámkem</t>
  </si>
  <si>
    <t>-1973779861</t>
  </si>
  <si>
    <t>218</t>
  </si>
  <si>
    <t>767651126</t>
  </si>
  <si>
    <t>Montáž vrat garážových sekčních elektrického stropního pohonu</t>
  </si>
  <si>
    <t>671843203</t>
  </si>
  <si>
    <t>219</t>
  </si>
  <si>
    <t>553458770</t>
  </si>
  <si>
    <t>pohon garážových sekčních a výklopných vrat SupraMatic E o síle 800 N  max. 25 cyklů denně</t>
  </si>
  <si>
    <t>-1727250167</t>
  </si>
  <si>
    <t>220</t>
  </si>
  <si>
    <t>553458860</t>
  </si>
  <si>
    <t>ovládač garážových vrat dálkový HSP 4 BS černý 4 tlačítkový</t>
  </si>
  <si>
    <t>29500016</t>
  </si>
  <si>
    <t>221</t>
  </si>
  <si>
    <t>767995001</t>
  </si>
  <si>
    <t>Výroba ocelových konstrukcí</t>
  </si>
  <si>
    <t>-1950279880</t>
  </si>
  <si>
    <t>konstrukce slunolamu jekl 200/80/3</t>
  </si>
  <si>
    <t>2,70*4*12,345</t>
  </si>
  <si>
    <t>4,00*2*12,345</t>
  </si>
  <si>
    <t>5,00*2*12,345</t>
  </si>
  <si>
    <t>5,50*2*12,345</t>
  </si>
  <si>
    <t>0,40*26*12,345</t>
  </si>
  <si>
    <t>kotevní materiál</t>
  </si>
  <si>
    <t>5,00*8</t>
  </si>
  <si>
    <t>222</t>
  </si>
  <si>
    <t>767995002</t>
  </si>
  <si>
    <t>Montáž ocelových konstrukcí</t>
  </si>
  <si>
    <t>359603510</t>
  </si>
  <si>
    <t>223</t>
  </si>
  <si>
    <t>132313300</t>
  </si>
  <si>
    <t>Jekl 200/80/3 mm, ostatní drobný materiál</t>
  </si>
  <si>
    <t>1974273190</t>
  </si>
  <si>
    <t>2,70*4*12,345*1,05*0,001</t>
  </si>
  <si>
    <t>4,00*2*12,345*1,05*0,001</t>
  </si>
  <si>
    <t>5,00*2*12,345*1,05*0,001</t>
  </si>
  <si>
    <t>5,50*2*12,345*1,05*0,001</t>
  </si>
  <si>
    <t>0,40*26*12,345*1,05*0,001</t>
  </si>
  <si>
    <t>5,00*8*1,05*0,001</t>
  </si>
  <si>
    <t>224</t>
  </si>
  <si>
    <t>767995115</t>
  </si>
  <si>
    <t>Montáž atypických zámečnických konstrukcí hmotnosti do 100 kg</t>
  </si>
  <si>
    <t>-1377961409</t>
  </si>
  <si>
    <t>ocelový svařenec - ozn P 09</t>
  </si>
  <si>
    <t>U 280</t>
  </si>
  <si>
    <t>2*41,80*(0,30*2+4*1,05+0,30+3,00)</t>
  </si>
  <si>
    <t>I 280</t>
  </si>
  <si>
    <t>47,90*(0,30*2+4*1,05+0,30+3,00)</t>
  </si>
  <si>
    <t>225</t>
  </si>
  <si>
    <t>553553 - 2</t>
  </si>
  <si>
    <t>P 09 - ocelový svařenec - rohový prvek - dodávka a výroba včetně povrchové úpravy</t>
  </si>
  <si>
    <t>-94199321</t>
  </si>
  <si>
    <t>1065,15</t>
  </si>
  <si>
    <t>226</t>
  </si>
  <si>
    <t>-233548230</t>
  </si>
  <si>
    <t>překlad P 10</t>
  </si>
  <si>
    <t>U 240</t>
  </si>
  <si>
    <t>4,10*33,20*2</t>
  </si>
  <si>
    <t>I 240</t>
  </si>
  <si>
    <t>4,10*36,20*1</t>
  </si>
  <si>
    <t>227</t>
  </si>
  <si>
    <t>553553 - 3</t>
  </si>
  <si>
    <t>P 10 - ocelový svařenec - rohový prvek - dodávka a výroba včetně povrchové úpravy</t>
  </si>
  <si>
    <t>-2057671710</t>
  </si>
  <si>
    <t>420,66</t>
  </si>
  <si>
    <t>228</t>
  </si>
  <si>
    <t>91100001</t>
  </si>
  <si>
    <t>zinkování ocelových konstrukcí</t>
  </si>
  <si>
    <t>-462601048</t>
  </si>
  <si>
    <t>229</t>
  </si>
  <si>
    <t>998767202</t>
  </si>
  <si>
    <t>Přesun hmot procentní pro zámečnické konstrukce v objektech v do 12 m</t>
  </si>
  <si>
    <t>2028335825</t>
  </si>
  <si>
    <t>230</t>
  </si>
  <si>
    <t>771274113</t>
  </si>
  <si>
    <t>Montáž obkladů stupnic z dlaždic keramických flexibilní lepidlo š do 300 mm</t>
  </si>
  <si>
    <t>-485435153</t>
  </si>
  <si>
    <t>231</t>
  </si>
  <si>
    <t>771274232</t>
  </si>
  <si>
    <t>Montáž obkladů podstupnic z dlaždic hladkých keramických flexibilní lepidlo v do 200 mm</t>
  </si>
  <si>
    <t>-544322733</t>
  </si>
  <si>
    <t>232</t>
  </si>
  <si>
    <t>597611390</t>
  </si>
  <si>
    <t>dlaždice keramické  - schodišťové</t>
  </si>
  <si>
    <t>-252332407</t>
  </si>
  <si>
    <t>18,50*0,30*1,1</t>
  </si>
  <si>
    <t>18,50*0,20*1,15</t>
  </si>
  <si>
    <t>233</t>
  </si>
  <si>
    <t>771474112</t>
  </si>
  <si>
    <t>Montáž soklíků z dlaždic keramických rovných flexibilní lepidlo v do 90 mm</t>
  </si>
  <si>
    <t>-90871261</t>
  </si>
  <si>
    <t>sokl</t>
  </si>
  <si>
    <t>(2,505+3,635)*2</t>
  </si>
  <si>
    <t>(3,28+1,66)*2</t>
  </si>
  <si>
    <t>(5,17+1,10)*2</t>
  </si>
  <si>
    <t>(2,43+1,10)*2</t>
  </si>
  <si>
    <t>234</t>
  </si>
  <si>
    <t>771574113</t>
  </si>
  <si>
    <t>Montáž podlah keramických režných hladkých lepených flexibilním lepidlem do 12 ks/m2</t>
  </si>
  <si>
    <t>528906615</t>
  </si>
  <si>
    <t>dlažba</t>
  </si>
  <si>
    <t>9,07+1,45+4,65</t>
  </si>
  <si>
    <t>10,58+2,55+6,39+9,76</t>
  </si>
  <si>
    <t>235</t>
  </si>
  <si>
    <t>597611100</t>
  </si>
  <si>
    <t xml:space="preserve">dlaždice keramické </t>
  </si>
  <si>
    <t>411652681</t>
  </si>
  <si>
    <t>44,450*1,1</t>
  </si>
  <si>
    <t>41,76*0,1*1,15</t>
  </si>
  <si>
    <t>236</t>
  </si>
  <si>
    <t>771579191</t>
  </si>
  <si>
    <t>Příplatek k montáž podlah keramických za plochu do 5 m2</t>
  </si>
  <si>
    <t>-1746036425</t>
  </si>
  <si>
    <t>1,45+2,55</t>
  </si>
  <si>
    <t>237</t>
  </si>
  <si>
    <t>771579196</t>
  </si>
  <si>
    <t xml:space="preserve">Příplatek k montáž podlah keramických za spárování tmelem </t>
  </si>
  <si>
    <t>-1841276646</t>
  </si>
  <si>
    <t>dle montáže</t>
  </si>
  <si>
    <t>44,450</t>
  </si>
  <si>
    <t>238</t>
  </si>
  <si>
    <t>771591111</t>
  </si>
  <si>
    <t>Podlahy penetrace podkladu</t>
  </si>
  <si>
    <t>445349916</t>
  </si>
  <si>
    <t>239</t>
  </si>
  <si>
    <t>771591115</t>
  </si>
  <si>
    <t>Podlahy spárování silikonem</t>
  </si>
  <si>
    <t>-261811528</t>
  </si>
  <si>
    <t>240</t>
  </si>
  <si>
    <t>771591185</t>
  </si>
  <si>
    <t>Podlahy řezání keramických dlaždic rovné</t>
  </si>
  <si>
    <t>938856805</t>
  </si>
  <si>
    <t>241</t>
  </si>
  <si>
    <t>771990112</t>
  </si>
  <si>
    <t>Vyrovnání podkladu samonivelační stěrkou tl 4 mm pevnosti 30 Mpa</t>
  </si>
  <si>
    <t>123371554</t>
  </si>
  <si>
    <t>242</t>
  </si>
  <si>
    <t>998771202</t>
  </si>
  <si>
    <t>Přesun hmot procentní pro podlahy z dlaždic v objektech v do 12 m</t>
  </si>
  <si>
    <t>425577489</t>
  </si>
  <si>
    <t>243</t>
  </si>
  <si>
    <t>775413120</t>
  </si>
  <si>
    <t>Montáž podlahové lišty ze dřeva tvrdého nebo měkkého připevněné vruty s přetmelením</t>
  </si>
  <si>
    <t>-97826203</t>
  </si>
  <si>
    <t>soklík</t>
  </si>
  <si>
    <t>(7,12+3,00+4,36)*2</t>
  </si>
  <si>
    <t>(3,735+2,325)*2</t>
  </si>
  <si>
    <t>(4,62+3,00+0,115+0,735)*2</t>
  </si>
  <si>
    <t>(3,05+3,37)*2</t>
  </si>
  <si>
    <t>(3,80+3,37)*2</t>
  </si>
  <si>
    <t>(3,22+3,37+1,215)*2</t>
  </si>
  <si>
    <t>244</t>
  </si>
  <si>
    <t>614181130</t>
  </si>
  <si>
    <t>lišta dřevěná dub 7 x 35 mm</t>
  </si>
  <si>
    <t>-225725399</t>
  </si>
  <si>
    <t>245</t>
  </si>
  <si>
    <t>775541111</t>
  </si>
  <si>
    <t>Montáž podlah plovoucích z lamel dýhovaných a laminovaných lepených v drážce š dílce do 150 mm</t>
  </si>
  <si>
    <t>1255592115</t>
  </si>
  <si>
    <t>výměra dle tabulke podlah</t>
  </si>
  <si>
    <t>41,91</t>
  </si>
  <si>
    <t>8,68+14,67+10,39+12,52+13,20</t>
  </si>
  <si>
    <t>246</t>
  </si>
  <si>
    <t>611511000</t>
  </si>
  <si>
    <t>parketa 9x210x1190 tilo Hobo-3 lamelová</t>
  </si>
  <si>
    <t>-1857011703</t>
  </si>
  <si>
    <t>101,37*1,10</t>
  </si>
  <si>
    <t>247</t>
  </si>
  <si>
    <t>775591191</t>
  </si>
  <si>
    <t>Montáž podložky vyrovnávací a tlumící pro plovoucí podlahy</t>
  </si>
  <si>
    <t>1075405939</t>
  </si>
  <si>
    <t>101,37</t>
  </si>
  <si>
    <t>248</t>
  </si>
  <si>
    <t>611553510</t>
  </si>
  <si>
    <t>podložka (Mirelon) pěnová 3 mm</t>
  </si>
  <si>
    <t>202186231</t>
  </si>
  <si>
    <t>249</t>
  </si>
  <si>
    <t>776141121</t>
  </si>
  <si>
    <t>Vyrovnání podkladu povlakových podlah stěrkou pevnosti 30 MPa tl 3 mm</t>
  </si>
  <si>
    <t>1002017752</t>
  </si>
  <si>
    <t>dle plovoucí podlahy</t>
  </si>
  <si>
    <t>250</t>
  </si>
  <si>
    <t>998776202</t>
  </si>
  <si>
    <t>Přesun hmot procentní pro podlahy povlakové v objektech v do 12 m</t>
  </si>
  <si>
    <t>-358683225</t>
  </si>
  <si>
    <t>251</t>
  </si>
  <si>
    <t>777510002</t>
  </si>
  <si>
    <t>Podlahy ze stěrky epoxidové Sikafloor 390 tl 2 mm</t>
  </si>
  <si>
    <t>-1963862971</t>
  </si>
  <si>
    <t>garáž</t>
  </si>
  <si>
    <t>27,96</t>
  </si>
  <si>
    <t>soklíky</t>
  </si>
  <si>
    <t>(7,06+3,40+2,165+0,77+0,14+1,145+0,145+0,405+3,15+3,95-2,50)*0,15</t>
  </si>
  <si>
    <t>252</t>
  </si>
  <si>
    <t>998777202</t>
  </si>
  <si>
    <t>Přesun hmot procentní pro podlahy lité v objektech v do 12 m</t>
  </si>
  <si>
    <t>1635702611</t>
  </si>
  <si>
    <t>253</t>
  </si>
  <si>
    <t>781414112</t>
  </si>
  <si>
    <t>Montáž obkladaček vnitřních pórovinových pravoúhlých do 25 ks/m2 lepených flexibilním lepidlem</t>
  </si>
  <si>
    <t>983820815</t>
  </si>
  <si>
    <t>wc</t>
  </si>
  <si>
    <t>(1,35+0,10+1,00)*2*2,50</t>
  </si>
  <si>
    <t>prádelna ?</t>
  </si>
  <si>
    <t>(0,60+2,165+0,60)*2,50</t>
  </si>
  <si>
    <t>kuchyně</t>
  </si>
  <si>
    <t>(0,60*2+1,20+3,00+2,40)*0,50</t>
  </si>
  <si>
    <t>koupelny patro</t>
  </si>
  <si>
    <t>(1,19+1,00+1,00+0,05+1,50+0,15)*2*2,50</t>
  </si>
  <si>
    <t>(3,95+0,15+1,415+0,10)*2*2,50</t>
  </si>
  <si>
    <t>254</t>
  </si>
  <si>
    <t>597610000</t>
  </si>
  <si>
    <t xml:space="preserve">obkládačky keramické </t>
  </si>
  <si>
    <t>427173631</t>
  </si>
  <si>
    <t>255</t>
  </si>
  <si>
    <t>781419191</t>
  </si>
  <si>
    <t>Příplatek k montáži obkladů vnitřních pórovinových za plochu do 10 m2</t>
  </si>
  <si>
    <t>1912721223</t>
  </si>
  <si>
    <t>77,088</t>
  </si>
  <si>
    <t>256</t>
  </si>
  <si>
    <t>781419195</t>
  </si>
  <si>
    <t>Příplatek k montáži obkladů vnitřních pórovinových za spárování</t>
  </si>
  <si>
    <t>807115739</t>
  </si>
  <si>
    <t>257</t>
  </si>
  <si>
    <t>781494111</t>
  </si>
  <si>
    <t>Plastové profily rohové lepené flexibilním lepidlem</t>
  </si>
  <si>
    <t>-1550638565</t>
  </si>
  <si>
    <t>258</t>
  </si>
  <si>
    <t>781495111</t>
  </si>
  <si>
    <t>Penetrace podkladu vnitřních obkladů</t>
  </si>
  <si>
    <t>264757972</t>
  </si>
  <si>
    <t>259</t>
  </si>
  <si>
    <t>781495115</t>
  </si>
  <si>
    <t>Spárování vnitřních obkladů silikonem</t>
  </si>
  <si>
    <t>-860140474</t>
  </si>
  <si>
    <t>260</t>
  </si>
  <si>
    <t>781495145</t>
  </si>
  <si>
    <t>Průnik obkladem kruhový do DN 30 s izolací</t>
  </si>
  <si>
    <t>1595243602</t>
  </si>
  <si>
    <t>261</t>
  </si>
  <si>
    <t>781495146</t>
  </si>
  <si>
    <t>Průnik obkladem kruhový do DN 90 s izolací</t>
  </si>
  <si>
    <t>-1844607606</t>
  </si>
  <si>
    <t>262</t>
  </si>
  <si>
    <t>781495147</t>
  </si>
  <si>
    <t>Průnik obkladem kruhový přes DN 90 s izolací</t>
  </si>
  <si>
    <t>478274395</t>
  </si>
  <si>
    <t>263</t>
  </si>
  <si>
    <t>781495185</t>
  </si>
  <si>
    <t>Řezání rovné keramických obkládaček</t>
  </si>
  <si>
    <t>416585301</t>
  </si>
  <si>
    <t>264</t>
  </si>
  <si>
    <t>998781202</t>
  </si>
  <si>
    <t>Přesun hmot procentní pro obklady keramické v objektech v do 12 m</t>
  </si>
  <si>
    <t>-96755868</t>
  </si>
  <si>
    <t>265</t>
  </si>
  <si>
    <t>783314201</t>
  </si>
  <si>
    <t>Základní antikorozní jednonásobný syntetický standardní nátěr zámečnických konstrukcí</t>
  </si>
  <si>
    <t>-164025240</t>
  </si>
  <si>
    <t>I profily</t>
  </si>
  <si>
    <t>(3,20+1,40*2+1,75*2)*0,502</t>
  </si>
  <si>
    <t>(3,00*3+2,40*2+2,20*2)*0,640</t>
  </si>
  <si>
    <t>překlad u schodiště - pro osazení panelů</t>
  </si>
  <si>
    <t>2,50*4*0,575</t>
  </si>
  <si>
    <t>266</t>
  </si>
  <si>
    <t>783315101</t>
  </si>
  <si>
    <t>Mezinátěr jednonásobný syntetický standardní zámečnických konstrukcí</t>
  </si>
  <si>
    <t>-1389034806</t>
  </si>
  <si>
    <t>267</t>
  </si>
  <si>
    <t>784211131</t>
  </si>
  <si>
    <t>Dvojnásobné bílé malby ze směsí za mokra minimálně otěruvzdorných v místnostech do 3,80 m</t>
  </si>
  <si>
    <t>-1000844854</t>
  </si>
  <si>
    <t>268</t>
  </si>
  <si>
    <t>784211167</t>
  </si>
  <si>
    <t>Příplatek k cenám 2x maleb ze směsí za mokra otěruvzdorných za barevnou malbu v náročném odstínu</t>
  </si>
  <si>
    <t>-1216832858</t>
  </si>
  <si>
    <t>dle maleb</t>
  </si>
  <si>
    <t>698,863</t>
  </si>
  <si>
    <t>2 - zdtravotní instalace</t>
  </si>
  <si>
    <t xml:space="preserve">    8 - Trubní vedení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</si>
  <si>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</si>
  <si>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</si>
  <si>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</si>
  <si>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</si>
  <si>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131201101</t>
  </si>
  <si>
    <t>Hloubení jam nezapažených v hornině tř. 3 objemu do 100 m3</t>
  </si>
  <si>
    <t>341196619</t>
  </si>
  <si>
    <t>132201102</t>
  </si>
  <si>
    <t>Hloubení rýh š do 600 mm v hornině tř. 3 objemu přes 100 m3</t>
  </si>
  <si>
    <t>711504390</t>
  </si>
  <si>
    <t>kanalizace splašková</t>
  </si>
  <si>
    <t>(2,8+4+2,4+3,2)*0,6*1,4</t>
  </si>
  <si>
    <t>kanalizace dešťová</t>
  </si>
  <si>
    <t>(10,4+2,8)*0,6*1,2</t>
  </si>
  <si>
    <t>vodovod</t>
  </si>
  <si>
    <t>(4+6,8+1)*0,5*1,4</t>
  </si>
  <si>
    <t>162201101</t>
  </si>
  <si>
    <t>Vodorovné přemístění do 20 m výkopku/sypaniny z horniny tř. 1 až 4</t>
  </si>
  <si>
    <t>-500543892</t>
  </si>
  <si>
    <t>7+28,18-12,914</t>
  </si>
  <si>
    <t>1614172509</t>
  </si>
  <si>
    <t>2,126+5,788+5</t>
  </si>
  <si>
    <t>167101101</t>
  </si>
  <si>
    <t>Nakládání výkopku z hornin tř. 1 až 4 do 100 m3</t>
  </si>
  <si>
    <t>-333854370</t>
  </si>
  <si>
    <t>-134174702</t>
  </si>
  <si>
    <t>540029629</t>
  </si>
  <si>
    <t>22,266*1,6</t>
  </si>
  <si>
    <t>1613899224</t>
  </si>
  <si>
    <t>175101101</t>
  </si>
  <si>
    <t>Obsypání potrubí bez prohození sypaniny z hornin tř. 1 až 4 uloženým do 3 m od kraje výkopu</t>
  </si>
  <si>
    <t>439014520</t>
  </si>
  <si>
    <t>12,4*0,6*0,3</t>
  </si>
  <si>
    <t>13,2*0,6*0,3</t>
  </si>
  <si>
    <t>11,8*0,5*0,2</t>
  </si>
  <si>
    <t>583373030</t>
  </si>
  <si>
    <t>štěrkopísek frakce 0-8</t>
  </si>
  <si>
    <t>-543998981</t>
  </si>
  <si>
    <t>5,788*2</t>
  </si>
  <si>
    <t>175101201</t>
  </si>
  <si>
    <t>Obsypání objektů bez prohození sypaniny z hornin tř. 1 až 4 uloženým do 30 m od kraje objektu</t>
  </si>
  <si>
    <t>1790457511</t>
  </si>
  <si>
    <t>382413118</t>
  </si>
  <si>
    <t>Osazení jímky  pro usazení do terénu</t>
  </si>
  <si>
    <t>899824646</t>
  </si>
  <si>
    <t>562300220</t>
  </si>
  <si>
    <t>retenční a vsakovací objekt - odhad není PD (5m3)</t>
  </si>
  <si>
    <t>2053028714</t>
  </si>
  <si>
    <t>451572111</t>
  </si>
  <si>
    <t>Lože pod potrubí otevřený výkop z kameniva drobného těženého</t>
  </si>
  <si>
    <t>1314976610</t>
  </si>
  <si>
    <t>12,4*0,6*0,1</t>
  </si>
  <si>
    <t>13,2*0,6*0,1</t>
  </si>
  <si>
    <t>vod přípojka</t>
  </si>
  <si>
    <t>11,8*0,5*0,1</t>
  </si>
  <si>
    <t>871161121</t>
  </si>
  <si>
    <t>Montáž potrubí z trubek z tlakového polyetylénu otevřený výkop svařovaných vnější průměr 32 mm</t>
  </si>
  <si>
    <t>1306164843</t>
  </si>
  <si>
    <t>1,2+1+7,2+4,8</t>
  </si>
  <si>
    <t>286131090</t>
  </si>
  <si>
    <t>potrubí vodovodní PE100 PN16 SDR11 6 m, 100 m, 25 x 2,3 mm</t>
  </si>
  <si>
    <t>1376115080</t>
  </si>
  <si>
    <t>877161121</t>
  </si>
  <si>
    <t>Montáž elektrotvarovek na potrubí z trubek z tlakového PE otevřený výkop vnější průměr 32 mm</t>
  </si>
  <si>
    <t>-807526772</t>
  </si>
  <si>
    <t>286530140</t>
  </si>
  <si>
    <t>elektrospojka PE typ LU, d 32 mm</t>
  </si>
  <si>
    <t>-1448257554</t>
  </si>
  <si>
    <t>286530520</t>
  </si>
  <si>
    <t>elektrokoleno 90 °, typ LU d 32 mm</t>
  </si>
  <si>
    <t>1679255967</t>
  </si>
  <si>
    <t>286530720</t>
  </si>
  <si>
    <t>elektrokoleno 90° přechodové PE-mosaz typ LU vnější závit kit 32-1"</t>
  </si>
  <si>
    <t>2075822951</t>
  </si>
  <si>
    <t>879161111</t>
  </si>
  <si>
    <t>Montáž vodovodní přípojky na potrubí DN 25</t>
  </si>
  <si>
    <t>1109159622</t>
  </si>
  <si>
    <t>899722111</t>
  </si>
  <si>
    <t>Krytí potrubí z plastů výstražnou folií z PVC 20 cm</t>
  </si>
  <si>
    <t>1202745444</t>
  </si>
  <si>
    <t>721171917</t>
  </si>
  <si>
    <t>Potrubí z PP propojení potrubí DN 160</t>
  </si>
  <si>
    <t>-694119350</t>
  </si>
  <si>
    <t>721173315</t>
  </si>
  <si>
    <t>Potrubí kanalizační plastové dešťové systém KG DN 110</t>
  </si>
  <si>
    <t>-855269203</t>
  </si>
  <si>
    <t>7+7+2,4+6,4+2,4</t>
  </si>
  <si>
    <t>721173316</t>
  </si>
  <si>
    <t>Potrubí kanalizační plastové dešťové systém KG DN 125</t>
  </si>
  <si>
    <t>-1864933870</t>
  </si>
  <si>
    <t>4+2,8</t>
  </si>
  <si>
    <t>721173401</t>
  </si>
  <si>
    <t>Potrubí kanalizační plastové svodné systém KG DN 100</t>
  </si>
  <si>
    <t>-466925198</t>
  </si>
  <si>
    <t>7,36+2,08</t>
  </si>
  <si>
    <t>721173402</t>
  </si>
  <si>
    <t>Potrubí kanalizační plastové svodné systém KG DN 125</t>
  </si>
  <si>
    <t>1746245771</t>
  </si>
  <si>
    <t>2,7+2+2,56+7,6+2,4</t>
  </si>
  <si>
    <t>721173403</t>
  </si>
  <si>
    <t>Potrubí kanalizační plastové svodné systém KG DN 150</t>
  </si>
  <si>
    <t>741240682</t>
  </si>
  <si>
    <t>2,8+1,92</t>
  </si>
  <si>
    <t>721173746</t>
  </si>
  <si>
    <t>Potrubí kanalizační z PE větrací DN 100</t>
  </si>
  <si>
    <t>-977475962</t>
  </si>
  <si>
    <t>2.NP</t>
  </si>
  <si>
    <t>2+2+1</t>
  </si>
  <si>
    <t>721174004</t>
  </si>
  <si>
    <t>Potrubí kanalizační z PP svodné systém HT DN 70</t>
  </si>
  <si>
    <t>770335140</t>
  </si>
  <si>
    <t>2,8+1,6+2,4+1,6</t>
  </si>
  <si>
    <t>721174005</t>
  </si>
  <si>
    <t>Potrubí kanalizační z PP svodné systém HT DN 100</t>
  </si>
  <si>
    <t>1315196466</t>
  </si>
  <si>
    <t>721174025</t>
  </si>
  <si>
    <t>Potrubí kanalizační z PP odpadní systém HT DN 100</t>
  </si>
  <si>
    <t>-600996086</t>
  </si>
  <si>
    <t>1.NP</t>
  </si>
  <si>
    <t>3,5+3,5+2</t>
  </si>
  <si>
    <t>721174042</t>
  </si>
  <si>
    <t>Potrubí kanalizační z PP připojovací systém HT DN 40</t>
  </si>
  <si>
    <t>1687343710</t>
  </si>
  <si>
    <t>1+1+0,8+0,8</t>
  </si>
  <si>
    <t>1,5+2</t>
  </si>
  <si>
    <t>721174043</t>
  </si>
  <si>
    <t>Potrubí kanalizační z PP připojovací systém HT DN 50</t>
  </si>
  <si>
    <t>-937040810</t>
  </si>
  <si>
    <t>1+2,4</t>
  </si>
  <si>
    <t>2,4+4+1</t>
  </si>
  <si>
    <t>721174045</t>
  </si>
  <si>
    <t>Potrubí kanalizační z PP připojovací systém HT DN 100</t>
  </si>
  <si>
    <t>-805778916</t>
  </si>
  <si>
    <t>0,5</t>
  </si>
  <si>
    <t>1+0,5</t>
  </si>
  <si>
    <t>721194104</t>
  </si>
  <si>
    <t>Vyvedení a upevnění odpadních výpustek DN 40</t>
  </si>
  <si>
    <t>-648637518</t>
  </si>
  <si>
    <t>1. NP</t>
  </si>
  <si>
    <t>1+1+1</t>
  </si>
  <si>
    <t>2. NP</t>
  </si>
  <si>
    <t>721194105</t>
  </si>
  <si>
    <t>Vyvedení a upevnění odpadních výpustek DN 50</t>
  </si>
  <si>
    <t>1816059238</t>
  </si>
  <si>
    <t>1+1+1+1</t>
  </si>
  <si>
    <t>721194109</t>
  </si>
  <si>
    <t>Vyvedení a upevnění odpadních výpustek DN 100</t>
  </si>
  <si>
    <t>1086716539</t>
  </si>
  <si>
    <t>286156030</t>
  </si>
  <si>
    <t>čistící tvarovka HTRE, DN 100</t>
  </si>
  <si>
    <t>-670521902</t>
  </si>
  <si>
    <t>721212113</t>
  </si>
  <si>
    <t>Odtokový sprchový žlab délky 900 mm s krycím roštem a zápachovou uzávěrkou</t>
  </si>
  <si>
    <t>997967781</t>
  </si>
  <si>
    <t>721226512</t>
  </si>
  <si>
    <t>Zápachová uzávěrka podomítková pro pračku a myčku DN 50</t>
  </si>
  <si>
    <t>-216069479</t>
  </si>
  <si>
    <t>721233112</t>
  </si>
  <si>
    <t>Střešní vtok polypropylen PP pro ploché střechy svislý odtok DN 110</t>
  </si>
  <si>
    <t>998590920</t>
  </si>
  <si>
    <t>721273153</t>
  </si>
  <si>
    <t>Hlavice ventilační polypropylen PP DN 110</t>
  </si>
  <si>
    <t>-1333893654</t>
  </si>
  <si>
    <t>721274123</t>
  </si>
  <si>
    <t>Přivzdušňovací ventil vnitřní odpadních potrubí DN 100</t>
  </si>
  <si>
    <t>-1073391319</t>
  </si>
  <si>
    <t>721290111</t>
  </si>
  <si>
    <t>Zkouška těsnosti potrubí kanalizace vodou do DN 125</t>
  </si>
  <si>
    <t>-1296886503</t>
  </si>
  <si>
    <t>25,2+6,8+11,44+17,22+8,4+1+13+7,1+10,8+2</t>
  </si>
  <si>
    <t>721290112</t>
  </si>
  <si>
    <t>Zkouška těsnosti potrubí kanalizace vodou DN 150-200</t>
  </si>
  <si>
    <t>-1278110383</t>
  </si>
  <si>
    <t>998721101</t>
  </si>
  <si>
    <t>Přesun hmot tonážní pro vnitřní kanalizace v objektech v do 6 m</t>
  </si>
  <si>
    <t>923796790</t>
  </si>
  <si>
    <t>722174022</t>
  </si>
  <si>
    <t>Potrubí vodovodní plastové PPR svar polyfuze PN 20 D 20 x 3,4 mm</t>
  </si>
  <si>
    <t>-1121365024</t>
  </si>
  <si>
    <t>1.NP SV</t>
  </si>
  <si>
    <t>1++1,2+1,2+2,4+1,2+1,3+2,4+0,8+0,8+0,6</t>
  </si>
  <si>
    <t>TV</t>
  </si>
  <si>
    <t>1,2+1,2+2,4+1,2+1,3+2,4+0,8+0,8</t>
  </si>
  <si>
    <t>Cirkulace</t>
  </si>
  <si>
    <t>2+5,6+4+5,8+3,2+4+2,4</t>
  </si>
  <si>
    <t>2.NP SV</t>
  </si>
  <si>
    <t>3,2+2,4+2,6+3,2+3,6+1,2+0,6+0,8+0,8+0,8+0,6+1,2+1</t>
  </si>
  <si>
    <t>3,2+2,4+2,6+3,2+3,6+1,2+0,8+0,8+0,8+1,2+1</t>
  </si>
  <si>
    <t>2,4+3,2+2,6+3,2+3,6</t>
  </si>
  <si>
    <t>722174023</t>
  </si>
  <si>
    <t>Potrubí vodovodní plastové PPR svar polyfuze PN 20 D 25 x 4,2 mm</t>
  </si>
  <si>
    <t>1346980074</t>
  </si>
  <si>
    <t>1+5,6++5,6+2+3,2+3,2+2</t>
  </si>
  <si>
    <t>5,6+5,6+2+3,2+3,2+2</t>
  </si>
  <si>
    <t>722174024</t>
  </si>
  <si>
    <t>Potrubí vodovodní plastové PPR svar polyfuze PN 20 D 32 x5,4 mm</t>
  </si>
  <si>
    <t>603452871</t>
  </si>
  <si>
    <t>722181221</t>
  </si>
  <si>
    <t>Ochrana vodovodního potrubí přilepenými tepelně izolačními trubicemi z PE tl do 10 mm DN do 22 mm</t>
  </si>
  <si>
    <t>1392907007</t>
  </si>
  <si>
    <t>722181222</t>
  </si>
  <si>
    <t>Ochrana vodovodního potrubí přilepenými tepelně izolačními trubicemi z PE tl do 10 mm DN do 42 mm</t>
  </si>
  <si>
    <t>1455145012</t>
  </si>
  <si>
    <t>44,2+3</t>
  </si>
  <si>
    <t>722190401</t>
  </si>
  <si>
    <t>Vyvedení a upevnění výpustku do DN 25</t>
  </si>
  <si>
    <t>-42382964</t>
  </si>
  <si>
    <t>2+2+1+1+1+2</t>
  </si>
  <si>
    <t>2+2+1+2+2+2+1+2</t>
  </si>
  <si>
    <t>722220111</t>
  </si>
  <si>
    <t>Nástěnka pro výtokový ventil G 1/2 s jedním závitem</t>
  </si>
  <si>
    <t>364607121</t>
  </si>
  <si>
    <t>2+2+1+1+2</t>
  </si>
  <si>
    <t>2+1+2+1+1</t>
  </si>
  <si>
    <t>722220121</t>
  </si>
  <si>
    <t>Nástěnka pro baterii G 1/2 s jedním závitem</t>
  </si>
  <si>
    <t>pár</t>
  </si>
  <si>
    <t>-1028637165</t>
  </si>
  <si>
    <t>722224115</t>
  </si>
  <si>
    <t>Kohout plnicí nebo vypouštěcí G 1/2 PN 10 s jedním závitem</t>
  </si>
  <si>
    <t>1142764401</t>
  </si>
  <si>
    <t>722229102</t>
  </si>
  <si>
    <t>Montáž vodovodních armatur s jedním závitem G 3/4 ostatní typ</t>
  </si>
  <si>
    <t>613932050</t>
  </si>
  <si>
    <t>X30</t>
  </si>
  <si>
    <t>Mrazuvzdorná armatura Kemper  FROSTI-PLUS</t>
  </si>
  <si>
    <t>28691956</t>
  </si>
  <si>
    <t>722231073</t>
  </si>
  <si>
    <t>Ventil zpětný G 3/4 PN 10 do 110°C se dvěma závity</t>
  </si>
  <si>
    <t>902673938</t>
  </si>
  <si>
    <t>722231252</t>
  </si>
  <si>
    <t>Ventil pojistný mosazný G 3/4 PN 6 do 100°C k bojleru s vnitřním x vnějším závitem</t>
  </si>
  <si>
    <t>-1080806732</t>
  </si>
  <si>
    <t>722232043</t>
  </si>
  <si>
    <t>Kohout kulový přímý G 1/2 PN 42 do 185°C vnitřní závit</t>
  </si>
  <si>
    <t>983668021</t>
  </si>
  <si>
    <t>722232044</t>
  </si>
  <si>
    <t>Kohout kulový přímý G 3/4 PN 42 do 185°C vnitřní závit</t>
  </si>
  <si>
    <t>-902406837</t>
  </si>
  <si>
    <t>722232063</t>
  </si>
  <si>
    <t>Kohout kulový přímý G 1 PN 42 do 185°C vnitřní závit s vypouštěním</t>
  </si>
  <si>
    <t>-2068562034</t>
  </si>
  <si>
    <t>722234263</t>
  </si>
  <si>
    <t>Filtr mosazný G 1/2 PN 16 do 120°C s 2x vnitřním závitem</t>
  </si>
  <si>
    <t>-671314193</t>
  </si>
  <si>
    <t>722263203</t>
  </si>
  <si>
    <t>Vodoměr závitový jednovtokový suchoběžný do 100 °C G 3/4 x 130 mm Qn 1,5 m3/s horizontální</t>
  </si>
  <si>
    <t>-1355052842</t>
  </si>
  <si>
    <t>722270102</t>
  </si>
  <si>
    <t>Sestava vodoměrová závitová G 1</t>
  </si>
  <si>
    <t>210304266</t>
  </si>
  <si>
    <t>722290226</t>
  </si>
  <si>
    <t>Zkouška těsnosti vodovodního potrubí závitového do DN 50</t>
  </si>
  <si>
    <t>1760114362</t>
  </si>
  <si>
    <t>109+44,2+3</t>
  </si>
  <si>
    <t>722290234</t>
  </si>
  <si>
    <t>Proplach a dezinfekce vodovodního potrubí do DN 80</t>
  </si>
  <si>
    <t>821679201</t>
  </si>
  <si>
    <t>998722101</t>
  </si>
  <si>
    <t>Přesun hmot</t>
  </si>
  <si>
    <t>-385142401</t>
  </si>
  <si>
    <t>732331711</t>
  </si>
  <si>
    <t>Nádoba tlaková expanzní s membránou závitové připojení  PN 1,0 o objemu 8 litrů</t>
  </si>
  <si>
    <t>1017481346</t>
  </si>
  <si>
    <t>732429212</t>
  </si>
  <si>
    <t>Montáž čerpadla oběhového mokroběžného závitového DN 25</t>
  </si>
  <si>
    <t>-1864377438</t>
  </si>
  <si>
    <t>426106350</t>
  </si>
  <si>
    <t>čerpadlo oběhové pro TUV Grundfos COMFORT UP 20-14BX 110 mm</t>
  </si>
  <si>
    <t>98185777</t>
  </si>
  <si>
    <t>725112021</t>
  </si>
  <si>
    <t>Klozet keramický závěsný na nosné stěny s hlubokým splachováním odpad vodorovný</t>
  </si>
  <si>
    <t>-704024838</t>
  </si>
  <si>
    <t>725211603</t>
  </si>
  <si>
    <t>Umyvadlo keramické připevněné na stěnu šrouby bílé bez krytu na sifon 600 mm</t>
  </si>
  <si>
    <t>1204831893</t>
  </si>
  <si>
    <t>725211642</t>
  </si>
  <si>
    <t>Umyvadlo keramické připevněné na stěnu šrouby bílé s odkládacími plochami  750 mm</t>
  </si>
  <si>
    <t>271176692</t>
  </si>
  <si>
    <t>725211701</t>
  </si>
  <si>
    <t>Umývátko keramické stěnové 400 mm</t>
  </si>
  <si>
    <t>-38775376</t>
  </si>
  <si>
    <t>725222169</t>
  </si>
  <si>
    <t>Vana bez armatur výtokových akrylátová se zápachovou uzávěrkou tvarovaná 1800x800 mm</t>
  </si>
  <si>
    <t>545097796</t>
  </si>
  <si>
    <t>725241112</t>
  </si>
  <si>
    <t>Vanička sprchová akrylátová čtvercová 900x900 mm</t>
  </si>
  <si>
    <t>-558719730</t>
  </si>
  <si>
    <t>725245122</t>
  </si>
  <si>
    <t>Zástěna sprchová dvoukřídlá do výšky 2000 mm a šířky 900 mm</t>
  </si>
  <si>
    <t>1997367074</t>
  </si>
  <si>
    <t>554842280</t>
  </si>
  <si>
    <t>kout sprchový zástěna - výška 1850 cm ECDB/1000 rozměr 950-1010 mm</t>
  </si>
  <si>
    <t>-407425213</t>
  </si>
  <si>
    <t>725311111</t>
  </si>
  <si>
    <t>Dřez jednoduchý keramický se zápachovou uzávěrkou 590x450 mm</t>
  </si>
  <si>
    <t>-1894695481</t>
  </si>
  <si>
    <t>725311121</t>
  </si>
  <si>
    <t>Dřez jednoduchý nerezový se zápachovou uzávěrkou s odkapávací plochou 560x480 mm a miskou</t>
  </si>
  <si>
    <t>1720060927</t>
  </si>
  <si>
    <t>725813111</t>
  </si>
  <si>
    <t>Ventil rohový bez připojovací trubičky nebo flexi hadičky G 1/2</t>
  </si>
  <si>
    <t>57938790</t>
  </si>
  <si>
    <t>2+2+2</t>
  </si>
  <si>
    <t>725813112</t>
  </si>
  <si>
    <t>Ventil rohový pračkový G 3/4</t>
  </si>
  <si>
    <t>-1335353767</t>
  </si>
  <si>
    <t>725821312</t>
  </si>
  <si>
    <t>Baterie dřezové nástěnné pákové s otáčivým kulatým ústím a délkou ramínka 300 mm</t>
  </si>
  <si>
    <t>654246663</t>
  </si>
  <si>
    <t>725821328</t>
  </si>
  <si>
    <t>Baterie dřezové stojánkové pákové s vytahovací sprškou</t>
  </si>
  <si>
    <t>932189673</t>
  </si>
  <si>
    <t>725822612</t>
  </si>
  <si>
    <t>Baterie umyvadlové stojánkové pákové s výpustí</t>
  </si>
  <si>
    <t>-626429811</t>
  </si>
  <si>
    <t>725841311</t>
  </si>
  <si>
    <t>Baterie sprchové nástěnné pákové</t>
  </si>
  <si>
    <t>381488186</t>
  </si>
  <si>
    <t>998725101</t>
  </si>
  <si>
    <t>Přesun hmot tonážní pro zařizovací předměty v objektech v do 6 m</t>
  </si>
  <si>
    <t>172094202</t>
  </si>
  <si>
    <t>726111031</t>
  </si>
  <si>
    <t>Instalační předstěna - klozet s ovládáním zepředu v 1080 mm závěsný do masivní zděné kce</t>
  </si>
  <si>
    <t>482103756</t>
  </si>
  <si>
    <t>998726111</t>
  </si>
  <si>
    <t>Přesun hmot tonážní pro instalační prefabrikáty v objektech v do 6 m</t>
  </si>
  <si>
    <t>-1093182710</t>
  </si>
  <si>
    <t>3 -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</si>
  <si>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</si>
  <si>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</si>
  <si>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</si>
  <si>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</si>
  <si>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</si>
  <si>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713463121</t>
  </si>
  <si>
    <t>Montáž izolace tepelné potrubí potrubními pouzdry bez úpravy uchycenými sponami 1x</t>
  </si>
  <si>
    <t>-1966293005</t>
  </si>
  <si>
    <t>283770600</t>
  </si>
  <si>
    <t>izolace potrubí Tubolit AC 40 x 30 mm</t>
  </si>
  <si>
    <t>-827947918</t>
  </si>
  <si>
    <t>731000002</t>
  </si>
  <si>
    <t>Topná zkouška</t>
  </si>
  <si>
    <t>hod</t>
  </si>
  <si>
    <t>-1389374563</t>
  </si>
  <si>
    <t>731000003</t>
  </si>
  <si>
    <t>Zprovoznění čerpadla a regulace otopného systému</t>
  </si>
  <si>
    <t>soub</t>
  </si>
  <si>
    <t>-307928709</t>
  </si>
  <si>
    <t>731243493</t>
  </si>
  <si>
    <t>Montáž tepelného čerpadla vzduch voda do 14 kW</t>
  </si>
  <si>
    <t>1662079136</t>
  </si>
  <si>
    <t>484177820</t>
  </si>
  <si>
    <t>Tepelné čerpadlo vzduch/ voda  Stiebel- Elltron WPL 10 AC, stac konzole MK-WPL</t>
  </si>
  <si>
    <t>-545938786</t>
  </si>
  <si>
    <t>484177821</t>
  </si>
  <si>
    <t xml:space="preserve">Tlakové hadice SD 25-1 </t>
  </si>
  <si>
    <t>540765600</t>
  </si>
  <si>
    <t>484177822</t>
  </si>
  <si>
    <t>Sada GZDM 2500-G</t>
  </si>
  <si>
    <t>1212379260</t>
  </si>
  <si>
    <t>731243500</t>
  </si>
  <si>
    <t>Regulace WPM 3 včetně všech vičů a čidel</t>
  </si>
  <si>
    <t>-2128208204</t>
  </si>
  <si>
    <t>731243502</t>
  </si>
  <si>
    <t>Sada WPKI-P</t>
  </si>
  <si>
    <t>-1592038660</t>
  </si>
  <si>
    <t>7311000004</t>
  </si>
  <si>
    <t>Sada WPKI-W E</t>
  </si>
  <si>
    <t>l</t>
  </si>
  <si>
    <t>-1443462593</t>
  </si>
  <si>
    <t>731100005</t>
  </si>
  <si>
    <t>Stanice Stiebel-Eltron WPKI-H E</t>
  </si>
  <si>
    <t>-1721920541</t>
  </si>
  <si>
    <t>73100006</t>
  </si>
  <si>
    <t xml:space="preserve">Odvod kondenzátu </t>
  </si>
  <si>
    <t>91405456</t>
  </si>
  <si>
    <t>998731101</t>
  </si>
  <si>
    <t>Přesun hmot tonážní pro kotelny v objektech v do 6 m</t>
  </si>
  <si>
    <t>-709714770</t>
  </si>
  <si>
    <t>732219301</t>
  </si>
  <si>
    <t>Montáž ohříváku vody stojatého kombinovaného do 400 litrů</t>
  </si>
  <si>
    <t>568181869</t>
  </si>
  <si>
    <t>484371100</t>
  </si>
  <si>
    <t>akumulační zásobník Stiebl -Eltron SBP 100, objem 100 litrů</t>
  </si>
  <si>
    <t>145808562</t>
  </si>
  <si>
    <t>484371370</t>
  </si>
  <si>
    <t>zásobní teplé vody Stiebl -Eltron SBB 301 WP, objem 300 l</t>
  </si>
  <si>
    <t>-1976627980</t>
  </si>
  <si>
    <t>732331615</t>
  </si>
  <si>
    <t>Nádoba tlaková expanzní s membránou závitové připojení PN 0,6 o objemu 35 litrů</t>
  </si>
  <si>
    <t>-1480197711</t>
  </si>
  <si>
    <t>732333111</t>
  </si>
  <si>
    <t>Příslušenství k expanzním nádobám souprava s upínací páskou</t>
  </si>
  <si>
    <t>-1976756080</t>
  </si>
  <si>
    <t>732333211</t>
  </si>
  <si>
    <t>Příslušenství k expanzním nádobám bezpečnostní uzávěr G 3/4 k měření tlaku</t>
  </si>
  <si>
    <t>1372023435</t>
  </si>
  <si>
    <t>1202937317</t>
  </si>
  <si>
    <t>426105900</t>
  </si>
  <si>
    <t>čerpadlo oběhové teplovodní ALPHA2 25-60 N 180 230V 180mm</t>
  </si>
  <si>
    <t>1514011858</t>
  </si>
  <si>
    <t>426106180</t>
  </si>
  <si>
    <t>čerpadlo oběhové teplovodní Grundfos UPS 25-7,5 E 400V 180mm</t>
  </si>
  <si>
    <t>1323740614</t>
  </si>
  <si>
    <t>998732101</t>
  </si>
  <si>
    <t>Přesun hmot tonážní pro strojovny v objektech v do 6 m</t>
  </si>
  <si>
    <t>-517737634</t>
  </si>
  <si>
    <t>733222104</t>
  </si>
  <si>
    <t>Potrubí měděné polotvrdé spojované měkkým pájením D 22x1</t>
  </si>
  <si>
    <t>2090572175</t>
  </si>
  <si>
    <t>733222105</t>
  </si>
  <si>
    <t>Potrubí měděné polotvrdé spojované měkkým pájením D 28x1,5</t>
  </si>
  <si>
    <t>-1769078438</t>
  </si>
  <si>
    <t>733222106</t>
  </si>
  <si>
    <t>Potrubí měděné polotvrdé spojované měkkým pájením D 35x1,5</t>
  </si>
  <si>
    <t>693856682</t>
  </si>
  <si>
    <t>733224223</t>
  </si>
  <si>
    <t>Příplatek k potrubí měděnému za zhotovení přípojky- napojení HAS 17x1</t>
  </si>
  <si>
    <t>-595356498</t>
  </si>
  <si>
    <t>733224224</t>
  </si>
  <si>
    <t>Příplatek k potrubí měděnému za zhotovení přípojky z trubek měděných D 22x1</t>
  </si>
  <si>
    <t>1743227387</t>
  </si>
  <si>
    <t>733224225</t>
  </si>
  <si>
    <t>Příplatek k potrubí měděnému za zhotovení přípojky z trubek měděných D 28x1,5</t>
  </si>
  <si>
    <t>345557887</t>
  </si>
  <si>
    <t>733224226</t>
  </si>
  <si>
    <t>Příplatek k potrubí měděnému za zhotovení přípojky z trubek měděných D 35x1,5</t>
  </si>
  <si>
    <t>1939833711</t>
  </si>
  <si>
    <t>733291101</t>
  </si>
  <si>
    <t>Zkouška těsnosti potrubí měděné do D 35x1,5</t>
  </si>
  <si>
    <t>1235128841</t>
  </si>
  <si>
    <t>733322106</t>
  </si>
  <si>
    <t>Potrubí plastové z PE-X spojované násuvnou plastovou objímkou D 40x3,7 systém Rehau Rauthermex UNO</t>
  </si>
  <si>
    <t>1986845536</t>
  </si>
  <si>
    <t>733324306</t>
  </si>
  <si>
    <t>Příplatek k potrubí plastovému za potrubí s plastovou objímkou v kotelnách nebo strojovnách D 40x3,7</t>
  </si>
  <si>
    <t>-1798146389</t>
  </si>
  <si>
    <t>286161770</t>
  </si>
  <si>
    <t>přechod  REHAU - systém HAS, 40 na CU 35</t>
  </si>
  <si>
    <t>1403077655</t>
  </si>
  <si>
    <t>733390404</t>
  </si>
  <si>
    <t>Manžeta prostupová primárních okruhů průměru D 32 - 40</t>
  </si>
  <si>
    <t>-2122599714</t>
  </si>
  <si>
    <t>733391101</t>
  </si>
  <si>
    <t>Zkouška těsnosti potrubí plastové do D 32x3,0</t>
  </si>
  <si>
    <t>-1794507190</t>
  </si>
  <si>
    <t>733391102</t>
  </si>
  <si>
    <t>Zkouška těsnosti potrubí plastové do D 50x4,6</t>
  </si>
  <si>
    <t>1971629445</t>
  </si>
  <si>
    <t>998733101</t>
  </si>
  <si>
    <t>Přesun hmot tonážní pro rozvody potrubí v objektech v do 6 m</t>
  </si>
  <si>
    <t>199412989</t>
  </si>
  <si>
    <t>734211120</t>
  </si>
  <si>
    <t>Ventil závitový odvzdušňovací G 1/2 PN 14 do 120°C automatický</t>
  </si>
  <si>
    <t>1671158220</t>
  </si>
  <si>
    <t>734221682</t>
  </si>
  <si>
    <t>Termostatická hlavice kapalinová PN 10 do 110°C otopných těles VK</t>
  </si>
  <si>
    <t>-84503553</t>
  </si>
  <si>
    <t>734242414</t>
  </si>
  <si>
    <t>Ventil závitový zpětný přímý G 1 PN 16 do 110°C</t>
  </si>
  <si>
    <t>-1295104377</t>
  </si>
  <si>
    <t>734242415</t>
  </si>
  <si>
    <t>Ventil závitový zpětný přímý G 5/4 PN 16 do 110°C</t>
  </si>
  <si>
    <t>-1079322404</t>
  </si>
  <si>
    <t>734251213</t>
  </si>
  <si>
    <t>Ventil závitový pojistný rohový G 1 provozní tlak od 2,5 do 8 barů</t>
  </si>
  <si>
    <t>-428345571</t>
  </si>
  <si>
    <t>734261234</t>
  </si>
  <si>
    <t>Šroubení topenářské přímé G 3/4 PN 16 do 120°C</t>
  </si>
  <si>
    <t>-1099751685</t>
  </si>
  <si>
    <t>734261235</t>
  </si>
  <si>
    <t>Šroubení topenářské  přímé G 1" PN 16 do 120°C</t>
  </si>
  <si>
    <t>1026449524</t>
  </si>
  <si>
    <t>734261236</t>
  </si>
  <si>
    <t>Šroubení topenářské přímé G 5/4 PN 16 do 120°C</t>
  </si>
  <si>
    <t>82682804</t>
  </si>
  <si>
    <t>734261407</t>
  </si>
  <si>
    <t>Armatura připojovací rohová Danfos VHS-DUO s hlavicí RAX</t>
  </si>
  <si>
    <t>1209470600</t>
  </si>
  <si>
    <t>734261417</t>
  </si>
  <si>
    <t>Šroubení regulační radiátorové rohové G 1/2 s vypouštěním</t>
  </si>
  <si>
    <t>-1758856051</t>
  </si>
  <si>
    <t>734291123</t>
  </si>
  <si>
    <t>Kohout plnící a vypouštěcí G 1/2 PN 10 do 110°C závitový</t>
  </si>
  <si>
    <t>1671999740</t>
  </si>
  <si>
    <t>734291245</t>
  </si>
  <si>
    <t>Filtr závitový přímý G 1 1/4 PN 16 do 130°C s vnitřními závity</t>
  </si>
  <si>
    <t>-379076883</t>
  </si>
  <si>
    <t>734292713</t>
  </si>
  <si>
    <t>-769764355</t>
  </si>
  <si>
    <t>734292726</t>
  </si>
  <si>
    <t>Kohout kulový přímý G 5/4 PN 42 do 185°C vnitřní závit s vypouštěním</t>
  </si>
  <si>
    <t>306832124</t>
  </si>
  <si>
    <t>998734101</t>
  </si>
  <si>
    <t>Přesun hmot tonážní pro armatury v objektech v do 6 m</t>
  </si>
  <si>
    <t>-1140535912</t>
  </si>
  <si>
    <t>735152677</t>
  </si>
  <si>
    <t>Otopné těleso panelové Korado Radik Ventil Kompakt typ 33 VK výška/délka 600/1000 mm</t>
  </si>
  <si>
    <t>-882176324</t>
  </si>
  <si>
    <t>735164512</t>
  </si>
  <si>
    <t>Montáž otopného tělesa trubkového Koralux Rondo MAX na stěnu výšky tělesa přes 1500 mm</t>
  </si>
  <si>
    <t>-100248191</t>
  </si>
  <si>
    <t>7350002</t>
  </si>
  <si>
    <t>Otopné trubkové těleso KORALUX Linear Comfort-M KLTM 1820/600</t>
  </si>
  <si>
    <t>-103206609</t>
  </si>
  <si>
    <t>7350003</t>
  </si>
  <si>
    <t>El. topné těleso 300 W</t>
  </si>
  <si>
    <t>1378814572</t>
  </si>
  <si>
    <t>7350004</t>
  </si>
  <si>
    <t>T kus k el tělesuu</t>
  </si>
  <si>
    <t>-1273666415</t>
  </si>
  <si>
    <t>7350005</t>
  </si>
  <si>
    <t>vidlice s integrovaným regulátorem</t>
  </si>
  <si>
    <t>-1305989428</t>
  </si>
  <si>
    <t>735191910</t>
  </si>
  <si>
    <t>Napuštění vody do otopného systému</t>
  </si>
  <si>
    <t>296183188</t>
  </si>
  <si>
    <t>735511002</t>
  </si>
  <si>
    <t>Podlahové vytápění REHAU systémová deska REHAU potrubí rozvodné Rautherm S 17x2 mm rozteč 150 mm</t>
  </si>
  <si>
    <t>238441410</t>
  </si>
  <si>
    <t>735511008</t>
  </si>
  <si>
    <t>Systémová deska Rehau</t>
  </si>
  <si>
    <t>404376571</t>
  </si>
  <si>
    <t>735511062</t>
  </si>
  <si>
    <t>0krajová dilatační páska s folií</t>
  </si>
  <si>
    <t>-639119756</t>
  </si>
  <si>
    <t>735511063</t>
  </si>
  <si>
    <t>Ochranná trubka pro potrubí  17 mm</t>
  </si>
  <si>
    <t>2033695012</t>
  </si>
  <si>
    <t>735511086</t>
  </si>
  <si>
    <t>Podlahové vytápění REHAU rozdělovač typ HKV 7</t>
  </si>
  <si>
    <t>472298430</t>
  </si>
  <si>
    <t>735511087</t>
  </si>
  <si>
    <t>Podlahové vytápění REHAU rozdělovač typ HKV 8</t>
  </si>
  <si>
    <t>1952524092</t>
  </si>
  <si>
    <t>735511107</t>
  </si>
  <si>
    <t>Podlahové vytápění REHAU skříňka rozdělovače pod omítku typ U.P.7</t>
  </si>
  <si>
    <t>427016680</t>
  </si>
  <si>
    <t>735511128</t>
  </si>
  <si>
    <t>Podlahové vytápění REHAU skříňka rozdělovače na omítku typ A.P.8</t>
  </si>
  <si>
    <t>63019697</t>
  </si>
  <si>
    <t>735511135</t>
  </si>
  <si>
    <t xml:space="preserve">Podlahové vytápění REHAU připojovací šroubení </t>
  </si>
  <si>
    <t>607067318</t>
  </si>
  <si>
    <t>735511136</t>
  </si>
  <si>
    <t>Podlahové vytápění REHAU sada vyvžovacích ventilů s int průtokoměrem</t>
  </si>
  <si>
    <t>1164296958</t>
  </si>
  <si>
    <t>735511142</t>
  </si>
  <si>
    <t>Podlahové vytápění REHAU termostat NEA HT 230 V</t>
  </si>
  <si>
    <t>-1907278510</t>
  </si>
  <si>
    <t>735511143</t>
  </si>
  <si>
    <t>Podlahové vytápění REHAU pohon UNI   230 V</t>
  </si>
  <si>
    <t>6592440</t>
  </si>
  <si>
    <t>73511244</t>
  </si>
  <si>
    <t>Snímač teploty podlahy 3292U-A90110 +husí krk</t>
  </si>
  <si>
    <t>-1411751918</t>
  </si>
  <si>
    <t>286163180</t>
  </si>
  <si>
    <t>plastifikátor MINI pro REHAU - systém RFBH (á 25 kg)</t>
  </si>
  <si>
    <t>723151384</t>
  </si>
  <si>
    <t>339230</t>
  </si>
  <si>
    <t>Rozvaděč NEA HC 230 V pro regulaci čerpadla</t>
  </si>
  <si>
    <t>-1457239058</t>
  </si>
  <si>
    <t>3001</t>
  </si>
  <si>
    <t>REHAU spojovácí pás</t>
  </si>
  <si>
    <t>294139959</t>
  </si>
  <si>
    <t>3002</t>
  </si>
  <si>
    <t>REHAU ukončovácí pás</t>
  </si>
  <si>
    <t>-309086944</t>
  </si>
  <si>
    <t>3003</t>
  </si>
  <si>
    <t>REHAU upevňovací skoba</t>
  </si>
  <si>
    <t>1497591999</t>
  </si>
  <si>
    <t>3004</t>
  </si>
  <si>
    <t xml:space="preserve">Havarijní termostat podlahového vytápění </t>
  </si>
  <si>
    <t>1879108922</t>
  </si>
  <si>
    <t>998735101</t>
  </si>
  <si>
    <t>Přesun hmot tonážní pro otopná tělesa v objektech v do 6 m</t>
  </si>
  <si>
    <t>-1346875040</t>
  </si>
  <si>
    <t>4 - elektroinstalace</t>
  </si>
  <si>
    <t>1 - Svítidla</t>
  </si>
  <si>
    <t>2 - Elektoinstalační materiál</t>
  </si>
  <si>
    <t>3 - Kabely a trubky</t>
  </si>
  <si>
    <t>4 - Rozváděč</t>
  </si>
  <si>
    <t>5 - Ostatní</t>
  </si>
  <si>
    <t>1.1</t>
  </si>
  <si>
    <t>Svítidlo stropní IP20</t>
  </si>
  <si>
    <t>1.2</t>
  </si>
  <si>
    <t>Svítidlo stropní IP44</t>
  </si>
  <si>
    <t>1.3</t>
  </si>
  <si>
    <t>Svítidlo nástěnné IP20</t>
  </si>
  <si>
    <t>1.4</t>
  </si>
  <si>
    <t>Svítidlo nástěnné IP44</t>
  </si>
  <si>
    <t>1.5</t>
  </si>
  <si>
    <t>Závěsné svítidlo IP20</t>
  </si>
  <si>
    <t>1.6</t>
  </si>
  <si>
    <t>Závěsné svítidlo IP44</t>
  </si>
  <si>
    <t>1.7</t>
  </si>
  <si>
    <t>Svítidlo pod kuchyňskou linku</t>
  </si>
  <si>
    <t>2.1</t>
  </si>
  <si>
    <t>Tlačítko</t>
  </si>
  <si>
    <t>2.2</t>
  </si>
  <si>
    <t>Vypínač jednopólový ř. 1</t>
  </si>
  <si>
    <t>2.3</t>
  </si>
  <si>
    <t>Vypínač jednopólový ř. 1 IP44</t>
  </si>
  <si>
    <t>2.4</t>
  </si>
  <si>
    <t>Střídavý přepínač ř. 6</t>
  </si>
  <si>
    <t>2.5</t>
  </si>
  <si>
    <t>Střídavý přepínač ř. 6 IP44</t>
  </si>
  <si>
    <t>2.6</t>
  </si>
  <si>
    <t>Křížový přepínač ř. 7</t>
  </si>
  <si>
    <t>2.7</t>
  </si>
  <si>
    <t>Zásuvka 230V</t>
  </si>
  <si>
    <t>2.8</t>
  </si>
  <si>
    <t>Zásuvka 230V IP44</t>
  </si>
  <si>
    <t>2.9</t>
  </si>
  <si>
    <t>Zásuvka dvojitá 230V</t>
  </si>
  <si>
    <t>2.10</t>
  </si>
  <si>
    <t>Zásuvka dvojitá 230V IP44</t>
  </si>
  <si>
    <t>2.11</t>
  </si>
  <si>
    <t>Zásuvka dvojitá 230V s přepěťovou ochranou</t>
  </si>
  <si>
    <t>2.12</t>
  </si>
  <si>
    <t>Zásuvka 400V</t>
  </si>
  <si>
    <t>2.13</t>
  </si>
  <si>
    <t>Zásuvka anténní STA</t>
  </si>
  <si>
    <t>2.14</t>
  </si>
  <si>
    <t>Zásuvka DATA</t>
  </si>
  <si>
    <t>2.15</t>
  </si>
  <si>
    <t>Přístrojová krabice</t>
  </si>
  <si>
    <t>2.16</t>
  </si>
  <si>
    <t>Instalační krabice</t>
  </si>
  <si>
    <t>2.17</t>
  </si>
  <si>
    <t>Autonomní požární čidlo</t>
  </si>
  <si>
    <t>2.18</t>
  </si>
  <si>
    <t>Pohybové čidlo (není-li součástí světel)</t>
  </si>
  <si>
    <t>2.19</t>
  </si>
  <si>
    <t>Krabice HOP (hlavní ochranné pospojení)</t>
  </si>
  <si>
    <t>2.20</t>
  </si>
  <si>
    <t>Domácí telefon, tablo, elektrický zámek</t>
  </si>
  <si>
    <t>2.21</t>
  </si>
  <si>
    <t>CP Touch panel</t>
  </si>
  <si>
    <t>3.1</t>
  </si>
  <si>
    <t>Kabel CYKY-J 4x16</t>
  </si>
  <si>
    <t>3.2</t>
  </si>
  <si>
    <t>Kabel CYKY-J 5x4</t>
  </si>
  <si>
    <t>3.3</t>
  </si>
  <si>
    <t>Kabel CYKY-J 5x2,5</t>
  </si>
  <si>
    <t>3.4</t>
  </si>
  <si>
    <t>Kabel CYKY-J 3x2,5</t>
  </si>
  <si>
    <t>3.5</t>
  </si>
  <si>
    <t>Kabel CYKY-J 3x1,5</t>
  </si>
  <si>
    <t>3.6</t>
  </si>
  <si>
    <t>Kabel CYKY-O 3x1,5</t>
  </si>
  <si>
    <t>3.7</t>
  </si>
  <si>
    <t>Vodič CY 16 zž</t>
  </si>
  <si>
    <t>3.8</t>
  </si>
  <si>
    <t>Vodič CY 6 zž</t>
  </si>
  <si>
    <t>3.9</t>
  </si>
  <si>
    <t>Vodič CY 4 zž</t>
  </si>
  <si>
    <t>3.10</t>
  </si>
  <si>
    <t>Koaxiální kabel 75Ohm</t>
  </si>
  <si>
    <t>3.11</t>
  </si>
  <si>
    <t>Kabel SYKFY 10x2x0,5</t>
  </si>
  <si>
    <t>3.12</t>
  </si>
  <si>
    <t>UTP cat.6</t>
  </si>
  <si>
    <t>3.13</t>
  </si>
  <si>
    <t>Kabel 3x0,75 pro venkovní čidlo</t>
  </si>
  <si>
    <t>3.14</t>
  </si>
  <si>
    <t>Kabel CYKY-J 5x1,5 pro termostaty</t>
  </si>
  <si>
    <t>3.15</t>
  </si>
  <si>
    <t>Trubka PVC d16</t>
  </si>
  <si>
    <t>3.16</t>
  </si>
  <si>
    <t>Topný kabel a příslušenství</t>
  </si>
  <si>
    <t>4.1</t>
  </si>
  <si>
    <t>Rozvodnice 4x24</t>
  </si>
  <si>
    <t>4.2</t>
  </si>
  <si>
    <t>Hlavní vypínač 40/3</t>
  </si>
  <si>
    <t>4.3</t>
  </si>
  <si>
    <t>Přepěťová ochrana TNS B+C 12,5</t>
  </si>
  <si>
    <t>4.4</t>
  </si>
  <si>
    <t>Chránič 40/4/0,03</t>
  </si>
  <si>
    <t>4.5</t>
  </si>
  <si>
    <t>Jistič B40/3</t>
  </si>
  <si>
    <t>4.6</t>
  </si>
  <si>
    <t>Jistič C20/3</t>
  </si>
  <si>
    <t>4.7</t>
  </si>
  <si>
    <t>Jistič B16/3</t>
  </si>
  <si>
    <t>4.8</t>
  </si>
  <si>
    <t>Jistič B16/1</t>
  </si>
  <si>
    <t>4.9</t>
  </si>
  <si>
    <t>Jistič B10/1</t>
  </si>
  <si>
    <t>4.10</t>
  </si>
  <si>
    <t>Jistič B6/1</t>
  </si>
  <si>
    <t>4.11</t>
  </si>
  <si>
    <t>Jistič B2/1</t>
  </si>
  <si>
    <t>4.12</t>
  </si>
  <si>
    <t>Stykač 20A 1P 230VAC</t>
  </si>
  <si>
    <t>4.13</t>
  </si>
  <si>
    <t>Zvonkový napaječ 230V/24V</t>
  </si>
  <si>
    <t>4.14</t>
  </si>
  <si>
    <t>pomocný materiál</t>
  </si>
  <si>
    <t>4.15</t>
  </si>
  <si>
    <t>montáž (sestavení) rozvádáděče</t>
  </si>
  <si>
    <t>5.1</t>
  </si>
  <si>
    <t>Pomocný montážní materiál</t>
  </si>
  <si>
    <t>5.2</t>
  </si>
  <si>
    <t>Montážní práce</t>
  </si>
  <si>
    <t>5.3</t>
  </si>
  <si>
    <t>Revize</t>
  </si>
  <si>
    <t>5 - venkovní plochy</t>
  </si>
  <si>
    <t xml:space="preserve">    5 - Komunikace pozemní</t>
  </si>
  <si>
    <t>122201101</t>
  </si>
  <si>
    <t>Odkopávky a prokopávky nezapažené v hornině tř. 3 objem do 100 m3</t>
  </si>
  <si>
    <t>1067953761</t>
  </si>
  <si>
    <t>pro plochy</t>
  </si>
  <si>
    <t>pochůzí</t>
  </si>
  <si>
    <t>20,56*0,24</t>
  </si>
  <si>
    <t>pojezdná</t>
  </si>
  <si>
    <t>23,22*0,51</t>
  </si>
  <si>
    <t>122201109</t>
  </si>
  <si>
    <t>Příplatek za lepivost u odkopávek v hornině tř. 1 až 3</t>
  </si>
  <si>
    <t>-1318949236</t>
  </si>
  <si>
    <t>16,776</t>
  </si>
  <si>
    <t>1287640823</t>
  </si>
  <si>
    <t>1251245509</t>
  </si>
  <si>
    <t>789878793</t>
  </si>
  <si>
    <t>181951101</t>
  </si>
  <si>
    <t>Úprava pláně v hornině tř. 1 až 4 bez zhutnění</t>
  </si>
  <si>
    <t>-1438126146</t>
  </si>
  <si>
    <t>plochy</t>
  </si>
  <si>
    <t>20,58+23,22</t>
  </si>
  <si>
    <t>564231111</t>
  </si>
  <si>
    <t>Podklad nebo podsyp ze štěrkopísku ŠP tl 100 mm</t>
  </si>
  <si>
    <t>-1453748230</t>
  </si>
  <si>
    <t>pojezdová</t>
  </si>
  <si>
    <t>23,22</t>
  </si>
  <si>
    <t>564762111</t>
  </si>
  <si>
    <t>Podklad z vibrovaného štěrku VŠ tl 200 mm</t>
  </si>
  <si>
    <t>228283496</t>
  </si>
  <si>
    <t>564831111</t>
  </si>
  <si>
    <t>Podklad ze štěrkodrtě ŠD tl 100 mm</t>
  </si>
  <si>
    <t>-2000029017</t>
  </si>
  <si>
    <t>564851111</t>
  </si>
  <si>
    <t>Podklad ze štěrkodrtě ŠD tl 150 mm</t>
  </si>
  <si>
    <t>-1195004694</t>
  </si>
  <si>
    <t>pochozí</t>
  </si>
  <si>
    <t>20,58</t>
  </si>
  <si>
    <t>596211130</t>
  </si>
  <si>
    <t>Kladení zámkové dlažby komunikací pro pěší tl 60 mm skupiny C pl do 50 m2</t>
  </si>
  <si>
    <t>414038259</t>
  </si>
  <si>
    <t>592450380</t>
  </si>
  <si>
    <t>dlažba zámkovátl. 6 cm přírodní</t>
  </si>
  <si>
    <t>393266451</t>
  </si>
  <si>
    <t>596211230</t>
  </si>
  <si>
    <t>Kladení zámkové dlažby komunikací pro pěší tl 80 mm skupiny C pl do 50 m2</t>
  </si>
  <si>
    <t>-1388624158</t>
  </si>
  <si>
    <t>592450070</t>
  </si>
  <si>
    <t>dlažba zámková tl. 8 cm přírodní</t>
  </si>
  <si>
    <t>1503835653</t>
  </si>
  <si>
    <t>916231213</t>
  </si>
  <si>
    <t>Osazení chodníkového obrubníku betonového stojatého s boční opěrou do lože z betonu prostého</t>
  </si>
  <si>
    <t>-1147777234</t>
  </si>
  <si>
    <t>3,00*2+7,50+6,00*2+6,50</t>
  </si>
  <si>
    <t>592174090</t>
  </si>
  <si>
    <t>obrubník betonový chodníkový ABO 16-10 100x8x25 cm</t>
  </si>
  <si>
    <t>-534110612</t>
  </si>
  <si>
    <t>916991121</t>
  </si>
  <si>
    <t>Lože pod obrubníky, krajníky nebo obruby z dlažebních kostek z betonu prostého</t>
  </si>
  <si>
    <t>1018786835</t>
  </si>
  <si>
    <t>pod obrubník</t>
  </si>
  <si>
    <t>32,00*0,10*0,15</t>
  </si>
  <si>
    <t>998223011</t>
  </si>
  <si>
    <t>Přesun hmot pro pozemní komunikace s krytem dlážděným</t>
  </si>
  <si>
    <t>1952358590</t>
  </si>
  <si>
    <t>6 - vzduchotechnika</t>
  </si>
  <si>
    <t xml:space="preserve">    751 - Vzduchotechnika</t>
  </si>
  <si>
    <t>751 - 1</t>
  </si>
  <si>
    <t>vzduchotechnika - dle projektové dokumentace</t>
  </si>
  <si>
    <t>1733767885</t>
  </si>
  <si>
    <t>99 - ostatní náklady stavby</t>
  </si>
  <si>
    <t>VRN - Vedlejší rozpočtové náklady</t>
  </si>
  <si>
    <t xml:space="preserve">    VRN3 - Zařízení staveniště</t>
  </si>
  <si>
    <t xml:space="preserve">    VRN7 - Provozní vlivy</t>
  </si>
  <si>
    <t>030001000</t>
  </si>
  <si>
    <t>Zařízení staveniště</t>
  </si>
  <si>
    <t>1024</t>
  </si>
  <si>
    <t>499339844</t>
  </si>
  <si>
    <t>070001000</t>
  </si>
  <si>
    <t>Provozní vlivy</t>
  </si>
  <si>
    <t>-1654800382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</si>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</sst>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8" fillId="0" borderId="0" xfId="1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vertical="center"/>
    </xf>
    <xf numFmtId="0" fontId="0" fillId="2" borderId="0" xfId="0" applyFill="1" applyProtection="1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41" fillId="2" borderId="0" xfId="1" applyFont="1" applyFill="1" applyAlignment="1" applyProtection="1">
      <alignment horizontal="center" vertical="center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9741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7DA7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84C5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4124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E7F1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B047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0D46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62F4.tmp" TargetMode="External" /><Relationship Id="rId2" Type="http://schemas.openxmlformats.org/officeDocument/2006/relationships/image" Target="../media/image1.tmp" /><Relationship Id="rId1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workbookViewId="0" xr3:uid="{AEA406A1-0E4B-5B11-9CD5-51D6E497D94C}">
      <pane ySplit="1" topLeftCell="A78" activePane="bottomLeft" state="frozen"/>
      <selection pane="bottomLeft" activeCell="C87" sqref="C87"/>
    </sheetView>
  </sheetViews>
  <sheetFormatPr defaultRowHeight="9.75" x14ac:dyDescent="0.1"/>
  <cols>
    <col min="1" max="1" width="8.3203125" customWidth="1"/>
    <col min="2" max="2" width="1.6640625" customWidth="1"/>
    <col min="3" max="3" width="4.06640625" customWidth="1"/>
    <col min="4" max="33" width="2.5859375" customWidth="1"/>
    <col min="34" max="34" width="3.328125" customWidth="1"/>
    <col min="35" max="37" width="2.5859375" customWidth="1"/>
    <col min="38" max="38" width="8.3203125" customWidth="1"/>
    <col min="39" max="39" width="3.328125" customWidth="1"/>
    <col min="40" max="40" width="13.31640625" customWidth="1"/>
    <col min="41" max="41" width="7.58203125" customWidth="1"/>
    <col min="42" max="42" width="4.06640625" customWidth="1"/>
    <col min="43" max="43" width="1.6640625" customWidth="1"/>
    <col min="44" max="44" width="13.6875" customWidth="1"/>
    <col min="45" max="46" width="25.89453125" hidden="1" customWidth="1"/>
    <col min="47" max="47" width="24.96875" hidden="1" customWidth="1"/>
    <col min="48" max="52" width="21.640625" hidden="1" customWidth="1"/>
    <col min="53" max="53" width="19.234375" hidden="1" customWidth="1"/>
    <col min="54" max="54" width="24.96875" hidden="1" customWidth="1"/>
    <col min="55" max="56" width="19.234375" hidden="1" customWidth="1"/>
    <col min="57" max="57" width="66.5859375" customWidth="1"/>
    <col min="71" max="89" width="9.24609375" hidden="1"/>
  </cols>
  <sheetData>
    <row r="1" spans="1:73" ht="21.4" customHeight="1" x14ac:dyDescent="0.1">
      <c r="A1" s="188" t="s">
        <v>0</v>
      </c>
      <c r="B1" s="189"/>
      <c r="C1" s="189"/>
      <c r="D1" s="190" t="s">
        <v>1</v>
      </c>
      <c r="E1" s="189"/>
      <c r="F1" s="189"/>
      <c r="G1" s="189"/>
      <c r="H1" s="189"/>
      <c r="I1" s="189"/>
      <c r="J1" s="189"/>
      <c r="K1" s="191" t="s">
        <v>2496</v>
      </c>
      <c r="L1" s="191"/>
      <c r="M1" s="191"/>
      <c r="N1" s="191"/>
      <c r="O1" s="191"/>
      <c r="P1" s="191"/>
      <c r="Q1" s="191"/>
      <c r="R1" s="191"/>
      <c r="S1" s="191"/>
      <c r="T1" s="189"/>
      <c r="U1" s="189"/>
      <c r="V1" s="189"/>
      <c r="W1" s="191" t="s">
        <v>2497</v>
      </c>
      <c r="X1" s="191"/>
      <c r="Y1" s="191"/>
      <c r="Z1" s="191"/>
      <c r="AA1" s="191"/>
      <c r="AB1" s="191"/>
      <c r="AC1" s="191"/>
      <c r="AD1" s="191"/>
      <c r="AE1" s="191"/>
      <c r="AF1" s="191"/>
      <c r="AG1" s="189"/>
      <c r="AH1" s="189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1:73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21" t="s">
        <v>6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7" t="s">
        <v>7</v>
      </c>
      <c r="BT2" s="17" t="s">
        <v>8</v>
      </c>
    </row>
    <row r="3" spans="1:73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1:73" ht="36.950000000000003" customHeight="1" x14ac:dyDescent="0.1">
      <c r="B4" s="21"/>
      <c r="C4" s="198" t="s">
        <v>10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3"/>
      <c r="AS4" s="24" t="s">
        <v>11</v>
      </c>
      <c r="BS4" s="17" t="s">
        <v>12</v>
      </c>
    </row>
    <row r="5" spans="1:73" ht="14.45" customHeight="1" x14ac:dyDescent="0.1">
      <c r="B5" s="21"/>
      <c r="C5" s="22"/>
      <c r="D5" s="25" t="s">
        <v>13</v>
      </c>
      <c r="E5" s="22"/>
      <c r="F5" s="22"/>
      <c r="G5" s="22"/>
      <c r="H5" s="22"/>
      <c r="I5" s="22"/>
      <c r="J5" s="22"/>
      <c r="K5" s="200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2"/>
      <c r="AQ5" s="23"/>
      <c r="BS5" s="17" t="s">
        <v>7</v>
      </c>
    </row>
    <row r="6" spans="1:73" ht="36.950000000000003" customHeight="1" x14ac:dyDescent="0.1">
      <c r="B6" s="21"/>
      <c r="C6" s="22"/>
      <c r="D6" s="27" t="s">
        <v>15</v>
      </c>
      <c r="E6" s="22"/>
      <c r="F6" s="22"/>
      <c r="G6" s="22"/>
      <c r="H6" s="22"/>
      <c r="I6" s="22"/>
      <c r="J6" s="22"/>
      <c r="K6" s="201" t="s">
        <v>16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2"/>
      <c r="AQ6" s="23"/>
      <c r="BS6" s="17" t="s">
        <v>17</v>
      </c>
    </row>
    <row r="7" spans="1:73" ht="14.45" customHeight="1" x14ac:dyDescent="0.1">
      <c r="B7" s="21"/>
      <c r="C7" s="22"/>
      <c r="D7" s="28" t="s">
        <v>18</v>
      </c>
      <c r="E7" s="22"/>
      <c r="F7" s="22"/>
      <c r="G7" s="22"/>
      <c r="H7" s="22"/>
      <c r="I7" s="22"/>
      <c r="J7" s="22"/>
      <c r="K7" s="26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19</v>
      </c>
      <c r="AL7" s="22"/>
      <c r="AM7" s="22"/>
      <c r="AN7" s="26" t="s">
        <v>3</v>
      </c>
      <c r="AO7" s="22"/>
      <c r="AP7" s="22"/>
      <c r="AQ7" s="23"/>
      <c r="BS7" s="17" t="s">
        <v>20</v>
      </c>
    </row>
    <row r="8" spans="1:73" ht="14.45" customHeight="1" x14ac:dyDescent="0.1">
      <c r="B8" s="21"/>
      <c r="C8" s="22"/>
      <c r="D8" s="28" t="s">
        <v>21</v>
      </c>
      <c r="E8" s="22"/>
      <c r="F8" s="22"/>
      <c r="G8" s="22"/>
      <c r="H8" s="22"/>
      <c r="I8" s="22"/>
      <c r="J8" s="22"/>
      <c r="K8" s="26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23</v>
      </c>
      <c r="AL8" s="22"/>
      <c r="AM8" s="22"/>
      <c r="AN8" s="26" t="s">
        <v>24</v>
      </c>
      <c r="AO8" s="22"/>
      <c r="AP8" s="22"/>
      <c r="AQ8" s="23"/>
      <c r="BS8" s="17" t="s">
        <v>25</v>
      </c>
    </row>
    <row r="9" spans="1:73" ht="14.45" customHeight="1" x14ac:dyDescent="0.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S9" s="17" t="s">
        <v>26</v>
      </c>
    </row>
    <row r="10" spans="1:73" ht="14.45" customHeight="1" x14ac:dyDescent="0.1">
      <c r="B10" s="21"/>
      <c r="C10" s="22"/>
      <c r="D10" s="28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28</v>
      </c>
      <c r="AL10" s="22"/>
      <c r="AM10" s="22"/>
      <c r="AN10" s="26" t="s">
        <v>3</v>
      </c>
      <c r="AO10" s="22"/>
      <c r="AP10" s="22"/>
      <c r="AQ10" s="23"/>
      <c r="BS10" s="17" t="s">
        <v>17</v>
      </c>
    </row>
    <row r="11" spans="1:73" ht="18.399999999999999" customHeight="1" x14ac:dyDescent="0.1">
      <c r="B11" s="21"/>
      <c r="C11" s="22"/>
      <c r="D11" s="22"/>
      <c r="E11" s="26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29</v>
      </c>
      <c r="AL11" s="22"/>
      <c r="AM11" s="22"/>
      <c r="AN11" s="26" t="s">
        <v>3</v>
      </c>
      <c r="AO11" s="22"/>
      <c r="AP11" s="22"/>
      <c r="AQ11" s="23"/>
      <c r="BS11" s="17" t="s">
        <v>17</v>
      </c>
    </row>
    <row r="12" spans="1:73" ht="6.95" customHeight="1" x14ac:dyDescent="0.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S12" s="17" t="s">
        <v>17</v>
      </c>
    </row>
    <row r="13" spans="1:73" ht="14.45" customHeight="1" x14ac:dyDescent="0.1">
      <c r="B13" s="21"/>
      <c r="C13" s="22"/>
      <c r="D13" s="28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28</v>
      </c>
      <c r="AL13" s="22"/>
      <c r="AM13" s="22"/>
      <c r="AN13" s="26" t="s">
        <v>3</v>
      </c>
      <c r="AO13" s="22"/>
      <c r="AP13" s="22"/>
      <c r="AQ13" s="23"/>
      <c r="BS13" s="17" t="s">
        <v>17</v>
      </c>
    </row>
    <row r="14" spans="1:73" ht="12" x14ac:dyDescent="0.1">
      <c r="B14" s="21"/>
      <c r="C14" s="22"/>
      <c r="D14" s="22"/>
      <c r="E14" s="26" t="s">
        <v>22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29</v>
      </c>
      <c r="AL14" s="22"/>
      <c r="AM14" s="22"/>
      <c r="AN14" s="26" t="s">
        <v>3</v>
      </c>
      <c r="AO14" s="22"/>
      <c r="AP14" s="22"/>
      <c r="AQ14" s="23"/>
      <c r="BS14" s="17" t="s">
        <v>17</v>
      </c>
    </row>
    <row r="15" spans="1:73" ht="6.95" customHeight="1" x14ac:dyDescent="0.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S15" s="17" t="s">
        <v>4</v>
      </c>
    </row>
    <row r="16" spans="1:73" ht="14.45" customHeight="1" x14ac:dyDescent="0.1">
      <c r="B16" s="21"/>
      <c r="C16" s="22"/>
      <c r="D16" s="28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28</v>
      </c>
      <c r="AL16" s="22"/>
      <c r="AM16" s="22"/>
      <c r="AN16" s="26" t="s">
        <v>3</v>
      </c>
      <c r="AO16" s="22"/>
      <c r="AP16" s="22"/>
      <c r="AQ16" s="23"/>
      <c r="BS16" s="17" t="s">
        <v>4</v>
      </c>
    </row>
    <row r="17" spans="2:71" ht="18.399999999999999" customHeight="1" x14ac:dyDescent="0.1">
      <c r="B17" s="21"/>
      <c r="C17" s="22"/>
      <c r="D17" s="22"/>
      <c r="E17" s="26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29</v>
      </c>
      <c r="AL17" s="22"/>
      <c r="AM17" s="22"/>
      <c r="AN17" s="26" t="s">
        <v>3</v>
      </c>
      <c r="AO17" s="22"/>
      <c r="AP17" s="22"/>
      <c r="AQ17" s="23"/>
      <c r="BS17" s="17" t="s">
        <v>32</v>
      </c>
    </row>
    <row r="18" spans="2:71" ht="6.95" customHeight="1" x14ac:dyDescent="0.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S18" s="17" t="s">
        <v>7</v>
      </c>
    </row>
    <row r="19" spans="2:71" ht="14.45" customHeight="1" x14ac:dyDescent="0.1">
      <c r="B19" s="21"/>
      <c r="C19" s="22"/>
      <c r="D19" s="28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28</v>
      </c>
      <c r="AL19" s="22"/>
      <c r="AM19" s="22"/>
      <c r="AN19" s="26" t="s">
        <v>3</v>
      </c>
      <c r="AO19" s="22"/>
      <c r="AP19" s="22"/>
      <c r="AQ19" s="23"/>
      <c r="BS19" s="17" t="s">
        <v>7</v>
      </c>
    </row>
    <row r="20" spans="2:71" ht="18.399999999999999" customHeight="1" x14ac:dyDescent="0.1">
      <c r="B20" s="21"/>
      <c r="C20" s="22"/>
      <c r="D20" s="22"/>
      <c r="E20" s="26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29</v>
      </c>
      <c r="AL20" s="22"/>
      <c r="AM20" s="22"/>
      <c r="AN20" s="26" t="s">
        <v>3</v>
      </c>
      <c r="AO20" s="22"/>
      <c r="AP20" s="22"/>
      <c r="AQ20" s="23"/>
    </row>
    <row r="21" spans="2:71" ht="6.95" customHeight="1" x14ac:dyDescent="0.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</row>
    <row r="22" spans="2:71" ht="12" x14ac:dyDescent="0.1">
      <c r="B22" s="21"/>
      <c r="C22" s="22"/>
      <c r="D22" s="28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</row>
    <row r="23" spans="2:71" ht="22.5" customHeight="1" x14ac:dyDescent="0.1">
      <c r="B23" s="21"/>
      <c r="C23" s="22"/>
      <c r="D23" s="22"/>
      <c r="E23" s="202" t="s">
        <v>3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2"/>
      <c r="AP23" s="22"/>
      <c r="AQ23" s="23"/>
    </row>
    <row r="24" spans="2:71" ht="6.95" customHeight="1" x14ac:dyDescent="0.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</row>
    <row r="25" spans="2:71" ht="6.95" customHeight="1" x14ac:dyDescent="0.1">
      <c r="B25" s="21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2"/>
      <c r="AQ25" s="23"/>
    </row>
    <row r="26" spans="2:71" ht="14.45" customHeight="1" x14ac:dyDescent="0.1">
      <c r="B26" s="21"/>
      <c r="C26" s="22"/>
      <c r="D26" s="30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5">
        <f>ROUND(AG87,2)</f>
        <v>0</v>
      </c>
      <c r="AL26" s="199"/>
      <c r="AM26" s="199"/>
      <c r="AN26" s="199"/>
      <c r="AO26" s="199"/>
      <c r="AP26" s="22"/>
      <c r="AQ26" s="23"/>
    </row>
    <row r="27" spans="2:71" ht="14.45" customHeight="1" x14ac:dyDescent="0.1">
      <c r="B27" s="21"/>
      <c r="C27" s="22"/>
      <c r="D27" s="30" t="s">
        <v>36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5">
        <f>ROUND(AG96,2)</f>
        <v>0</v>
      </c>
      <c r="AL27" s="199"/>
      <c r="AM27" s="199"/>
      <c r="AN27" s="199"/>
      <c r="AO27" s="199"/>
      <c r="AP27" s="22"/>
      <c r="AQ27" s="23"/>
    </row>
    <row r="28" spans="2:71" s="1" customFormat="1" ht="6.95" customHeight="1" x14ac:dyDescent="0.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 x14ac:dyDescent="0.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6">
        <f>ROUND(AK26+AK27,2)</f>
        <v>0</v>
      </c>
      <c r="AL29" s="227"/>
      <c r="AM29" s="227"/>
      <c r="AN29" s="227"/>
      <c r="AO29" s="227"/>
      <c r="AP29" s="32"/>
      <c r="AQ29" s="33"/>
    </row>
    <row r="30" spans="2:71" s="1" customFormat="1" ht="6.95" customHeight="1" x14ac:dyDescent="0.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 x14ac:dyDescent="0.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93">
        <v>0.21</v>
      </c>
      <c r="M31" s="194"/>
      <c r="N31" s="194"/>
      <c r="O31" s="194"/>
      <c r="P31" s="37"/>
      <c r="Q31" s="37"/>
      <c r="R31" s="37"/>
      <c r="S31" s="37"/>
      <c r="T31" s="40" t="s">
        <v>40</v>
      </c>
      <c r="U31" s="37"/>
      <c r="V31" s="37"/>
      <c r="W31" s="195">
        <f>ROUND(AZ87+SUM(CD97),2)</f>
        <v>0</v>
      </c>
      <c r="X31" s="194"/>
      <c r="Y31" s="194"/>
      <c r="Z31" s="194"/>
      <c r="AA31" s="194"/>
      <c r="AB31" s="194"/>
      <c r="AC31" s="194"/>
      <c r="AD31" s="194"/>
      <c r="AE31" s="194"/>
      <c r="AF31" s="37"/>
      <c r="AG31" s="37"/>
      <c r="AH31" s="37"/>
      <c r="AI31" s="37"/>
      <c r="AJ31" s="37"/>
      <c r="AK31" s="195">
        <f>ROUND(AV87+SUM(BY97),2)</f>
        <v>0</v>
      </c>
      <c r="AL31" s="194"/>
      <c r="AM31" s="194"/>
      <c r="AN31" s="194"/>
      <c r="AO31" s="194"/>
      <c r="AP31" s="37"/>
      <c r="AQ31" s="41"/>
    </row>
    <row r="32" spans="2:71" s="2" customFormat="1" ht="14.45" customHeight="1" x14ac:dyDescent="0.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93">
        <v>0.15</v>
      </c>
      <c r="M32" s="194"/>
      <c r="N32" s="194"/>
      <c r="O32" s="194"/>
      <c r="P32" s="37"/>
      <c r="Q32" s="37"/>
      <c r="R32" s="37"/>
      <c r="S32" s="37"/>
      <c r="T32" s="40" t="s">
        <v>40</v>
      </c>
      <c r="U32" s="37"/>
      <c r="V32" s="37"/>
      <c r="W32" s="195">
        <f>ROUND(BA87+SUM(CE97),2)</f>
        <v>0</v>
      </c>
      <c r="X32" s="194"/>
      <c r="Y32" s="194"/>
      <c r="Z32" s="194"/>
      <c r="AA32" s="194"/>
      <c r="AB32" s="194"/>
      <c r="AC32" s="194"/>
      <c r="AD32" s="194"/>
      <c r="AE32" s="194"/>
      <c r="AF32" s="37"/>
      <c r="AG32" s="37"/>
      <c r="AH32" s="37"/>
      <c r="AI32" s="37"/>
      <c r="AJ32" s="37"/>
      <c r="AK32" s="195">
        <f>ROUND(AW87+SUM(BZ97),2)</f>
        <v>0</v>
      </c>
      <c r="AL32" s="194"/>
      <c r="AM32" s="194"/>
      <c r="AN32" s="194"/>
      <c r="AO32" s="194"/>
      <c r="AP32" s="37"/>
      <c r="AQ32" s="41"/>
    </row>
    <row r="33" spans="2:43" s="2" customFormat="1" ht="14.45" hidden="1" customHeight="1" x14ac:dyDescent="0.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93">
        <v>0.21</v>
      </c>
      <c r="M33" s="194"/>
      <c r="N33" s="194"/>
      <c r="O33" s="194"/>
      <c r="P33" s="37"/>
      <c r="Q33" s="37"/>
      <c r="R33" s="37"/>
      <c r="S33" s="37"/>
      <c r="T33" s="40" t="s">
        <v>40</v>
      </c>
      <c r="U33" s="37"/>
      <c r="V33" s="37"/>
      <c r="W33" s="195">
        <f>ROUND(BB87+SUM(CF97),2)</f>
        <v>0</v>
      </c>
      <c r="X33" s="194"/>
      <c r="Y33" s="194"/>
      <c r="Z33" s="194"/>
      <c r="AA33" s="194"/>
      <c r="AB33" s="194"/>
      <c r="AC33" s="194"/>
      <c r="AD33" s="194"/>
      <c r="AE33" s="194"/>
      <c r="AF33" s="37"/>
      <c r="AG33" s="37"/>
      <c r="AH33" s="37"/>
      <c r="AI33" s="37"/>
      <c r="AJ33" s="37"/>
      <c r="AK33" s="195">
        <v>0</v>
      </c>
      <c r="AL33" s="194"/>
      <c r="AM33" s="194"/>
      <c r="AN33" s="194"/>
      <c r="AO33" s="194"/>
      <c r="AP33" s="37"/>
      <c r="AQ33" s="41"/>
    </row>
    <row r="34" spans="2:43" s="2" customFormat="1" ht="14.45" hidden="1" customHeight="1" x14ac:dyDescent="0.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93">
        <v>0.15</v>
      </c>
      <c r="M34" s="194"/>
      <c r="N34" s="194"/>
      <c r="O34" s="194"/>
      <c r="P34" s="37"/>
      <c r="Q34" s="37"/>
      <c r="R34" s="37"/>
      <c r="S34" s="37"/>
      <c r="T34" s="40" t="s">
        <v>40</v>
      </c>
      <c r="U34" s="37"/>
      <c r="V34" s="37"/>
      <c r="W34" s="195">
        <f>ROUND(BC87+SUM(CG97),2)</f>
        <v>0</v>
      </c>
      <c r="X34" s="194"/>
      <c r="Y34" s="194"/>
      <c r="Z34" s="194"/>
      <c r="AA34" s="194"/>
      <c r="AB34" s="194"/>
      <c r="AC34" s="194"/>
      <c r="AD34" s="194"/>
      <c r="AE34" s="194"/>
      <c r="AF34" s="37"/>
      <c r="AG34" s="37"/>
      <c r="AH34" s="37"/>
      <c r="AI34" s="37"/>
      <c r="AJ34" s="37"/>
      <c r="AK34" s="195">
        <v>0</v>
      </c>
      <c r="AL34" s="194"/>
      <c r="AM34" s="194"/>
      <c r="AN34" s="194"/>
      <c r="AO34" s="194"/>
      <c r="AP34" s="37"/>
      <c r="AQ34" s="41"/>
    </row>
    <row r="35" spans="2:43" s="2" customFormat="1" ht="14.45" hidden="1" customHeight="1" x14ac:dyDescent="0.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93">
        <v>0</v>
      </c>
      <c r="M35" s="194"/>
      <c r="N35" s="194"/>
      <c r="O35" s="194"/>
      <c r="P35" s="37"/>
      <c r="Q35" s="37"/>
      <c r="R35" s="37"/>
      <c r="S35" s="37"/>
      <c r="T35" s="40" t="s">
        <v>40</v>
      </c>
      <c r="U35" s="37"/>
      <c r="V35" s="37"/>
      <c r="W35" s="195">
        <f>ROUND(BD87+SUM(CH97),2)</f>
        <v>0</v>
      </c>
      <c r="X35" s="194"/>
      <c r="Y35" s="194"/>
      <c r="Z35" s="194"/>
      <c r="AA35" s="194"/>
      <c r="AB35" s="194"/>
      <c r="AC35" s="194"/>
      <c r="AD35" s="194"/>
      <c r="AE35" s="194"/>
      <c r="AF35" s="37"/>
      <c r="AG35" s="37"/>
      <c r="AH35" s="37"/>
      <c r="AI35" s="37"/>
      <c r="AJ35" s="37"/>
      <c r="AK35" s="195">
        <v>0</v>
      </c>
      <c r="AL35" s="194"/>
      <c r="AM35" s="194"/>
      <c r="AN35" s="194"/>
      <c r="AO35" s="194"/>
      <c r="AP35" s="37"/>
      <c r="AQ35" s="41"/>
    </row>
    <row r="36" spans="2:43" s="1" customFormat="1" ht="6.95" customHeight="1" x14ac:dyDescent="0.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 x14ac:dyDescent="0.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207" t="s">
        <v>47</v>
      </c>
      <c r="Y37" s="208"/>
      <c r="Z37" s="208"/>
      <c r="AA37" s="208"/>
      <c r="AB37" s="208"/>
      <c r="AC37" s="44"/>
      <c r="AD37" s="44"/>
      <c r="AE37" s="44"/>
      <c r="AF37" s="44"/>
      <c r="AG37" s="44"/>
      <c r="AH37" s="44"/>
      <c r="AI37" s="44"/>
      <c r="AJ37" s="44"/>
      <c r="AK37" s="209">
        <f>SUM(AK29:AK35)</f>
        <v>0</v>
      </c>
      <c r="AL37" s="208"/>
      <c r="AM37" s="208"/>
      <c r="AN37" s="208"/>
      <c r="AO37" s="210"/>
      <c r="AP37" s="42"/>
      <c r="AQ37" s="33"/>
    </row>
    <row r="38" spans="2:43" s="1" customFormat="1" ht="14.45" customHeight="1" x14ac:dyDescent="0.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x14ac:dyDescent="0.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x14ac:dyDescent="0.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3.5" x14ac:dyDescent="0.1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1">
      <c r="B50" s="21"/>
      <c r="C50" s="22"/>
      <c r="D50" s="4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0"/>
      <c r="AA50" s="22"/>
      <c r="AB50" s="22"/>
      <c r="AC50" s="49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0"/>
      <c r="AP50" s="22"/>
      <c r="AQ50" s="23"/>
    </row>
    <row r="51" spans="2:43" x14ac:dyDescent="0.1">
      <c r="B51" s="21"/>
      <c r="C51" s="22"/>
      <c r="D51" s="49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0"/>
      <c r="AA51" s="22"/>
      <c r="AB51" s="22"/>
      <c r="AC51" s="49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0"/>
      <c r="AP51" s="22"/>
      <c r="AQ51" s="23"/>
    </row>
    <row r="52" spans="2:43" x14ac:dyDescent="0.1">
      <c r="B52" s="21"/>
      <c r="C52" s="22"/>
      <c r="D52" s="4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0"/>
      <c r="AA52" s="22"/>
      <c r="AB52" s="22"/>
      <c r="AC52" s="49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0"/>
      <c r="AP52" s="22"/>
      <c r="AQ52" s="23"/>
    </row>
    <row r="53" spans="2:43" x14ac:dyDescent="0.1">
      <c r="B53" s="21"/>
      <c r="C53" s="22"/>
      <c r="D53" s="4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0"/>
      <c r="AA53" s="22"/>
      <c r="AB53" s="22"/>
      <c r="AC53" s="49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0"/>
      <c r="AP53" s="22"/>
      <c r="AQ53" s="23"/>
    </row>
    <row r="54" spans="2:43" x14ac:dyDescent="0.1">
      <c r="B54" s="21"/>
      <c r="C54" s="22"/>
      <c r="D54" s="4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0"/>
      <c r="AA54" s="22"/>
      <c r="AB54" s="22"/>
      <c r="AC54" s="49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0"/>
      <c r="AP54" s="22"/>
      <c r="AQ54" s="23"/>
    </row>
    <row r="55" spans="2:43" x14ac:dyDescent="0.1">
      <c r="B55" s="21"/>
      <c r="C55" s="22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0"/>
      <c r="AA55" s="22"/>
      <c r="AB55" s="22"/>
      <c r="AC55" s="49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0"/>
      <c r="AP55" s="22"/>
      <c r="AQ55" s="23"/>
    </row>
    <row r="56" spans="2:43" x14ac:dyDescent="0.1">
      <c r="B56" s="21"/>
      <c r="C56" s="22"/>
      <c r="D56" s="49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0"/>
      <c r="AA56" s="22"/>
      <c r="AB56" s="22"/>
      <c r="AC56" s="49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0"/>
      <c r="AP56" s="22"/>
      <c r="AQ56" s="23"/>
    </row>
    <row r="57" spans="2:43" x14ac:dyDescent="0.1">
      <c r="B57" s="21"/>
      <c r="C57" s="22"/>
      <c r="D57" s="4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0"/>
      <c r="AA57" s="22"/>
      <c r="AB57" s="22"/>
      <c r="AC57" s="49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0"/>
      <c r="AP57" s="22"/>
      <c r="AQ57" s="23"/>
    </row>
    <row r="58" spans="2:43" s="1" customFormat="1" ht="13.5" x14ac:dyDescent="0.1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 x14ac:dyDescent="0.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3.5" x14ac:dyDescent="0.1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1">
      <c r="B61" s="21"/>
      <c r="C61" s="22"/>
      <c r="D61" s="4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0"/>
      <c r="AA61" s="22"/>
      <c r="AB61" s="22"/>
      <c r="AC61" s="49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0"/>
      <c r="AP61" s="22"/>
      <c r="AQ61" s="23"/>
    </row>
    <row r="62" spans="2:43" x14ac:dyDescent="0.1">
      <c r="B62" s="21"/>
      <c r="C62" s="22"/>
      <c r="D62" s="4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0"/>
      <c r="AA62" s="22"/>
      <c r="AB62" s="22"/>
      <c r="AC62" s="49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0"/>
      <c r="AP62" s="22"/>
      <c r="AQ62" s="23"/>
    </row>
    <row r="63" spans="2:43" x14ac:dyDescent="0.1">
      <c r="B63" s="21"/>
      <c r="C63" s="22"/>
      <c r="D63" s="4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0"/>
      <c r="AA63" s="22"/>
      <c r="AB63" s="22"/>
      <c r="AC63" s="49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0"/>
      <c r="AP63" s="22"/>
      <c r="AQ63" s="23"/>
    </row>
    <row r="64" spans="2:43" x14ac:dyDescent="0.1">
      <c r="B64" s="21"/>
      <c r="C64" s="22"/>
      <c r="D64" s="4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0"/>
      <c r="AA64" s="22"/>
      <c r="AB64" s="22"/>
      <c r="AC64" s="49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0"/>
      <c r="AP64" s="22"/>
      <c r="AQ64" s="23"/>
    </row>
    <row r="65" spans="2:43" x14ac:dyDescent="0.1">
      <c r="B65" s="21"/>
      <c r="C65" s="22"/>
      <c r="D65" s="49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0"/>
      <c r="AA65" s="22"/>
      <c r="AB65" s="22"/>
      <c r="AC65" s="49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0"/>
      <c r="AP65" s="22"/>
      <c r="AQ65" s="23"/>
    </row>
    <row r="66" spans="2:43" x14ac:dyDescent="0.1">
      <c r="B66" s="21"/>
      <c r="C66" s="22"/>
      <c r="D66" s="49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0"/>
      <c r="AA66" s="22"/>
      <c r="AB66" s="22"/>
      <c r="AC66" s="49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0"/>
      <c r="AP66" s="22"/>
      <c r="AQ66" s="23"/>
    </row>
    <row r="67" spans="2:43" x14ac:dyDescent="0.1">
      <c r="B67" s="21"/>
      <c r="C67" s="22"/>
      <c r="D67" s="4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0"/>
      <c r="AA67" s="22"/>
      <c r="AB67" s="22"/>
      <c r="AC67" s="49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0"/>
      <c r="AP67" s="22"/>
      <c r="AQ67" s="23"/>
    </row>
    <row r="68" spans="2:43" x14ac:dyDescent="0.1">
      <c r="B68" s="21"/>
      <c r="C68" s="22"/>
      <c r="D68" s="49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0"/>
      <c r="AA68" s="22"/>
      <c r="AB68" s="22"/>
      <c r="AC68" s="49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0"/>
      <c r="AP68" s="22"/>
      <c r="AQ68" s="23"/>
    </row>
    <row r="69" spans="2:43" s="1" customFormat="1" ht="13.5" x14ac:dyDescent="0.1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 x14ac:dyDescent="0.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1">
      <c r="B76" s="31"/>
      <c r="C76" s="198" t="s">
        <v>54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33"/>
    </row>
    <row r="77" spans="2:43" s="3" customFormat="1" ht="14.45" customHeight="1" x14ac:dyDescent="0.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16FBC537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12" t="str">
        <f>K6</f>
        <v>Dolní Počernice - novostavba RD</v>
      </c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66"/>
      <c r="AQ78" s="67"/>
    </row>
    <row r="79" spans="2:43" s="1" customFormat="1" ht="6.95" customHeight="1" x14ac:dyDescent="0.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2" x14ac:dyDescent="0.1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>17. 9. 2016</v>
      </c>
      <c r="AN80" s="32"/>
      <c r="AO80" s="32"/>
      <c r="AP80" s="32"/>
      <c r="AQ80" s="33"/>
    </row>
    <row r="81" spans="1:76" s="1" customFormat="1" ht="6.95" customHeight="1" x14ac:dyDescent="0.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2" x14ac:dyDescent="0.1">
      <c r="B82" s="31"/>
      <c r="C82" s="28" t="s">
        <v>27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31</v>
      </c>
      <c r="AJ82" s="32"/>
      <c r="AK82" s="32"/>
      <c r="AL82" s="32"/>
      <c r="AM82" s="214" t="str">
        <f>IF(E17="","",E17)</f>
        <v xml:space="preserve"> </v>
      </c>
      <c r="AN82" s="211"/>
      <c r="AO82" s="211"/>
      <c r="AP82" s="211"/>
      <c r="AQ82" s="33"/>
      <c r="AS82" s="222" t="s">
        <v>55</v>
      </c>
      <c r="AT82" s="223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2" x14ac:dyDescent="0.1">
      <c r="B83" s="31"/>
      <c r="C83" s="28" t="s">
        <v>30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214" t="str">
        <f>IF(E20="","",E20)</f>
        <v xml:space="preserve"> </v>
      </c>
      <c r="AN83" s="211"/>
      <c r="AO83" s="211"/>
      <c r="AP83" s="211"/>
      <c r="AQ83" s="33"/>
      <c r="AS83" s="224"/>
      <c r="AT83" s="21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 x14ac:dyDescent="0.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24"/>
      <c r="AT84" s="21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15">
      <c r="B85" s="31"/>
      <c r="C85" s="203" t="s">
        <v>56</v>
      </c>
      <c r="D85" s="204"/>
      <c r="E85" s="204"/>
      <c r="F85" s="204"/>
      <c r="G85" s="204"/>
      <c r="H85" s="71"/>
      <c r="I85" s="205" t="s">
        <v>57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58</v>
      </c>
      <c r="AH85" s="204"/>
      <c r="AI85" s="204"/>
      <c r="AJ85" s="204"/>
      <c r="AK85" s="204"/>
      <c r="AL85" s="204"/>
      <c r="AM85" s="204"/>
      <c r="AN85" s="205" t="s">
        <v>59</v>
      </c>
      <c r="AO85" s="204"/>
      <c r="AP85" s="206"/>
      <c r="AQ85" s="33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76" s="1" customFormat="1" ht="10.9" customHeight="1" x14ac:dyDescent="0.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 x14ac:dyDescent="0.1">
      <c r="B87" s="64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8">
        <f>ROUND(SUM(AG88:AG94),2)</f>
        <v>0</v>
      </c>
      <c r="AH87" s="218"/>
      <c r="AI87" s="218"/>
      <c r="AJ87" s="218"/>
      <c r="AK87" s="218"/>
      <c r="AL87" s="218"/>
      <c r="AM87" s="218"/>
      <c r="AN87" s="219">
        <f t="shared" ref="AN87:AN94" si="0">SUM(AG87,AT87)</f>
        <v>0</v>
      </c>
      <c r="AO87" s="219"/>
      <c r="AP87" s="219"/>
      <c r="AQ87" s="67"/>
      <c r="AS87" s="78">
        <f>ROUND(SUM(AS88:AS94),2)</f>
        <v>0</v>
      </c>
      <c r="AT87" s="79">
        <f t="shared" ref="AT87:AT94" si="1">ROUND(SUM(AV87:AW87),2)</f>
        <v>0</v>
      </c>
      <c r="AU87" s="80">
        <f>ROUND(SUM(AU88:AU94),5)</f>
        <v>4259.9632000000001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ROUND(SUM(AZ88:AZ94),2)</f>
        <v>0</v>
      </c>
      <c r="BA87" s="79">
        <f>ROUND(SUM(BA88:BA94),2)</f>
        <v>0</v>
      </c>
      <c r="BB87" s="79">
        <f>ROUND(SUM(BB88:BB94),2)</f>
        <v>0</v>
      </c>
      <c r="BC87" s="79">
        <f>ROUND(SUM(BC88:BC94),2)</f>
        <v>0</v>
      </c>
      <c r="BD87" s="81">
        <f>ROUND(SUM(BD88:BD94),2)</f>
        <v>0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76" s="5" customFormat="1" ht="22.5" customHeight="1" x14ac:dyDescent="0.1">
      <c r="A88" s="187" t="s">
        <v>2498</v>
      </c>
      <c r="B88" s="84"/>
      <c r="C88" s="85"/>
      <c r="D88" s="215" t="s">
        <v>20</v>
      </c>
      <c r="E88" s="216"/>
      <c r="F88" s="216"/>
      <c r="G88" s="216"/>
      <c r="H88" s="216"/>
      <c r="I88" s="86"/>
      <c r="J88" s="215" t="s">
        <v>79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7">
        <f>'1 - vlastní objekt'!M30</f>
        <v>0</v>
      </c>
      <c r="AH88" s="216"/>
      <c r="AI88" s="216"/>
      <c r="AJ88" s="216"/>
      <c r="AK88" s="216"/>
      <c r="AL88" s="216"/>
      <c r="AM88" s="216"/>
      <c r="AN88" s="217">
        <f t="shared" si="0"/>
        <v>0</v>
      </c>
      <c r="AO88" s="216"/>
      <c r="AP88" s="216"/>
      <c r="AQ88" s="87"/>
      <c r="AS88" s="88">
        <f>'1 - vlastní objekt'!M28</f>
        <v>0</v>
      </c>
      <c r="AT88" s="89">
        <f t="shared" si="1"/>
        <v>0</v>
      </c>
      <c r="AU88" s="90">
        <f>'1 - vlastní objekt'!W134</f>
        <v>3704.2343099999998</v>
      </c>
      <c r="AV88" s="89">
        <f>'1 - vlastní objekt'!M32</f>
        <v>0</v>
      </c>
      <c r="AW88" s="89">
        <f>'1 - vlastní objekt'!M33</f>
        <v>0</v>
      </c>
      <c r="AX88" s="89">
        <f>'1 - vlastní objekt'!M34</f>
        <v>0</v>
      </c>
      <c r="AY88" s="89">
        <f>'1 - vlastní objekt'!M35</f>
        <v>0</v>
      </c>
      <c r="AZ88" s="89">
        <f>'1 - vlastní objekt'!H32</f>
        <v>0</v>
      </c>
      <c r="BA88" s="89">
        <f>'1 - vlastní objekt'!H33</f>
        <v>0</v>
      </c>
      <c r="BB88" s="89">
        <f>'1 - vlastní objekt'!H34</f>
        <v>0</v>
      </c>
      <c r="BC88" s="89">
        <f>'1 - vlastní objekt'!H35</f>
        <v>0</v>
      </c>
      <c r="BD88" s="91">
        <f>'1 - vlastní objekt'!H36</f>
        <v>0</v>
      </c>
      <c r="BT88" s="92" t="s">
        <v>20</v>
      </c>
      <c r="BV88" s="92" t="s">
        <v>76</v>
      </c>
      <c r="BW88" s="92" t="s">
        <v>80</v>
      </c>
      <c r="BX88" s="92" t="s">
        <v>77</v>
      </c>
    </row>
    <row r="89" spans="1:76" s="5" customFormat="1" ht="22.5" customHeight="1" x14ac:dyDescent="0.1">
      <c r="A89" s="187" t="s">
        <v>2498</v>
      </c>
      <c r="B89" s="84"/>
      <c r="C89" s="85"/>
      <c r="D89" s="215" t="s">
        <v>81</v>
      </c>
      <c r="E89" s="216"/>
      <c r="F89" s="216"/>
      <c r="G89" s="216"/>
      <c r="H89" s="216"/>
      <c r="I89" s="86"/>
      <c r="J89" s="215" t="s">
        <v>82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7">
        <f>'2 - zdtravotní instalace'!M30</f>
        <v>0</v>
      </c>
      <c r="AH89" s="216"/>
      <c r="AI89" s="216"/>
      <c r="AJ89" s="216"/>
      <c r="AK89" s="216"/>
      <c r="AL89" s="216"/>
      <c r="AM89" s="216"/>
      <c r="AN89" s="217">
        <f t="shared" si="0"/>
        <v>0</v>
      </c>
      <c r="AO89" s="216"/>
      <c r="AP89" s="216"/>
      <c r="AQ89" s="87"/>
      <c r="AS89" s="88">
        <f>'2 - zdtravotní instalace'!M28</f>
        <v>0</v>
      </c>
      <c r="AT89" s="89">
        <f t="shared" si="1"/>
        <v>0</v>
      </c>
      <c r="AU89" s="90">
        <f>'2 - zdtravotní instalace'!W120</f>
        <v>337.75849499999998</v>
      </c>
      <c r="AV89" s="89">
        <f>'2 - zdtravotní instalace'!M32</f>
        <v>0</v>
      </c>
      <c r="AW89" s="89">
        <f>'2 - zdtravotní instalace'!M33</f>
        <v>0</v>
      </c>
      <c r="AX89" s="89">
        <f>'2 - zdtravotní instalace'!M34</f>
        <v>0</v>
      </c>
      <c r="AY89" s="89">
        <f>'2 - zdtravotní instalace'!M35</f>
        <v>0</v>
      </c>
      <c r="AZ89" s="89">
        <f>'2 - zdtravotní instalace'!H32</f>
        <v>0</v>
      </c>
      <c r="BA89" s="89">
        <f>'2 - zdtravotní instalace'!H33</f>
        <v>0</v>
      </c>
      <c r="BB89" s="89">
        <f>'2 - zdtravotní instalace'!H34</f>
        <v>0</v>
      </c>
      <c r="BC89" s="89">
        <f>'2 - zdtravotní instalace'!H35</f>
        <v>0</v>
      </c>
      <c r="BD89" s="91">
        <f>'2 - zdtravotní instalace'!H36</f>
        <v>0</v>
      </c>
      <c r="BT89" s="92" t="s">
        <v>20</v>
      </c>
      <c r="BV89" s="92" t="s">
        <v>76</v>
      </c>
      <c r="BW89" s="92" t="s">
        <v>83</v>
      </c>
      <c r="BX89" s="92" t="s">
        <v>77</v>
      </c>
    </row>
    <row r="90" spans="1:76" s="5" customFormat="1" ht="22.5" customHeight="1" x14ac:dyDescent="0.1">
      <c r="A90" s="187" t="s">
        <v>2498</v>
      </c>
      <c r="B90" s="84"/>
      <c r="C90" s="85"/>
      <c r="D90" s="215" t="s">
        <v>84</v>
      </c>
      <c r="E90" s="216"/>
      <c r="F90" s="216"/>
      <c r="G90" s="216"/>
      <c r="H90" s="216"/>
      <c r="I90" s="86"/>
      <c r="J90" s="215" t="s">
        <v>85</v>
      </c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7">
        <f>'3 - vytápění'!M30</f>
        <v>0</v>
      </c>
      <c r="AH90" s="216"/>
      <c r="AI90" s="216"/>
      <c r="AJ90" s="216"/>
      <c r="AK90" s="216"/>
      <c r="AL90" s="216"/>
      <c r="AM90" s="216"/>
      <c r="AN90" s="217">
        <f t="shared" si="0"/>
        <v>0</v>
      </c>
      <c r="AO90" s="216"/>
      <c r="AP90" s="216"/>
      <c r="AQ90" s="87"/>
      <c r="AS90" s="88">
        <f>'3 - vytápění'!M28</f>
        <v>0</v>
      </c>
      <c r="AT90" s="89">
        <f t="shared" si="1"/>
        <v>0</v>
      </c>
      <c r="AU90" s="90">
        <f>'3 - vytápění'!W116</f>
        <v>155.53317100000001</v>
      </c>
      <c r="AV90" s="89">
        <f>'3 - vytápění'!M32</f>
        <v>0</v>
      </c>
      <c r="AW90" s="89">
        <f>'3 - vytápění'!M33</f>
        <v>0</v>
      </c>
      <c r="AX90" s="89">
        <f>'3 - vytápění'!M34</f>
        <v>0</v>
      </c>
      <c r="AY90" s="89">
        <f>'3 - vytápění'!M35</f>
        <v>0</v>
      </c>
      <c r="AZ90" s="89">
        <f>'3 - vytápění'!H32</f>
        <v>0</v>
      </c>
      <c r="BA90" s="89">
        <f>'3 - vytápění'!H33</f>
        <v>0</v>
      </c>
      <c r="BB90" s="89">
        <f>'3 - vytápění'!H34</f>
        <v>0</v>
      </c>
      <c r="BC90" s="89">
        <f>'3 - vytápění'!H35</f>
        <v>0</v>
      </c>
      <c r="BD90" s="91">
        <f>'3 - vytápění'!H36</f>
        <v>0</v>
      </c>
      <c r="BT90" s="92" t="s">
        <v>20</v>
      </c>
      <c r="BV90" s="92" t="s">
        <v>76</v>
      </c>
      <c r="BW90" s="92" t="s">
        <v>86</v>
      </c>
      <c r="BX90" s="92" t="s">
        <v>77</v>
      </c>
    </row>
    <row r="91" spans="1:76" s="5" customFormat="1" ht="22.5" customHeight="1" x14ac:dyDescent="0.1">
      <c r="A91" s="187" t="s">
        <v>2498</v>
      </c>
      <c r="B91" s="84"/>
      <c r="C91" s="85"/>
      <c r="D91" s="215" t="s">
        <v>87</v>
      </c>
      <c r="E91" s="216"/>
      <c r="F91" s="216"/>
      <c r="G91" s="216"/>
      <c r="H91" s="216"/>
      <c r="I91" s="86"/>
      <c r="J91" s="215" t="s">
        <v>88</v>
      </c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7">
        <f>'4 - elektroinstalace'!M30</f>
        <v>0</v>
      </c>
      <c r="AH91" s="216"/>
      <c r="AI91" s="216"/>
      <c r="AJ91" s="216"/>
      <c r="AK91" s="216"/>
      <c r="AL91" s="216"/>
      <c r="AM91" s="216"/>
      <c r="AN91" s="217">
        <f t="shared" si="0"/>
        <v>0</v>
      </c>
      <c r="AO91" s="216"/>
      <c r="AP91" s="216"/>
      <c r="AQ91" s="87"/>
      <c r="AS91" s="88">
        <f>'4 - elektroinstalace'!M28</f>
        <v>0</v>
      </c>
      <c r="AT91" s="89">
        <f t="shared" si="1"/>
        <v>0</v>
      </c>
      <c r="AU91" s="90">
        <f>'4 - elektroinstalace'!W114</f>
        <v>0</v>
      </c>
      <c r="AV91" s="89">
        <f>'4 - elektroinstalace'!M32</f>
        <v>0</v>
      </c>
      <c r="AW91" s="89">
        <f>'4 - elektroinstalace'!M33</f>
        <v>0</v>
      </c>
      <c r="AX91" s="89">
        <f>'4 - elektroinstalace'!M34</f>
        <v>0</v>
      </c>
      <c r="AY91" s="89">
        <f>'4 - elektroinstalace'!M35</f>
        <v>0</v>
      </c>
      <c r="AZ91" s="89">
        <f>'4 - elektroinstalace'!H32</f>
        <v>0</v>
      </c>
      <c r="BA91" s="89">
        <f>'4 - elektroinstalace'!H33</f>
        <v>0</v>
      </c>
      <c r="BB91" s="89">
        <f>'4 - elektroinstalace'!H34</f>
        <v>0</v>
      </c>
      <c r="BC91" s="89">
        <f>'4 - elektroinstalace'!H35</f>
        <v>0</v>
      </c>
      <c r="BD91" s="91">
        <f>'4 - elektroinstalace'!H36</f>
        <v>0</v>
      </c>
      <c r="BT91" s="92" t="s">
        <v>20</v>
      </c>
      <c r="BV91" s="92" t="s">
        <v>76</v>
      </c>
      <c r="BW91" s="92" t="s">
        <v>89</v>
      </c>
      <c r="BX91" s="92" t="s">
        <v>77</v>
      </c>
    </row>
    <row r="92" spans="1:76" s="5" customFormat="1" ht="22.5" customHeight="1" x14ac:dyDescent="0.1">
      <c r="A92" s="187" t="s">
        <v>2498</v>
      </c>
      <c r="B92" s="84"/>
      <c r="C92" s="85"/>
      <c r="D92" s="215" t="s">
        <v>90</v>
      </c>
      <c r="E92" s="216"/>
      <c r="F92" s="216"/>
      <c r="G92" s="216"/>
      <c r="H92" s="216"/>
      <c r="I92" s="86"/>
      <c r="J92" s="215" t="s">
        <v>91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7">
        <f>'5 - venkovní plochy'!M30</f>
        <v>0</v>
      </c>
      <c r="AH92" s="216"/>
      <c r="AI92" s="216"/>
      <c r="AJ92" s="216"/>
      <c r="AK92" s="216"/>
      <c r="AL92" s="216"/>
      <c r="AM92" s="216"/>
      <c r="AN92" s="217">
        <f t="shared" si="0"/>
        <v>0</v>
      </c>
      <c r="AO92" s="216"/>
      <c r="AP92" s="216"/>
      <c r="AQ92" s="87"/>
      <c r="AS92" s="88">
        <f>'5 - venkovní plochy'!M28</f>
        <v>0</v>
      </c>
      <c r="AT92" s="89">
        <f t="shared" si="1"/>
        <v>0</v>
      </c>
      <c r="AU92" s="90">
        <f>'5 - venkovní plochy'!W114</f>
        <v>62.437224999999998</v>
      </c>
      <c r="AV92" s="89">
        <f>'5 - venkovní plochy'!M32</f>
        <v>0</v>
      </c>
      <c r="AW92" s="89">
        <f>'5 - venkovní plochy'!M33</f>
        <v>0</v>
      </c>
      <c r="AX92" s="89">
        <f>'5 - venkovní plochy'!M34</f>
        <v>0</v>
      </c>
      <c r="AY92" s="89">
        <f>'5 - venkovní plochy'!M35</f>
        <v>0</v>
      </c>
      <c r="AZ92" s="89">
        <f>'5 - venkovní plochy'!H32</f>
        <v>0</v>
      </c>
      <c r="BA92" s="89">
        <f>'5 - venkovní plochy'!H33</f>
        <v>0</v>
      </c>
      <c r="BB92" s="89">
        <f>'5 - venkovní plochy'!H34</f>
        <v>0</v>
      </c>
      <c r="BC92" s="89">
        <f>'5 - venkovní plochy'!H35</f>
        <v>0</v>
      </c>
      <c r="BD92" s="91">
        <f>'5 - venkovní plochy'!H36</f>
        <v>0</v>
      </c>
      <c r="BT92" s="92" t="s">
        <v>20</v>
      </c>
      <c r="BV92" s="92" t="s">
        <v>76</v>
      </c>
      <c r="BW92" s="92" t="s">
        <v>92</v>
      </c>
      <c r="BX92" s="92" t="s">
        <v>77</v>
      </c>
    </row>
    <row r="93" spans="1:76" s="5" customFormat="1" ht="22.5" customHeight="1" x14ac:dyDescent="0.1">
      <c r="A93" s="187" t="s">
        <v>2498</v>
      </c>
      <c r="B93" s="84"/>
      <c r="C93" s="85"/>
      <c r="D93" s="215" t="s">
        <v>93</v>
      </c>
      <c r="E93" s="216"/>
      <c r="F93" s="216"/>
      <c r="G93" s="216"/>
      <c r="H93" s="216"/>
      <c r="I93" s="86"/>
      <c r="J93" s="215" t="s">
        <v>94</v>
      </c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7">
        <f>'6 - vzduchotechnika'!M30</f>
        <v>0</v>
      </c>
      <c r="AH93" s="216"/>
      <c r="AI93" s="216"/>
      <c r="AJ93" s="216"/>
      <c r="AK93" s="216"/>
      <c r="AL93" s="216"/>
      <c r="AM93" s="216"/>
      <c r="AN93" s="217">
        <f t="shared" si="0"/>
        <v>0</v>
      </c>
      <c r="AO93" s="216"/>
      <c r="AP93" s="216"/>
      <c r="AQ93" s="87"/>
      <c r="AS93" s="88">
        <f>'6 - vzduchotechnika'!M28</f>
        <v>0</v>
      </c>
      <c r="AT93" s="89">
        <f t="shared" si="1"/>
        <v>0</v>
      </c>
      <c r="AU93" s="90">
        <f>'6 - vzduchotechnika'!W111</f>
        <v>0</v>
      </c>
      <c r="AV93" s="89">
        <f>'6 - vzduchotechnika'!M32</f>
        <v>0</v>
      </c>
      <c r="AW93" s="89">
        <f>'6 - vzduchotechnika'!M33</f>
        <v>0</v>
      </c>
      <c r="AX93" s="89">
        <f>'6 - vzduchotechnika'!M34</f>
        <v>0</v>
      </c>
      <c r="AY93" s="89">
        <f>'6 - vzduchotechnika'!M35</f>
        <v>0</v>
      </c>
      <c r="AZ93" s="89">
        <f>'6 - vzduchotechnika'!H32</f>
        <v>0</v>
      </c>
      <c r="BA93" s="89">
        <f>'6 - vzduchotechnika'!H33</f>
        <v>0</v>
      </c>
      <c r="BB93" s="89">
        <f>'6 - vzduchotechnika'!H34</f>
        <v>0</v>
      </c>
      <c r="BC93" s="89">
        <f>'6 - vzduchotechnika'!H35</f>
        <v>0</v>
      </c>
      <c r="BD93" s="91">
        <f>'6 - vzduchotechnika'!H36</f>
        <v>0</v>
      </c>
      <c r="BT93" s="92" t="s">
        <v>20</v>
      </c>
      <c r="BV93" s="92" t="s">
        <v>76</v>
      </c>
      <c r="BW93" s="92" t="s">
        <v>95</v>
      </c>
      <c r="BX93" s="92" t="s">
        <v>77</v>
      </c>
    </row>
    <row r="94" spans="1:76" s="5" customFormat="1" ht="22.5" customHeight="1" x14ac:dyDescent="0.1">
      <c r="A94" s="187" t="s">
        <v>2498</v>
      </c>
      <c r="B94" s="84"/>
      <c r="C94" s="85"/>
      <c r="D94" s="215" t="s">
        <v>96</v>
      </c>
      <c r="E94" s="216"/>
      <c r="F94" s="216"/>
      <c r="G94" s="216"/>
      <c r="H94" s="216"/>
      <c r="I94" s="86"/>
      <c r="J94" s="215" t="s">
        <v>97</v>
      </c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7">
        <f>'99 - ostatní náklady stavby'!M30</f>
        <v>0</v>
      </c>
      <c r="AH94" s="216"/>
      <c r="AI94" s="216"/>
      <c r="AJ94" s="216"/>
      <c r="AK94" s="216"/>
      <c r="AL94" s="216"/>
      <c r="AM94" s="216"/>
      <c r="AN94" s="217">
        <f t="shared" si="0"/>
        <v>0</v>
      </c>
      <c r="AO94" s="216"/>
      <c r="AP94" s="216"/>
      <c r="AQ94" s="87"/>
      <c r="AS94" s="93">
        <f>'99 - ostatní náklady stavby'!M28</f>
        <v>0</v>
      </c>
      <c r="AT94" s="94">
        <f t="shared" si="1"/>
        <v>0</v>
      </c>
      <c r="AU94" s="95">
        <f>'99 - ostatní náklady stavby'!W112</f>
        <v>0</v>
      </c>
      <c r="AV94" s="94">
        <f>'99 - ostatní náklady stavby'!M32</f>
        <v>0</v>
      </c>
      <c r="AW94" s="94">
        <f>'99 - ostatní náklady stavby'!M33</f>
        <v>0</v>
      </c>
      <c r="AX94" s="94">
        <f>'99 - ostatní náklady stavby'!M34</f>
        <v>0</v>
      </c>
      <c r="AY94" s="94">
        <f>'99 - ostatní náklady stavby'!M35</f>
        <v>0</v>
      </c>
      <c r="AZ94" s="94">
        <f>'99 - ostatní náklady stavby'!H32</f>
        <v>0</v>
      </c>
      <c r="BA94" s="94">
        <f>'99 - ostatní náklady stavby'!H33</f>
        <v>0</v>
      </c>
      <c r="BB94" s="94">
        <f>'99 - ostatní náklady stavby'!H34</f>
        <v>0</v>
      </c>
      <c r="BC94" s="94">
        <f>'99 - ostatní náklady stavby'!H35</f>
        <v>0</v>
      </c>
      <c r="BD94" s="96">
        <f>'99 - ostatní náklady stavby'!H36</f>
        <v>0</v>
      </c>
      <c r="BT94" s="92" t="s">
        <v>20</v>
      </c>
      <c r="BV94" s="92" t="s">
        <v>76</v>
      </c>
      <c r="BW94" s="92" t="s">
        <v>98</v>
      </c>
      <c r="BX94" s="92" t="s">
        <v>77</v>
      </c>
    </row>
    <row r="95" spans="1:76" x14ac:dyDescent="0.1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3"/>
    </row>
    <row r="96" spans="1:76" s="1" customFormat="1" ht="30" customHeight="1" x14ac:dyDescent="0.15">
      <c r="B96" s="31"/>
      <c r="C96" s="76" t="s">
        <v>99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219">
        <v>0</v>
      </c>
      <c r="AH96" s="211"/>
      <c r="AI96" s="211"/>
      <c r="AJ96" s="211"/>
      <c r="AK96" s="211"/>
      <c r="AL96" s="211"/>
      <c r="AM96" s="211"/>
      <c r="AN96" s="219">
        <v>0</v>
      </c>
      <c r="AO96" s="211"/>
      <c r="AP96" s="211"/>
      <c r="AQ96" s="33"/>
      <c r="AS96" s="72" t="s">
        <v>100</v>
      </c>
      <c r="AT96" s="73" t="s">
        <v>101</v>
      </c>
      <c r="AU96" s="73" t="s">
        <v>38</v>
      </c>
      <c r="AV96" s="74" t="s">
        <v>61</v>
      </c>
    </row>
    <row r="97" spans="2:48" s="1" customFormat="1" ht="10.9" customHeight="1" x14ac:dyDescent="0.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3"/>
      <c r="AS97" s="97"/>
      <c r="AT97" s="52"/>
      <c r="AU97" s="52"/>
      <c r="AV97" s="54"/>
    </row>
    <row r="98" spans="2:48" s="1" customFormat="1" ht="30" customHeight="1" x14ac:dyDescent="0.1">
      <c r="B98" s="31"/>
      <c r="C98" s="98" t="s">
        <v>102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220">
        <f>ROUND(AG87+AG96,2)</f>
        <v>0</v>
      </c>
      <c r="AH98" s="220"/>
      <c r="AI98" s="220"/>
      <c r="AJ98" s="220"/>
      <c r="AK98" s="220"/>
      <c r="AL98" s="220"/>
      <c r="AM98" s="220"/>
      <c r="AN98" s="220">
        <f>AN87+AN96</f>
        <v>0</v>
      </c>
      <c r="AO98" s="220"/>
      <c r="AP98" s="220"/>
      <c r="AQ98" s="33"/>
    </row>
    <row r="99" spans="2:48" s="1" customFormat="1" ht="6.95" customHeight="1" x14ac:dyDescent="0.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9">
    <mergeCell ref="AG96:AM96"/>
    <mergeCell ref="AN96:AP96"/>
    <mergeCell ref="AG98:AM98"/>
    <mergeCell ref="AN98:AP98"/>
    <mergeCell ref="AR2:BE2"/>
    <mergeCell ref="AN94:AP94"/>
    <mergeCell ref="AG94:AM94"/>
    <mergeCell ref="AN91:AP91"/>
    <mergeCell ref="AG91:AM91"/>
    <mergeCell ref="AS82:AT84"/>
    <mergeCell ref="AM83:AP83"/>
    <mergeCell ref="AK26:AO26"/>
    <mergeCell ref="AK27:AO27"/>
    <mergeCell ref="AK29:AO29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 xr:uid="{00000000-0004-0000-0000-000000000000}"/>
    <hyperlink ref="W1:AF1" location="C87" tooltip="Rekapitulace objektů" display="2) Rekapitulace objektů" xr:uid="{00000000-0004-0000-0000-000001000000}"/>
    <hyperlink ref="A88" location="'1 - vlastní objekt'!C2" tooltip="1 - vlastní objekt" display="/" xr:uid="{00000000-0004-0000-0000-000002000000}"/>
    <hyperlink ref="A89" location="'2 - zdtravotní instalace'!C2" tooltip="2 - zdtravotní instalace" display="/" xr:uid="{00000000-0004-0000-0000-000003000000}"/>
    <hyperlink ref="A90" location="'3 - vytápění'!C2" tooltip="3 - vytápění" display="/" xr:uid="{00000000-0004-0000-0000-000004000000}"/>
    <hyperlink ref="A91" location="'4 - elektroinstalace'!C2" tooltip="4 - elektroinstalace" display="/" xr:uid="{00000000-0004-0000-0000-000005000000}"/>
    <hyperlink ref="A92" location="'5 - venkovní plochy'!C2" tooltip="5 - venkovní plochy" display="/" xr:uid="{00000000-0004-0000-0000-000006000000}"/>
    <hyperlink ref="A93" location="'6 - vzduchotechnika'!C2" tooltip="6 - vzduchotechnika" display="/" xr:uid="{00000000-0004-0000-0000-000007000000}"/>
    <hyperlink ref="A94" location="'99 - ostatní náklady stavby'!C2" tooltip="99 - ostatní náklady stavby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24"/>
  <sheetViews>
    <sheetView showGridLines="0" tabSelected="1" workbookViewId="0" xr3:uid="{958C4451-9541-5A59-BF78-D2F731DF1C81}">
      <pane ySplit="1" topLeftCell="A131" activePane="bottomLeft" state="frozen"/>
      <selection pane="bottomLeft" activeCell="L1634" sqref="L1634"/>
    </sheetView>
  </sheetViews>
  <sheetFormatPr defaultRowHeight="9.75" x14ac:dyDescent="0.1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80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106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N115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ROUND((SUM(BE115:BE116)+SUM(BE134:BE1623)), 2)</f>
        <v>0</v>
      </c>
      <c r="I32" s="211"/>
      <c r="J32" s="211"/>
      <c r="K32" s="32"/>
      <c r="L32" s="32"/>
      <c r="M32" s="231">
        <f>ROUND(ROUND((SUM(BE115:BE116)+SUM(BE134:BE1623)),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ROUND((SUM(BF115:BF116)+SUM(BF134:BF1623)), 2)</f>
        <v>0</v>
      </c>
      <c r="I33" s="211"/>
      <c r="J33" s="211"/>
      <c r="K33" s="32"/>
      <c r="L33" s="32"/>
      <c r="M33" s="231">
        <f>ROUND(ROUND((SUM(BF115:BF116)+SUM(BF134:BF1623)),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ROUND((SUM(BG115:BG116)+SUM(BG134:BG1623)),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ROUND((SUM(BH115:BH116)+SUM(BH134:BH1623)),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ROUND((SUM(BI115:BI116)+SUM(BI134:BI1623)),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1 - vlastní objekt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N134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114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N135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115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N136</f>
        <v>0</v>
      </c>
      <c r="O90" s="238"/>
      <c r="P90" s="238"/>
      <c r="Q90" s="238"/>
      <c r="R90" s="114"/>
    </row>
    <row r="91" spans="2:47" s="7" customFormat="1" ht="19.899999999999999" customHeight="1" x14ac:dyDescent="0.1">
      <c r="B91" s="111"/>
      <c r="C91" s="112"/>
      <c r="D91" s="113" t="s">
        <v>116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37">
        <f>N175</f>
        <v>0</v>
      </c>
      <c r="O91" s="238"/>
      <c r="P91" s="238"/>
      <c r="Q91" s="238"/>
      <c r="R91" s="114"/>
    </row>
    <row r="92" spans="2:47" s="7" customFormat="1" ht="19.899999999999999" customHeight="1" x14ac:dyDescent="0.1">
      <c r="B92" s="111"/>
      <c r="C92" s="112"/>
      <c r="D92" s="113" t="s">
        <v>117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37">
        <f>N219</f>
        <v>0</v>
      </c>
      <c r="O92" s="238"/>
      <c r="P92" s="238"/>
      <c r="Q92" s="238"/>
      <c r="R92" s="114"/>
    </row>
    <row r="93" spans="2:47" s="7" customFormat="1" ht="19.899999999999999" customHeight="1" x14ac:dyDescent="0.1">
      <c r="B93" s="111"/>
      <c r="C93" s="112"/>
      <c r="D93" s="113" t="s">
        <v>118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37">
        <f>N440</f>
        <v>0</v>
      </c>
      <c r="O93" s="238"/>
      <c r="P93" s="238"/>
      <c r="Q93" s="238"/>
      <c r="R93" s="114"/>
    </row>
    <row r="94" spans="2:47" s="7" customFormat="1" ht="19.899999999999999" customHeight="1" x14ac:dyDescent="0.1">
      <c r="B94" s="111"/>
      <c r="C94" s="112"/>
      <c r="D94" s="113" t="s">
        <v>119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37">
        <f>N550</f>
        <v>0</v>
      </c>
      <c r="O94" s="238"/>
      <c r="P94" s="238"/>
      <c r="Q94" s="238"/>
      <c r="R94" s="114"/>
    </row>
    <row r="95" spans="2:47" s="7" customFormat="1" ht="19.899999999999999" customHeight="1" x14ac:dyDescent="0.1">
      <c r="B95" s="111"/>
      <c r="C95" s="112"/>
      <c r="D95" s="113" t="s">
        <v>120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37">
        <f>N962</f>
        <v>0</v>
      </c>
      <c r="O95" s="238"/>
      <c r="P95" s="238"/>
      <c r="Q95" s="238"/>
      <c r="R95" s="114"/>
    </row>
    <row r="96" spans="2:47" s="7" customFormat="1" ht="19.899999999999999" customHeight="1" x14ac:dyDescent="0.1">
      <c r="B96" s="111"/>
      <c r="C96" s="112"/>
      <c r="D96" s="113" t="s">
        <v>121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37">
        <f>N985</f>
        <v>0</v>
      </c>
      <c r="O96" s="238"/>
      <c r="P96" s="238"/>
      <c r="Q96" s="238"/>
      <c r="R96" s="114"/>
    </row>
    <row r="97" spans="2:18" s="6" customFormat="1" ht="24.95" customHeight="1" x14ac:dyDescent="0.1">
      <c r="B97" s="107"/>
      <c r="C97" s="108"/>
      <c r="D97" s="109" t="s">
        <v>122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35">
        <f>N987</f>
        <v>0</v>
      </c>
      <c r="O97" s="236"/>
      <c r="P97" s="236"/>
      <c r="Q97" s="236"/>
      <c r="R97" s="110"/>
    </row>
    <row r="98" spans="2:18" s="7" customFormat="1" ht="19.899999999999999" customHeight="1" x14ac:dyDescent="0.1">
      <c r="B98" s="111"/>
      <c r="C98" s="112"/>
      <c r="D98" s="113" t="s">
        <v>123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37">
        <f>N988</f>
        <v>0</v>
      </c>
      <c r="O98" s="238"/>
      <c r="P98" s="238"/>
      <c r="Q98" s="238"/>
      <c r="R98" s="114"/>
    </row>
    <row r="99" spans="2:18" s="7" customFormat="1" ht="19.899999999999999" customHeight="1" x14ac:dyDescent="0.1">
      <c r="B99" s="111"/>
      <c r="C99" s="112"/>
      <c r="D99" s="113" t="s">
        <v>124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237">
        <f>N1034</f>
        <v>0</v>
      </c>
      <c r="O99" s="238"/>
      <c r="P99" s="238"/>
      <c r="Q99" s="238"/>
      <c r="R99" s="114"/>
    </row>
    <row r="100" spans="2:18" s="7" customFormat="1" ht="19.899999999999999" customHeight="1" x14ac:dyDescent="0.1">
      <c r="B100" s="111"/>
      <c r="C100" s="112"/>
      <c r="D100" s="113" t="s">
        <v>125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237">
        <f>N1129</f>
        <v>0</v>
      </c>
      <c r="O100" s="238"/>
      <c r="P100" s="238"/>
      <c r="Q100" s="238"/>
      <c r="R100" s="114"/>
    </row>
    <row r="101" spans="2:18" s="7" customFormat="1" ht="19.899999999999999" customHeight="1" x14ac:dyDescent="0.1">
      <c r="B101" s="111"/>
      <c r="C101" s="112"/>
      <c r="D101" s="113" t="s">
        <v>126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237">
        <f>N1175</f>
        <v>0</v>
      </c>
      <c r="O101" s="238"/>
      <c r="P101" s="238"/>
      <c r="Q101" s="238"/>
      <c r="R101" s="114"/>
    </row>
    <row r="102" spans="2:18" s="7" customFormat="1" ht="19.899999999999999" customHeight="1" x14ac:dyDescent="0.1">
      <c r="B102" s="111"/>
      <c r="C102" s="112"/>
      <c r="D102" s="113" t="s">
        <v>127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237">
        <f>N1178</f>
        <v>0</v>
      </c>
      <c r="O102" s="238"/>
      <c r="P102" s="238"/>
      <c r="Q102" s="238"/>
      <c r="R102" s="114"/>
    </row>
    <row r="103" spans="2:18" s="7" customFormat="1" ht="19.899999999999999" customHeight="1" x14ac:dyDescent="0.1">
      <c r="B103" s="111"/>
      <c r="C103" s="112"/>
      <c r="D103" s="113" t="s">
        <v>128</v>
      </c>
      <c r="E103" s="112"/>
      <c r="F103" s="112"/>
      <c r="G103" s="112"/>
      <c r="H103" s="112"/>
      <c r="I103" s="112"/>
      <c r="J103" s="112"/>
      <c r="K103" s="112"/>
      <c r="L103" s="112"/>
      <c r="M103" s="112"/>
      <c r="N103" s="237">
        <f>N1184</f>
        <v>0</v>
      </c>
      <c r="O103" s="238"/>
      <c r="P103" s="238"/>
      <c r="Q103" s="238"/>
      <c r="R103" s="114"/>
    </row>
    <row r="104" spans="2:18" s="7" customFormat="1" ht="19.899999999999999" customHeight="1" x14ac:dyDescent="0.1">
      <c r="B104" s="111"/>
      <c r="C104" s="112"/>
      <c r="D104" s="113" t="s">
        <v>129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237">
        <f>N1212</f>
        <v>0</v>
      </c>
      <c r="O104" s="238"/>
      <c r="P104" s="238"/>
      <c r="Q104" s="238"/>
      <c r="R104" s="114"/>
    </row>
    <row r="105" spans="2:18" s="7" customFormat="1" ht="19.899999999999999" customHeight="1" x14ac:dyDescent="0.1">
      <c r="B105" s="111"/>
      <c r="C105" s="112"/>
      <c r="D105" s="113" t="s">
        <v>130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237">
        <f>N1223</f>
        <v>0</v>
      </c>
      <c r="O105" s="238"/>
      <c r="P105" s="238"/>
      <c r="Q105" s="238"/>
      <c r="R105" s="114"/>
    </row>
    <row r="106" spans="2:18" s="7" customFormat="1" ht="19.899999999999999" customHeight="1" x14ac:dyDescent="0.1">
      <c r="B106" s="111"/>
      <c r="C106" s="112"/>
      <c r="D106" s="113" t="s">
        <v>131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237">
        <f>N1358</f>
        <v>0</v>
      </c>
      <c r="O106" s="238"/>
      <c r="P106" s="238"/>
      <c r="Q106" s="238"/>
      <c r="R106" s="114"/>
    </row>
    <row r="107" spans="2:18" s="7" customFormat="1" ht="19.899999999999999" customHeight="1" x14ac:dyDescent="0.1">
      <c r="B107" s="111"/>
      <c r="C107" s="112"/>
      <c r="D107" s="113" t="s">
        <v>132</v>
      </c>
      <c r="E107" s="112"/>
      <c r="F107" s="112"/>
      <c r="G107" s="112"/>
      <c r="H107" s="112"/>
      <c r="I107" s="112"/>
      <c r="J107" s="112"/>
      <c r="K107" s="112"/>
      <c r="L107" s="112"/>
      <c r="M107" s="112"/>
      <c r="N107" s="237">
        <f>N1436</f>
        <v>0</v>
      </c>
      <c r="O107" s="238"/>
      <c r="P107" s="238"/>
      <c r="Q107" s="238"/>
      <c r="R107" s="114"/>
    </row>
    <row r="108" spans="2:18" s="7" customFormat="1" ht="19.899999999999999" customHeight="1" x14ac:dyDescent="0.1">
      <c r="B108" s="111"/>
      <c r="C108" s="112"/>
      <c r="D108" s="113" t="s">
        <v>133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237">
        <f>N1483</f>
        <v>0</v>
      </c>
      <c r="O108" s="238"/>
      <c r="P108" s="238"/>
      <c r="Q108" s="238"/>
      <c r="R108" s="114"/>
    </row>
    <row r="109" spans="2:18" s="7" customFormat="1" ht="19.899999999999999" customHeight="1" x14ac:dyDescent="0.1">
      <c r="B109" s="111"/>
      <c r="C109" s="112"/>
      <c r="D109" s="113" t="s">
        <v>134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237">
        <f>N1508</f>
        <v>0</v>
      </c>
      <c r="O109" s="238"/>
      <c r="P109" s="238"/>
      <c r="Q109" s="238"/>
      <c r="R109" s="114"/>
    </row>
    <row r="110" spans="2:18" s="7" customFormat="1" ht="19.899999999999999" customHeight="1" x14ac:dyDescent="0.1">
      <c r="B110" s="111"/>
      <c r="C110" s="112"/>
      <c r="D110" s="113" t="s">
        <v>135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237">
        <f>N1514</f>
        <v>0</v>
      </c>
      <c r="O110" s="238"/>
      <c r="P110" s="238"/>
      <c r="Q110" s="238"/>
      <c r="R110" s="114"/>
    </row>
    <row r="111" spans="2:18" s="7" customFormat="1" ht="19.899999999999999" customHeight="1" x14ac:dyDescent="0.1">
      <c r="B111" s="111"/>
      <c r="C111" s="112"/>
      <c r="D111" s="113" t="s">
        <v>136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37">
        <f>N1522</f>
        <v>0</v>
      </c>
      <c r="O111" s="238"/>
      <c r="P111" s="238"/>
      <c r="Q111" s="238"/>
      <c r="R111" s="114"/>
    </row>
    <row r="112" spans="2:18" s="7" customFormat="1" ht="19.899999999999999" customHeight="1" x14ac:dyDescent="0.1">
      <c r="B112" s="111"/>
      <c r="C112" s="112"/>
      <c r="D112" s="113" t="s">
        <v>137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237">
        <f>N1554</f>
        <v>0</v>
      </c>
      <c r="O112" s="238"/>
      <c r="P112" s="238"/>
      <c r="Q112" s="238"/>
      <c r="R112" s="114"/>
    </row>
    <row r="113" spans="2:21" s="7" customFormat="1" ht="19.899999999999999" customHeight="1" x14ac:dyDescent="0.1">
      <c r="B113" s="111"/>
      <c r="C113" s="112"/>
      <c r="D113" s="113" t="s">
        <v>138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237">
        <f>N1575</f>
        <v>0</v>
      </c>
      <c r="O113" s="238"/>
      <c r="P113" s="238"/>
      <c r="Q113" s="238"/>
      <c r="R113" s="114"/>
    </row>
    <row r="114" spans="2:21" s="1" customFormat="1" ht="21.75" customHeight="1" x14ac:dyDescent="0.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1" s="1" customFormat="1" ht="29.25" customHeight="1" x14ac:dyDescent="0.1">
      <c r="B115" s="31"/>
      <c r="C115" s="106" t="s">
        <v>139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9">
        <v>0</v>
      </c>
      <c r="O115" s="211"/>
      <c r="P115" s="211"/>
      <c r="Q115" s="211"/>
      <c r="R115" s="33"/>
      <c r="T115" s="115"/>
      <c r="U115" s="116" t="s">
        <v>38</v>
      </c>
    </row>
    <row r="116" spans="2:21" s="1" customFormat="1" ht="18" customHeight="1" x14ac:dyDescent="0.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1" s="1" customFormat="1" ht="29.25" customHeight="1" x14ac:dyDescent="0.1">
      <c r="B117" s="31"/>
      <c r="C117" s="98" t="s">
        <v>102</v>
      </c>
      <c r="D117" s="99"/>
      <c r="E117" s="99"/>
      <c r="F117" s="99"/>
      <c r="G117" s="99"/>
      <c r="H117" s="99"/>
      <c r="I117" s="99"/>
      <c r="J117" s="99"/>
      <c r="K117" s="99"/>
      <c r="L117" s="220">
        <f>ROUND(SUM(N88+N115),2)</f>
        <v>0</v>
      </c>
      <c r="M117" s="234"/>
      <c r="N117" s="234"/>
      <c r="O117" s="234"/>
      <c r="P117" s="234"/>
      <c r="Q117" s="234"/>
      <c r="R117" s="33"/>
    </row>
    <row r="118" spans="2:21" s="1" customFormat="1" ht="6.95" customHeight="1" x14ac:dyDescent="0.1"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</row>
    <row r="122" spans="2:21" s="1" customFormat="1" ht="6.95" customHeight="1" x14ac:dyDescent="0.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  <row r="123" spans="2:21" s="1" customFormat="1" ht="36.950000000000003" customHeight="1" x14ac:dyDescent="0.1">
      <c r="B123" s="31"/>
      <c r="C123" s="198" t="s">
        <v>140</v>
      </c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33"/>
    </row>
    <row r="124" spans="2:21" s="1" customFormat="1" ht="6.95" customHeight="1" x14ac:dyDescent="0.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1" s="1" customFormat="1" ht="30" customHeight="1" x14ac:dyDescent="0.1">
      <c r="B125" s="31"/>
      <c r="C125" s="28" t="s">
        <v>15</v>
      </c>
      <c r="D125" s="32"/>
      <c r="E125" s="32"/>
      <c r="F125" s="228" t="str">
        <f>F6</f>
        <v>Dolní Počernice - novostavba RD</v>
      </c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32"/>
      <c r="R125" s="33"/>
    </row>
    <row r="126" spans="2:21" s="1" customFormat="1" ht="36.950000000000003" customHeight="1" x14ac:dyDescent="0.1">
      <c r="B126" s="31"/>
      <c r="C126" s="65" t="s">
        <v>105</v>
      </c>
      <c r="D126" s="32"/>
      <c r="E126" s="32"/>
      <c r="F126" s="212" t="str">
        <f>F7</f>
        <v>1 - vlastní objekt</v>
      </c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32"/>
      <c r="R126" s="33"/>
    </row>
    <row r="127" spans="2:21" s="1" customFormat="1" ht="6.95" customHeight="1" x14ac:dyDescent="0.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</row>
    <row r="128" spans="2:21" s="1" customFormat="1" ht="18" customHeight="1" x14ac:dyDescent="0.1">
      <c r="B128" s="31"/>
      <c r="C128" s="28" t="s">
        <v>21</v>
      </c>
      <c r="D128" s="32"/>
      <c r="E128" s="32"/>
      <c r="F128" s="26" t="str">
        <f>F9</f>
        <v xml:space="preserve"> </v>
      </c>
      <c r="G128" s="32"/>
      <c r="H128" s="32"/>
      <c r="I128" s="32"/>
      <c r="J128" s="32"/>
      <c r="K128" s="28" t="s">
        <v>23</v>
      </c>
      <c r="L128" s="32"/>
      <c r="M128" s="229" t="str">
        <f>IF(O9="","",O9)</f>
        <v>17. 9. 2016</v>
      </c>
      <c r="N128" s="211"/>
      <c r="O128" s="211"/>
      <c r="P128" s="211"/>
      <c r="Q128" s="32"/>
      <c r="R128" s="33"/>
    </row>
    <row r="129" spans="2:65" s="1" customFormat="1" ht="6.95" customHeight="1" x14ac:dyDescent="0.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3"/>
    </row>
    <row r="130" spans="2:65" s="1" customFormat="1" ht="12" x14ac:dyDescent="0.1">
      <c r="B130" s="31"/>
      <c r="C130" s="28" t="s">
        <v>27</v>
      </c>
      <c r="D130" s="32"/>
      <c r="E130" s="32"/>
      <c r="F130" s="26" t="str">
        <f>E12</f>
        <v xml:space="preserve"> </v>
      </c>
      <c r="G130" s="32"/>
      <c r="H130" s="32"/>
      <c r="I130" s="32"/>
      <c r="J130" s="32"/>
      <c r="K130" s="28" t="s">
        <v>31</v>
      </c>
      <c r="L130" s="32"/>
      <c r="M130" s="200" t="str">
        <f>E18</f>
        <v xml:space="preserve"> </v>
      </c>
      <c r="N130" s="211"/>
      <c r="O130" s="211"/>
      <c r="P130" s="211"/>
      <c r="Q130" s="211"/>
      <c r="R130" s="33"/>
    </row>
    <row r="131" spans="2:65" s="1" customFormat="1" ht="14.45" customHeight="1" x14ac:dyDescent="0.1">
      <c r="B131" s="31"/>
      <c r="C131" s="28" t="s">
        <v>30</v>
      </c>
      <c r="D131" s="32"/>
      <c r="E131" s="32"/>
      <c r="F131" s="26" t="str">
        <f>IF(E15="","",E15)</f>
        <v xml:space="preserve"> </v>
      </c>
      <c r="G131" s="32"/>
      <c r="H131" s="32"/>
      <c r="I131" s="32"/>
      <c r="J131" s="32"/>
      <c r="K131" s="28" t="s">
        <v>33</v>
      </c>
      <c r="L131" s="32"/>
      <c r="M131" s="200" t="str">
        <f>E21</f>
        <v xml:space="preserve"> </v>
      </c>
      <c r="N131" s="211"/>
      <c r="O131" s="211"/>
      <c r="P131" s="211"/>
      <c r="Q131" s="211"/>
      <c r="R131" s="33"/>
    </row>
    <row r="132" spans="2:65" s="1" customFormat="1" ht="10.35" customHeight="1" x14ac:dyDescent="0.1"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3"/>
    </row>
    <row r="133" spans="2:65" s="8" customFormat="1" ht="29.25" customHeight="1" x14ac:dyDescent="0.15">
      <c r="B133" s="117"/>
      <c r="C133" s="118" t="s">
        <v>141</v>
      </c>
      <c r="D133" s="119" t="s">
        <v>142</v>
      </c>
      <c r="E133" s="119" t="s">
        <v>56</v>
      </c>
      <c r="F133" s="240" t="s">
        <v>143</v>
      </c>
      <c r="G133" s="241"/>
      <c r="H133" s="241"/>
      <c r="I133" s="241"/>
      <c r="J133" s="119" t="s">
        <v>144</v>
      </c>
      <c r="K133" s="119" t="s">
        <v>145</v>
      </c>
      <c r="L133" s="242" t="s">
        <v>146</v>
      </c>
      <c r="M133" s="241"/>
      <c r="N133" s="240" t="s">
        <v>111</v>
      </c>
      <c r="O133" s="241"/>
      <c r="P133" s="241"/>
      <c r="Q133" s="243"/>
      <c r="R133" s="120"/>
      <c r="T133" s="72" t="s">
        <v>147</v>
      </c>
      <c r="U133" s="73" t="s">
        <v>38</v>
      </c>
      <c r="V133" s="73" t="s">
        <v>148</v>
      </c>
      <c r="W133" s="73" t="s">
        <v>149</v>
      </c>
      <c r="X133" s="73" t="s">
        <v>150</v>
      </c>
      <c r="Y133" s="73" t="s">
        <v>151</v>
      </c>
      <c r="Z133" s="73" t="s">
        <v>152</v>
      </c>
      <c r="AA133" s="74" t="s">
        <v>153</v>
      </c>
    </row>
    <row r="134" spans="2:65" s="1" customFormat="1" ht="29.25" customHeight="1" x14ac:dyDescent="0.2">
      <c r="B134" s="31"/>
      <c r="C134" s="76" t="s">
        <v>107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265">
        <f>BK134</f>
        <v>0</v>
      </c>
      <c r="O134" s="266"/>
      <c r="P134" s="266"/>
      <c r="Q134" s="266"/>
      <c r="R134" s="33"/>
      <c r="T134" s="75"/>
      <c r="U134" s="47"/>
      <c r="V134" s="47"/>
      <c r="W134" s="121">
        <f>W135+W987</f>
        <v>3704.2343099999998</v>
      </c>
      <c r="X134" s="47"/>
      <c r="Y134" s="121">
        <f>Y135+Y987</f>
        <v>438.90668629999999</v>
      </c>
      <c r="Z134" s="47"/>
      <c r="AA134" s="122">
        <f>AA135+AA987</f>
        <v>0</v>
      </c>
      <c r="AT134" s="17" t="s">
        <v>73</v>
      </c>
      <c r="AU134" s="17" t="s">
        <v>113</v>
      </c>
      <c r="BK134" s="123">
        <f>BK135+BK987</f>
        <v>0</v>
      </c>
    </row>
    <row r="135" spans="2:65" s="9" customFormat="1" ht="37.35" customHeight="1" x14ac:dyDescent="0.2">
      <c r="B135" s="124"/>
      <c r="C135" s="125"/>
      <c r="D135" s="126" t="s">
        <v>114</v>
      </c>
      <c r="E135" s="126"/>
      <c r="F135" s="126"/>
      <c r="G135" s="126"/>
      <c r="H135" s="126"/>
      <c r="I135" s="126"/>
      <c r="J135" s="126"/>
      <c r="K135" s="126"/>
      <c r="L135" s="126"/>
      <c r="M135" s="126"/>
      <c r="N135" s="267">
        <f>BK135</f>
        <v>0</v>
      </c>
      <c r="O135" s="235"/>
      <c r="P135" s="235"/>
      <c r="Q135" s="235"/>
      <c r="R135" s="127"/>
      <c r="T135" s="128"/>
      <c r="U135" s="125"/>
      <c r="V135" s="125"/>
      <c r="W135" s="129">
        <f>W136+W175+W219+W440+W550+W962+W985</f>
        <v>2484.426258</v>
      </c>
      <c r="X135" s="125"/>
      <c r="Y135" s="129">
        <f>Y136+Y175+Y219+Y440+Y550+Y962+Y985</f>
        <v>413.39987027000001</v>
      </c>
      <c r="Z135" s="125"/>
      <c r="AA135" s="130">
        <f>AA136+AA175+AA219+AA440+AA550+AA962+AA985</f>
        <v>0</v>
      </c>
      <c r="AR135" s="131" t="s">
        <v>20</v>
      </c>
      <c r="AT135" s="132" t="s">
        <v>73</v>
      </c>
      <c r="AU135" s="132" t="s">
        <v>74</v>
      </c>
      <c r="AY135" s="131" t="s">
        <v>154</v>
      </c>
      <c r="BK135" s="133">
        <f>BK136+BK175+BK219+BK440+BK550+BK962+BK985</f>
        <v>0</v>
      </c>
    </row>
    <row r="136" spans="2:65" s="9" customFormat="1" ht="19.899999999999999" customHeight="1" x14ac:dyDescent="0.15">
      <c r="B136" s="124"/>
      <c r="C136" s="125"/>
      <c r="D136" s="134" t="s">
        <v>115</v>
      </c>
      <c r="E136" s="134"/>
      <c r="F136" s="134"/>
      <c r="G136" s="134"/>
      <c r="H136" s="134"/>
      <c r="I136" s="134"/>
      <c r="J136" s="134"/>
      <c r="K136" s="134"/>
      <c r="L136" s="134"/>
      <c r="M136" s="134"/>
      <c r="N136" s="262">
        <f>BK136</f>
        <v>0</v>
      </c>
      <c r="O136" s="263"/>
      <c r="P136" s="263"/>
      <c r="Q136" s="263"/>
      <c r="R136" s="127"/>
      <c r="T136" s="128"/>
      <c r="U136" s="125"/>
      <c r="V136" s="125"/>
      <c r="W136" s="129">
        <f>SUM(W137:W174)</f>
        <v>273.31476999999995</v>
      </c>
      <c r="X136" s="125"/>
      <c r="Y136" s="129">
        <f>SUM(Y137:Y174)</f>
        <v>0</v>
      </c>
      <c r="Z136" s="125"/>
      <c r="AA136" s="130">
        <f>SUM(AA137:AA174)</f>
        <v>0</v>
      </c>
      <c r="AR136" s="131" t="s">
        <v>20</v>
      </c>
      <c r="AT136" s="132" t="s">
        <v>73</v>
      </c>
      <c r="AU136" s="132" t="s">
        <v>20</v>
      </c>
      <c r="AY136" s="131" t="s">
        <v>154</v>
      </c>
      <c r="BK136" s="133">
        <f>SUM(BK137:BK174)</f>
        <v>0</v>
      </c>
    </row>
    <row r="137" spans="2:65" s="1" customFormat="1" ht="31.5" customHeight="1" x14ac:dyDescent="0.1">
      <c r="B137" s="135"/>
      <c r="C137" s="136" t="s">
        <v>20</v>
      </c>
      <c r="D137" s="136" t="s">
        <v>155</v>
      </c>
      <c r="E137" s="137" t="s">
        <v>156</v>
      </c>
      <c r="F137" s="244" t="s">
        <v>157</v>
      </c>
      <c r="G137" s="245"/>
      <c r="H137" s="245"/>
      <c r="I137" s="245"/>
      <c r="J137" s="138" t="s">
        <v>158</v>
      </c>
      <c r="K137" s="139">
        <v>20.25</v>
      </c>
      <c r="L137" s="246">
        <v>0</v>
      </c>
      <c r="M137" s="245"/>
      <c r="N137" s="246">
        <f>ROUND(L137*K137,2)</f>
        <v>0</v>
      </c>
      <c r="O137" s="245"/>
      <c r="P137" s="245"/>
      <c r="Q137" s="245"/>
      <c r="R137" s="140"/>
      <c r="T137" s="141" t="s">
        <v>3</v>
      </c>
      <c r="U137" s="40" t="s">
        <v>41</v>
      </c>
      <c r="V137" s="142">
        <v>0.84</v>
      </c>
      <c r="W137" s="142">
        <f>V137*K137</f>
        <v>17.009999999999998</v>
      </c>
      <c r="X137" s="142">
        <v>0</v>
      </c>
      <c r="Y137" s="142">
        <f>X137*K137</f>
        <v>0</v>
      </c>
      <c r="Z137" s="142">
        <v>0</v>
      </c>
      <c r="AA137" s="143">
        <f>Z137*K137</f>
        <v>0</v>
      </c>
      <c r="AR137" s="17" t="s">
        <v>87</v>
      </c>
      <c r="AT137" s="17" t="s">
        <v>155</v>
      </c>
      <c r="AU137" s="17" t="s">
        <v>81</v>
      </c>
      <c r="AY137" s="17" t="s">
        <v>154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17" t="s">
        <v>81</v>
      </c>
      <c r="BK137" s="144">
        <f>ROUND(L137*K137,2)</f>
        <v>0</v>
      </c>
      <c r="BL137" s="17" t="s">
        <v>87</v>
      </c>
      <c r="BM137" s="17" t="s">
        <v>159</v>
      </c>
    </row>
    <row r="138" spans="2:65" s="10" customFormat="1" ht="22.5" customHeight="1" x14ac:dyDescent="0.1">
      <c r="B138" s="145"/>
      <c r="C138" s="146"/>
      <c r="D138" s="146"/>
      <c r="E138" s="147" t="s">
        <v>3</v>
      </c>
      <c r="F138" s="247" t="s">
        <v>160</v>
      </c>
      <c r="G138" s="248"/>
      <c r="H138" s="248"/>
      <c r="I138" s="248"/>
      <c r="J138" s="146"/>
      <c r="K138" s="148" t="s">
        <v>3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161</v>
      </c>
      <c r="AU138" s="152" t="s">
        <v>81</v>
      </c>
      <c r="AV138" s="10" t="s">
        <v>20</v>
      </c>
      <c r="AW138" s="10" t="s">
        <v>32</v>
      </c>
      <c r="AX138" s="10" t="s">
        <v>74</v>
      </c>
      <c r="AY138" s="152" t="s">
        <v>154</v>
      </c>
    </row>
    <row r="139" spans="2:65" s="11" customFormat="1" ht="22.5" customHeight="1" x14ac:dyDescent="0.1">
      <c r="B139" s="153"/>
      <c r="C139" s="154"/>
      <c r="D139" s="154"/>
      <c r="E139" s="155" t="s">
        <v>3</v>
      </c>
      <c r="F139" s="249" t="s">
        <v>162</v>
      </c>
      <c r="G139" s="250"/>
      <c r="H139" s="250"/>
      <c r="I139" s="250"/>
      <c r="J139" s="154"/>
      <c r="K139" s="156">
        <v>20.25</v>
      </c>
      <c r="L139" s="154"/>
      <c r="M139" s="154"/>
      <c r="N139" s="154"/>
      <c r="O139" s="154"/>
      <c r="P139" s="154"/>
      <c r="Q139" s="154"/>
      <c r="R139" s="157"/>
      <c r="T139" s="158"/>
      <c r="U139" s="154"/>
      <c r="V139" s="154"/>
      <c r="W139" s="154"/>
      <c r="X139" s="154"/>
      <c r="Y139" s="154"/>
      <c r="Z139" s="154"/>
      <c r="AA139" s="159"/>
      <c r="AT139" s="160" t="s">
        <v>161</v>
      </c>
      <c r="AU139" s="160" t="s">
        <v>81</v>
      </c>
      <c r="AV139" s="11" t="s">
        <v>81</v>
      </c>
      <c r="AW139" s="11" t="s">
        <v>32</v>
      </c>
      <c r="AX139" s="11" t="s">
        <v>74</v>
      </c>
      <c r="AY139" s="160" t="s">
        <v>154</v>
      </c>
    </row>
    <row r="140" spans="2:65" s="12" customFormat="1" ht="22.5" customHeight="1" x14ac:dyDescent="0.1">
      <c r="B140" s="161"/>
      <c r="C140" s="162"/>
      <c r="D140" s="162"/>
      <c r="E140" s="163" t="s">
        <v>3</v>
      </c>
      <c r="F140" s="251" t="s">
        <v>163</v>
      </c>
      <c r="G140" s="252"/>
      <c r="H140" s="252"/>
      <c r="I140" s="252"/>
      <c r="J140" s="162"/>
      <c r="K140" s="164">
        <v>20.25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161</v>
      </c>
      <c r="AU140" s="168" t="s">
        <v>81</v>
      </c>
      <c r="AV140" s="12" t="s">
        <v>87</v>
      </c>
      <c r="AW140" s="12" t="s">
        <v>32</v>
      </c>
      <c r="AX140" s="12" t="s">
        <v>20</v>
      </c>
      <c r="AY140" s="168" t="s">
        <v>154</v>
      </c>
    </row>
    <row r="141" spans="2:65" s="1" customFormat="1" ht="31.5" customHeight="1" x14ac:dyDescent="0.1">
      <c r="B141" s="135"/>
      <c r="C141" s="136" t="s">
        <v>81</v>
      </c>
      <c r="D141" s="136" t="s">
        <v>155</v>
      </c>
      <c r="E141" s="137" t="s">
        <v>164</v>
      </c>
      <c r="F141" s="244" t="s">
        <v>165</v>
      </c>
      <c r="G141" s="245"/>
      <c r="H141" s="245"/>
      <c r="I141" s="245"/>
      <c r="J141" s="138" t="s">
        <v>158</v>
      </c>
      <c r="K141" s="139">
        <v>148.679</v>
      </c>
      <c r="L141" s="246">
        <v>0</v>
      </c>
      <c r="M141" s="245"/>
      <c r="N141" s="246">
        <f>ROUND(L141*K141,2)</f>
        <v>0</v>
      </c>
      <c r="O141" s="245"/>
      <c r="P141" s="245"/>
      <c r="Q141" s="245"/>
      <c r="R141" s="140"/>
      <c r="T141" s="141" t="s">
        <v>3</v>
      </c>
      <c r="U141" s="40" t="s">
        <v>41</v>
      </c>
      <c r="V141" s="142">
        <v>1.43</v>
      </c>
      <c r="W141" s="142">
        <f>V141*K141</f>
        <v>212.61096999999998</v>
      </c>
      <c r="X141" s="142">
        <v>0</v>
      </c>
      <c r="Y141" s="142">
        <f>X141*K141</f>
        <v>0</v>
      </c>
      <c r="Z141" s="142">
        <v>0</v>
      </c>
      <c r="AA141" s="143">
        <f>Z141*K141</f>
        <v>0</v>
      </c>
      <c r="AR141" s="17" t="s">
        <v>87</v>
      </c>
      <c r="AT141" s="17" t="s">
        <v>155</v>
      </c>
      <c r="AU141" s="17" t="s">
        <v>81</v>
      </c>
      <c r="AY141" s="17" t="s">
        <v>154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17" t="s">
        <v>81</v>
      </c>
      <c r="BK141" s="144">
        <f>ROUND(L141*K141,2)</f>
        <v>0</v>
      </c>
      <c r="BL141" s="17" t="s">
        <v>87</v>
      </c>
      <c r="BM141" s="17" t="s">
        <v>166</v>
      </c>
    </row>
    <row r="142" spans="2:65" s="10" customFormat="1" ht="22.5" customHeight="1" x14ac:dyDescent="0.1">
      <c r="B142" s="145"/>
      <c r="C142" s="146"/>
      <c r="D142" s="146"/>
      <c r="E142" s="147" t="s">
        <v>3</v>
      </c>
      <c r="F142" s="247" t="s">
        <v>167</v>
      </c>
      <c r="G142" s="248"/>
      <c r="H142" s="248"/>
      <c r="I142" s="248"/>
      <c r="J142" s="146"/>
      <c r="K142" s="148" t="s">
        <v>3</v>
      </c>
      <c r="L142" s="146"/>
      <c r="M142" s="146"/>
      <c r="N142" s="146"/>
      <c r="O142" s="146"/>
      <c r="P142" s="146"/>
      <c r="Q142" s="146"/>
      <c r="R142" s="149"/>
      <c r="T142" s="150"/>
      <c r="U142" s="146"/>
      <c r="V142" s="146"/>
      <c r="W142" s="146"/>
      <c r="X142" s="146"/>
      <c r="Y142" s="146"/>
      <c r="Z142" s="146"/>
      <c r="AA142" s="151"/>
      <c r="AT142" s="152" t="s">
        <v>161</v>
      </c>
      <c r="AU142" s="152" t="s">
        <v>81</v>
      </c>
      <c r="AV142" s="10" t="s">
        <v>20</v>
      </c>
      <c r="AW142" s="10" t="s">
        <v>32</v>
      </c>
      <c r="AX142" s="10" t="s">
        <v>74</v>
      </c>
      <c r="AY142" s="152" t="s">
        <v>154</v>
      </c>
    </row>
    <row r="143" spans="2:65" s="10" customFormat="1" ht="22.5" customHeight="1" x14ac:dyDescent="0.1">
      <c r="B143" s="145"/>
      <c r="C143" s="146"/>
      <c r="D143" s="146"/>
      <c r="E143" s="147" t="s">
        <v>3</v>
      </c>
      <c r="F143" s="253" t="s">
        <v>168</v>
      </c>
      <c r="G143" s="248"/>
      <c r="H143" s="248"/>
      <c r="I143" s="248"/>
      <c r="J143" s="146"/>
      <c r="K143" s="148" t="s">
        <v>3</v>
      </c>
      <c r="L143" s="146"/>
      <c r="M143" s="146"/>
      <c r="N143" s="146"/>
      <c r="O143" s="146"/>
      <c r="P143" s="146"/>
      <c r="Q143" s="146"/>
      <c r="R143" s="149"/>
      <c r="T143" s="150"/>
      <c r="U143" s="146"/>
      <c r="V143" s="146"/>
      <c r="W143" s="146"/>
      <c r="X143" s="146"/>
      <c r="Y143" s="146"/>
      <c r="Z143" s="146"/>
      <c r="AA143" s="151"/>
      <c r="AT143" s="152" t="s">
        <v>161</v>
      </c>
      <c r="AU143" s="152" t="s">
        <v>81</v>
      </c>
      <c r="AV143" s="10" t="s">
        <v>20</v>
      </c>
      <c r="AW143" s="10" t="s">
        <v>32</v>
      </c>
      <c r="AX143" s="10" t="s">
        <v>74</v>
      </c>
      <c r="AY143" s="152" t="s">
        <v>154</v>
      </c>
    </row>
    <row r="144" spans="2:65" s="11" customFormat="1" ht="31.5" customHeight="1" x14ac:dyDescent="0.1">
      <c r="B144" s="153"/>
      <c r="C144" s="154"/>
      <c r="D144" s="154"/>
      <c r="E144" s="155" t="s">
        <v>3</v>
      </c>
      <c r="F144" s="249" t="s">
        <v>169</v>
      </c>
      <c r="G144" s="250"/>
      <c r="H144" s="250"/>
      <c r="I144" s="250"/>
      <c r="J144" s="154"/>
      <c r="K144" s="156">
        <v>98.207999999999998</v>
      </c>
      <c r="L144" s="154"/>
      <c r="M144" s="154"/>
      <c r="N144" s="154"/>
      <c r="O144" s="154"/>
      <c r="P144" s="154"/>
      <c r="Q144" s="154"/>
      <c r="R144" s="157"/>
      <c r="T144" s="158"/>
      <c r="U144" s="154"/>
      <c r="V144" s="154"/>
      <c r="W144" s="154"/>
      <c r="X144" s="154"/>
      <c r="Y144" s="154"/>
      <c r="Z144" s="154"/>
      <c r="AA144" s="159"/>
      <c r="AT144" s="160" t="s">
        <v>161</v>
      </c>
      <c r="AU144" s="160" t="s">
        <v>81</v>
      </c>
      <c r="AV144" s="11" t="s">
        <v>81</v>
      </c>
      <c r="AW144" s="11" t="s">
        <v>32</v>
      </c>
      <c r="AX144" s="11" t="s">
        <v>74</v>
      </c>
      <c r="AY144" s="160" t="s">
        <v>154</v>
      </c>
    </row>
    <row r="145" spans="2:65" s="10" customFormat="1" ht="22.5" customHeight="1" x14ac:dyDescent="0.1">
      <c r="B145" s="145"/>
      <c r="C145" s="146"/>
      <c r="D145" s="146"/>
      <c r="E145" s="147" t="s">
        <v>3</v>
      </c>
      <c r="F145" s="253" t="s">
        <v>170</v>
      </c>
      <c r="G145" s="248"/>
      <c r="H145" s="248"/>
      <c r="I145" s="248"/>
      <c r="J145" s="146"/>
      <c r="K145" s="148" t="s">
        <v>3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161</v>
      </c>
      <c r="AU145" s="152" t="s">
        <v>81</v>
      </c>
      <c r="AV145" s="10" t="s">
        <v>20</v>
      </c>
      <c r="AW145" s="10" t="s">
        <v>32</v>
      </c>
      <c r="AX145" s="10" t="s">
        <v>74</v>
      </c>
      <c r="AY145" s="152" t="s">
        <v>154</v>
      </c>
    </row>
    <row r="146" spans="2:65" s="11" customFormat="1" ht="31.5" customHeight="1" x14ac:dyDescent="0.1">
      <c r="B146" s="153"/>
      <c r="C146" s="154"/>
      <c r="D146" s="154"/>
      <c r="E146" s="155" t="s">
        <v>3</v>
      </c>
      <c r="F146" s="249" t="s">
        <v>171</v>
      </c>
      <c r="G146" s="250"/>
      <c r="H146" s="250"/>
      <c r="I146" s="250"/>
      <c r="J146" s="154"/>
      <c r="K146" s="156">
        <v>32.508000000000003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161</v>
      </c>
      <c r="AU146" s="160" t="s">
        <v>81</v>
      </c>
      <c r="AV146" s="11" t="s">
        <v>81</v>
      </c>
      <c r="AW146" s="11" t="s">
        <v>32</v>
      </c>
      <c r="AX146" s="11" t="s">
        <v>74</v>
      </c>
      <c r="AY146" s="160" t="s">
        <v>154</v>
      </c>
    </row>
    <row r="147" spans="2:65" s="10" customFormat="1" ht="22.5" customHeight="1" x14ac:dyDescent="0.1">
      <c r="B147" s="145"/>
      <c r="C147" s="146"/>
      <c r="D147" s="146"/>
      <c r="E147" s="147" t="s">
        <v>3</v>
      </c>
      <c r="F147" s="253" t="s">
        <v>172</v>
      </c>
      <c r="G147" s="248"/>
      <c r="H147" s="248"/>
      <c r="I147" s="248"/>
      <c r="J147" s="146"/>
      <c r="K147" s="148" t="s">
        <v>3</v>
      </c>
      <c r="L147" s="146"/>
      <c r="M147" s="146"/>
      <c r="N147" s="146"/>
      <c r="O147" s="146"/>
      <c r="P147" s="146"/>
      <c r="Q147" s="146"/>
      <c r="R147" s="149"/>
      <c r="T147" s="150"/>
      <c r="U147" s="146"/>
      <c r="V147" s="146"/>
      <c r="W147" s="146"/>
      <c r="X147" s="146"/>
      <c r="Y147" s="146"/>
      <c r="Z147" s="146"/>
      <c r="AA147" s="151"/>
      <c r="AT147" s="152" t="s">
        <v>161</v>
      </c>
      <c r="AU147" s="152" t="s">
        <v>81</v>
      </c>
      <c r="AV147" s="10" t="s">
        <v>20</v>
      </c>
      <c r="AW147" s="10" t="s">
        <v>32</v>
      </c>
      <c r="AX147" s="10" t="s">
        <v>74</v>
      </c>
      <c r="AY147" s="152" t="s">
        <v>154</v>
      </c>
    </row>
    <row r="148" spans="2:65" s="11" customFormat="1" ht="31.5" customHeight="1" x14ac:dyDescent="0.1">
      <c r="B148" s="153"/>
      <c r="C148" s="154"/>
      <c r="D148" s="154"/>
      <c r="E148" s="155" t="s">
        <v>3</v>
      </c>
      <c r="F148" s="249" t="s">
        <v>173</v>
      </c>
      <c r="G148" s="250"/>
      <c r="H148" s="250"/>
      <c r="I148" s="250"/>
      <c r="J148" s="154"/>
      <c r="K148" s="156">
        <v>17.963000000000001</v>
      </c>
      <c r="L148" s="154"/>
      <c r="M148" s="154"/>
      <c r="N148" s="154"/>
      <c r="O148" s="154"/>
      <c r="P148" s="154"/>
      <c r="Q148" s="154"/>
      <c r="R148" s="157"/>
      <c r="T148" s="158"/>
      <c r="U148" s="154"/>
      <c r="V148" s="154"/>
      <c r="W148" s="154"/>
      <c r="X148" s="154"/>
      <c r="Y148" s="154"/>
      <c r="Z148" s="154"/>
      <c r="AA148" s="159"/>
      <c r="AT148" s="160" t="s">
        <v>161</v>
      </c>
      <c r="AU148" s="160" t="s">
        <v>81</v>
      </c>
      <c r="AV148" s="11" t="s">
        <v>81</v>
      </c>
      <c r="AW148" s="11" t="s">
        <v>32</v>
      </c>
      <c r="AX148" s="11" t="s">
        <v>74</v>
      </c>
      <c r="AY148" s="160" t="s">
        <v>154</v>
      </c>
    </row>
    <row r="149" spans="2:65" s="12" customFormat="1" ht="22.5" customHeight="1" x14ac:dyDescent="0.1">
      <c r="B149" s="161"/>
      <c r="C149" s="162"/>
      <c r="D149" s="162"/>
      <c r="E149" s="163" t="s">
        <v>3</v>
      </c>
      <c r="F149" s="251" t="s">
        <v>163</v>
      </c>
      <c r="G149" s="252"/>
      <c r="H149" s="252"/>
      <c r="I149" s="252"/>
      <c r="J149" s="162"/>
      <c r="K149" s="164">
        <v>148.679</v>
      </c>
      <c r="L149" s="162"/>
      <c r="M149" s="162"/>
      <c r="N149" s="162"/>
      <c r="O149" s="162"/>
      <c r="P149" s="162"/>
      <c r="Q149" s="162"/>
      <c r="R149" s="165"/>
      <c r="T149" s="166"/>
      <c r="U149" s="162"/>
      <c r="V149" s="162"/>
      <c r="W149" s="162"/>
      <c r="X149" s="162"/>
      <c r="Y149" s="162"/>
      <c r="Z149" s="162"/>
      <c r="AA149" s="167"/>
      <c r="AT149" s="168" t="s">
        <v>161</v>
      </c>
      <c r="AU149" s="168" t="s">
        <v>81</v>
      </c>
      <c r="AV149" s="12" t="s">
        <v>87</v>
      </c>
      <c r="AW149" s="12" t="s">
        <v>32</v>
      </c>
      <c r="AX149" s="12" t="s">
        <v>20</v>
      </c>
      <c r="AY149" s="168" t="s">
        <v>154</v>
      </c>
    </row>
    <row r="150" spans="2:65" s="1" customFormat="1" ht="31.5" customHeight="1" x14ac:dyDescent="0.1">
      <c r="B150" s="135"/>
      <c r="C150" s="136" t="s">
        <v>84</v>
      </c>
      <c r="D150" s="136" t="s">
        <v>155</v>
      </c>
      <c r="E150" s="137" t="s">
        <v>174</v>
      </c>
      <c r="F150" s="244" t="s">
        <v>175</v>
      </c>
      <c r="G150" s="245"/>
      <c r="H150" s="245"/>
      <c r="I150" s="245"/>
      <c r="J150" s="138" t="s">
        <v>158</v>
      </c>
      <c r="K150" s="139">
        <v>148.679</v>
      </c>
      <c r="L150" s="246">
        <v>0</v>
      </c>
      <c r="M150" s="245"/>
      <c r="N150" s="246">
        <f>ROUND(L150*K150,2)</f>
        <v>0</v>
      </c>
      <c r="O150" s="245"/>
      <c r="P150" s="245"/>
      <c r="Q150" s="245"/>
      <c r="R150" s="140"/>
      <c r="T150" s="141" t="s">
        <v>3</v>
      </c>
      <c r="U150" s="40" t="s">
        <v>41</v>
      </c>
      <c r="V150" s="142">
        <v>0.1</v>
      </c>
      <c r="W150" s="142">
        <f>V150*K150</f>
        <v>14.867900000000001</v>
      </c>
      <c r="X150" s="142">
        <v>0</v>
      </c>
      <c r="Y150" s="142">
        <f>X150*K150</f>
        <v>0</v>
      </c>
      <c r="Z150" s="142">
        <v>0</v>
      </c>
      <c r="AA150" s="143">
        <f>Z150*K150</f>
        <v>0</v>
      </c>
      <c r="AR150" s="17" t="s">
        <v>87</v>
      </c>
      <c r="AT150" s="17" t="s">
        <v>155</v>
      </c>
      <c r="AU150" s="17" t="s">
        <v>81</v>
      </c>
      <c r="AY150" s="17" t="s">
        <v>154</v>
      </c>
      <c r="BE150" s="144">
        <f>IF(U150="základní",N150,0)</f>
        <v>0</v>
      </c>
      <c r="BF150" s="144">
        <f>IF(U150="snížená",N150,0)</f>
        <v>0</v>
      </c>
      <c r="BG150" s="144">
        <f>IF(U150="zákl. přenesená",N150,0)</f>
        <v>0</v>
      </c>
      <c r="BH150" s="144">
        <f>IF(U150="sníž. přenesená",N150,0)</f>
        <v>0</v>
      </c>
      <c r="BI150" s="144">
        <f>IF(U150="nulová",N150,0)</f>
        <v>0</v>
      </c>
      <c r="BJ150" s="17" t="s">
        <v>81</v>
      </c>
      <c r="BK150" s="144">
        <f>ROUND(L150*K150,2)</f>
        <v>0</v>
      </c>
      <c r="BL150" s="17" t="s">
        <v>87</v>
      </c>
      <c r="BM150" s="17" t="s">
        <v>176</v>
      </c>
    </row>
    <row r="151" spans="2:65" s="10" customFormat="1" ht="22.5" customHeight="1" x14ac:dyDescent="0.1">
      <c r="B151" s="145"/>
      <c r="C151" s="146"/>
      <c r="D151" s="146"/>
      <c r="E151" s="147" t="s">
        <v>3</v>
      </c>
      <c r="F151" s="247" t="s">
        <v>177</v>
      </c>
      <c r="G151" s="248"/>
      <c r="H151" s="248"/>
      <c r="I151" s="248"/>
      <c r="J151" s="146"/>
      <c r="K151" s="148" t="s">
        <v>3</v>
      </c>
      <c r="L151" s="146"/>
      <c r="M151" s="146"/>
      <c r="N151" s="146"/>
      <c r="O151" s="146"/>
      <c r="P151" s="146"/>
      <c r="Q151" s="146"/>
      <c r="R151" s="149"/>
      <c r="T151" s="150"/>
      <c r="U151" s="146"/>
      <c r="V151" s="146"/>
      <c r="W151" s="146"/>
      <c r="X151" s="146"/>
      <c r="Y151" s="146"/>
      <c r="Z151" s="146"/>
      <c r="AA151" s="151"/>
      <c r="AT151" s="152" t="s">
        <v>161</v>
      </c>
      <c r="AU151" s="152" t="s">
        <v>81</v>
      </c>
      <c r="AV151" s="10" t="s">
        <v>20</v>
      </c>
      <c r="AW151" s="10" t="s">
        <v>32</v>
      </c>
      <c r="AX151" s="10" t="s">
        <v>74</v>
      </c>
      <c r="AY151" s="152" t="s">
        <v>154</v>
      </c>
    </row>
    <row r="152" spans="2:65" s="11" customFormat="1" ht="22.5" customHeight="1" x14ac:dyDescent="0.1">
      <c r="B152" s="153"/>
      <c r="C152" s="154"/>
      <c r="D152" s="154"/>
      <c r="E152" s="155" t="s">
        <v>3</v>
      </c>
      <c r="F152" s="249" t="s">
        <v>178</v>
      </c>
      <c r="G152" s="250"/>
      <c r="H152" s="250"/>
      <c r="I152" s="250"/>
      <c r="J152" s="154"/>
      <c r="K152" s="156">
        <v>148.679</v>
      </c>
      <c r="L152" s="154"/>
      <c r="M152" s="154"/>
      <c r="N152" s="154"/>
      <c r="O152" s="154"/>
      <c r="P152" s="154"/>
      <c r="Q152" s="154"/>
      <c r="R152" s="157"/>
      <c r="T152" s="158"/>
      <c r="U152" s="154"/>
      <c r="V152" s="154"/>
      <c r="W152" s="154"/>
      <c r="X152" s="154"/>
      <c r="Y152" s="154"/>
      <c r="Z152" s="154"/>
      <c r="AA152" s="159"/>
      <c r="AT152" s="160" t="s">
        <v>161</v>
      </c>
      <c r="AU152" s="160" t="s">
        <v>81</v>
      </c>
      <c r="AV152" s="11" t="s">
        <v>81</v>
      </c>
      <c r="AW152" s="11" t="s">
        <v>32</v>
      </c>
      <c r="AX152" s="11" t="s">
        <v>74</v>
      </c>
      <c r="AY152" s="160" t="s">
        <v>154</v>
      </c>
    </row>
    <row r="153" spans="2:65" s="12" customFormat="1" ht="22.5" customHeight="1" x14ac:dyDescent="0.1">
      <c r="B153" s="161"/>
      <c r="C153" s="162"/>
      <c r="D153" s="162"/>
      <c r="E153" s="163" t="s">
        <v>3</v>
      </c>
      <c r="F153" s="251" t="s">
        <v>163</v>
      </c>
      <c r="G153" s="252"/>
      <c r="H153" s="252"/>
      <c r="I153" s="252"/>
      <c r="J153" s="162"/>
      <c r="K153" s="164">
        <v>148.679</v>
      </c>
      <c r="L153" s="162"/>
      <c r="M153" s="162"/>
      <c r="N153" s="162"/>
      <c r="O153" s="162"/>
      <c r="P153" s="162"/>
      <c r="Q153" s="162"/>
      <c r="R153" s="165"/>
      <c r="T153" s="166"/>
      <c r="U153" s="162"/>
      <c r="V153" s="162"/>
      <c r="W153" s="162"/>
      <c r="X153" s="162"/>
      <c r="Y153" s="162"/>
      <c r="Z153" s="162"/>
      <c r="AA153" s="167"/>
      <c r="AT153" s="168" t="s">
        <v>161</v>
      </c>
      <c r="AU153" s="168" t="s">
        <v>81</v>
      </c>
      <c r="AV153" s="12" t="s">
        <v>87</v>
      </c>
      <c r="AW153" s="12" t="s">
        <v>32</v>
      </c>
      <c r="AX153" s="12" t="s">
        <v>20</v>
      </c>
      <c r="AY153" s="168" t="s">
        <v>154</v>
      </c>
    </row>
    <row r="154" spans="2:65" s="1" customFormat="1" ht="31.5" customHeight="1" x14ac:dyDescent="0.1">
      <c r="B154" s="135"/>
      <c r="C154" s="136" t="s">
        <v>87</v>
      </c>
      <c r="D154" s="136" t="s">
        <v>155</v>
      </c>
      <c r="E154" s="137" t="s">
        <v>179</v>
      </c>
      <c r="F154" s="244" t="s">
        <v>180</v>
      </c>
      <c r="G154" s="245"/>
      <c r="H154" s="245"/>
      <c r="I154" s="245"/>
      <c r="J154" s="138" t="s">
        <v>158</v>
      </c>
      <c r="K154" s="139">
        <v>75.503</v>
      </c>
      <c r="L154" s="246">
        <v>0</v>
      </c>
      <c r="M154" s="245"/>
      <c r="N154" s="246">
        <f>ROUND(L154*K154,2)</f>
        <v>0</v>
      </c>
      <c r="O154" s="245"/>
      <c r="P154" s="245"/>
      <c r="Q154" s="245"/>
      <c r="R154" s="140"/>
      <c r="T154" s="141" t="s">
        <v>3</v>
      </c>
      <c r="U154" s="40" t="s">
        <v>41</v>
      </c>
      <c r="V154" s="142">
        <v>8.3000000000000004E-2</v>
      </c>
      <c r="W154" s="142">
        <f>V154*K154</f>
        <v>6.2667489999999999</v>
      </c>
      <c r="X154" s="142">
        <v>0</v>
      </c>
      <c r="Y154" s="142">
        <f>X154*K154</f>
        <v>0</v>
      </c>
      <c r="Z154" s="142">
        <v>0</v>
      </c>
      <c r="AA154" s="143">
        <f>Z154*K154</f>
        <v>0</v>
      </c>
      <c r="AR154" s="17" t="s">
        <v>87</v>
      </c>
      <c r="AT154" s="17" t="s">
        <v>155</v>
      </c>
      <c r="AU154" s="17" t="s">
        <v>81</v>
      </c>
      <c r="AY154" s="17" t="s">
        <v>154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17" t="s">
        <v>81</v>
      </c>
      <c r="BK154" s="144">
        <f>ROUND(L154*K154,2)</f>
        <v>0</v>
      </c>
      <c r="BL154" s="17" t="s">
        <v>87</v>
      </c>
      <c r="BM154" s="17" t="s">
        <v>181</v>
      </c>
    </row>
    <row r="155" spans="2:65" s="10" customFormat="1" ht="22.5" customHeight="1" x14ac:dyDescent="0.1">
      <c r="B155" s="145"/>
      <c r="C155" s="146"/>
      <c r="D155" s="146"/>
      <c r="E155" s="147" t="s">
        <v>3</v>
      </c>
      <c r="F155" s="247" t="s">
        <v>182</v>
      </c>
      <c r="G155" s="248"/>
      <c r="H155" s="248"/>
      <c r="I155" s="248"/>
      <c r="J155" s="146"/>
      <c r="K155" s="148" t="s">
        <v>3</v>
      </c>
      <c r="L155" s="146"/>
      <c r="M155" s="146"/>
      <c r="N155" s="146"/>
      <c r="O155" s="146"/>
      <c r="P155" s="146"/>
      <c r="Q155" s="146"/>
      <c r="R155" s="149"/>
      <c r="T155" s="150"/>
      <c r="U155" s="146"/>
      <c r="V155" s="146"/>
      <c r="W155" s="146"/>
      <c r="X155" s="146"/>
      <c r="Y155" s="146"/>
      <c r="Z155" s="146"/>
      <c r="AA155" s="151"/>
      <c r="AT155" s="152" t="s">
        <v>161</v>
      </c>
      <c r="AU155" s="152" t="s">
        <v>81</v>
      </c>
      <c r="AV155" s="10" t="s">
        <v>20</v>
      </c>
      <c r="AW155" s="10" t="s">
        <v>32</v>
      </c>
      <c r="AX155" s="10" t="s">
        <v>74</v>
      </c>
      <c r="AY155" s="152" t="s">
        <v>154</v>
      </c>
    </row>
    <row r="156" spans="2:65" s="10" customFormat="1" ht="22.5" customHeight="1" x14ac:dyDescent="0.1">
      <c r="B156" s="145"/>
      <c r="C156" s="146"/>
      <c r="D156" s="146"/>
      <c r="E156" s="147" t="s">
        <v>3</v>
      </c>
      <c r="F156" s="253" t="s">
        <v>183</v>
      </c>
      <c r="G156" s="248"/>
      <c r="H156" s="248"/>
      <c r="I156" s="248"/>
      <c r="J156" s="146"/>
      <c r="K156" s="148" t="s">
        <v>3</v>
      </c>
      <c r="L156" s="146"/>
      <c r="M156" s="146"/>
      <c r="N156" s="146"/>
      <c r="O156" s="146"/>
      <c r="P156" s="146"/>
      <c r="Q156" s="146"/>
      <c r="R156" s="149"/>
      <c r="T156" s="150"/>
      <c r="U156" s="146"/>
      <c r="V156" s="146"/>
      <c r="W156" s="146"/>
      <c r="X156" s="146"/>
      <c r="Y156" s="146"/>
      <c r="Z156" s="146"/>
      <c r="AA156" s="151"/>
      <c r="AT156" s="152" t="s">
        <v>161</v>
      </c>
      <c r="AU156" s="152" t="s">
        <v>81</v>
      </c>
      <c r="AV156" s="10" t="s">
        <v>20</v>
      </c>
      <c r="AW156" s="10" t="s">
        <v>32</v>
      </c>
      <c r="AX156" s="10" t="s">
        <v>74</v>
      </c>
      <c r="AY156" s="152" t="s">
        <v>154</v>
      </c>
    </row>
    <row r="157" spans="2:65" s="11" customFormat="1" ht="22.5" customHeight="1" x14ac:dyDescent="0.1">
      <c r="B157" s="153"/>
      <c r="C157" s="154"/>
      <c r="D157" s="154"/>
      <c r="E157" s="155" t="s">
        <v>3</v>
      </c>
      <c r="F157" s="249" t="s">
        <v>178</v>
      </c>
      <c r="G157" s="250"/>
      <c r="H157" s="250"/>
      <c r="I157" s="250"/>
      <c r="J157" s="154"/>
      <c r="K157" s="156">
        <v>148.679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161</v>
      </c>
      <c r="AU157" s="160" t="s">
        <v>81</v>
      </c>
      <c r="AV157" s="11" t="s">
        <v>81</v>
      </c>
      <c r="AW157" s="11" t="s">
        <v>32</v>
      </c>
      <c r="AX157" s="11" t="s">
        <v>74</v>
      </c>
      <c r="AY157" s="160" t="s">
        <v>154</v>
      </c>
    </row>
    <row r="158" spans="2:65" s="10" customFormat="1" ht="22.5" customHeight="1" x14ac:dyDescent="0.1">
      <c r="B158" s="145"/>
      <c r="C158" s="146"/>
      <c r="D158" s="146"/>
      <c r="E158" s="147" t="s">
        <v>3</v>
      </c>
      <c r="F158" s="253" t="s">
        <v>184</v>
      </c>
      <c r="G158" s="248"/>
      <c r="H158" s="248"/>
      <c r="I158" s="248"/>
      <c r="J158" s="146"/>
      <c r="K158" s="148" t="s">
        <v>3</v>
      </c>
      <c r="L158" s="146"/>
      <c r="M158" s="146"/>
      <c r="N158" s="146"/>
      <c r="O158" s="146"/>
      <c r="P158" s="146"/>
      <c r="Q158" s="146"/>
      <c r="R158" s="149"/>
      <c r="T158" s="150"/>
      <c r="U158" s="146"/>
      <c r="V158" s="146"/>
      <c r="W158" s="146"/>
      <c r="X158" s="146"/>
      <c r="Y158" s="146"/>
      <c r="Z158" s="146"/>
      <c r="AA158" s="151"/>
      <c r="AT158" s="152" t="s">
        <v>161</v>
      </c>
      <c r="AU158" s="152" t="s">
        <v>81</v>
      </c>
      <c r="AV158" s="10" t="s">
        <v>20</v>
      </c>
      <c r="AW158" s="10" t="s">
        <v>32</v>
      </c>
      <c r="AX158" s="10" t="s">
        <v>74</v>
      </c>
      <c r="AY158" s="152" t="s">
        <v>154</v>
      </c>
    </row>
    <row r="159" spans="2:65" s="11" customFormat="1" ht="22.5" customHeight="1" x14ac:dyDescent="0.1">
      <c r="B159" s="153"/>
      <c r="C159" s="154"/>
      <c r="D159" s="154"/>
      <c r="E159" s="155" t="s">
        <v>3</v>
      </c>
      <c r="F159" s="249" t="s">
        <v>185</v>
      </c>
      <c r="G159" s="250"/>
      <c r="H159" s="250"/>
      <c r="I159" s="250"/>
      <c r="J159" s="154"/>
      <c r="K159" s="156">
        <v>-73.176000000000002</v>
      </c>
      <c r="L159" s="154"/>
      <c r="M159" s="154"/>
      <c r="N159" s="154"/>
      <c r="O159" s="154"/>
      <c r="P159" s="154"/>
      <c r="Q159" s="154"/>
      <c r="R159" s="157"/>
      <c r="T159" s="158"/>
      <c r="U159" s="154"/>
      <c r="V159" s="154"/>
      <c r="W159" s="154"/>
      <c r="X159" s="154"/>
      <c r="Y159" s="154"/>
      <c r="Z159" s="154"/>
      <c r="AA159" s="159"/>
      <c r="AT159" s="160" t="s">
        <v>161</v>
      </c>
      <c r="AU159" s="160" t="s">
        <v>81</v>
      </c>
      <c r="AV159" s="11" t="s">
        <v>81</v>
      </c>
      <c r="AW159" s="11" t="s">
        <v>32</v>
      </c>
      <c r="AX159" s="11" t="s">
        <v>74</v>
      </c>
      <c r="AY159" s="160" t="s">
        <v>154</v>
      </c>
    </row>
    <row r="160" spans="2:65" s="12" customFormat="1" ht="22.5" customHeight="1" x14ac:dyDescent="0.1">
      <c r="B160" s="161"/>
      <c r="C160" s="162"/>
      <c r="D160" s="162"/>
      <c r="E160" s="163" t="s">
        <v>3</v>
      </c>
      <c r="F160" s="251" t="s">
        <v>163</v>
      </c>
      <c r="G160" s="252"/>
      <c r="H160" s="252"/>
      <c r="I160" s="252"/>
      <c r="J160" s="162"/>
      <c r="K160" s="164">
        <v>75.503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161</v>
      </c>
      <c r="AU160" s="168" t="s">
        <v>81</v>
      </c>
      <c r="AV160" s="12" t="s">
        <v>87</v>
      </c>
      <c r="AW160" s="12" t="s">
        <v>32</v>
      </c>
      <c r="AX160" s="12" t="s">
        <v>20</v>
      </c>
      <c r="AY160" s="168" t="s">
        <v>154</v>
      </c>
    </row>
    <row r="161" spans="2:65" s="1" customFormat="1" ht="22.5" customHeight="1" x14ac:dyDescent="0.1">
      <c r="B161" s="135"/>
      <c r="C161" s="136" t="s">
        <v>90</v>
      </c>
      <c r="D161" s="136" t="s">
        <v>155</v>
      </c>
      <c r="E161" s="137" t="s">
        <v>186</v>
      </c>
      <c r="F161" s="244" t="s">
        <v>187</v>
      </c>
      <c r="G161" s="245"/>
      <c r="H161" s="245"/>
      <c r="I161" s="245"/>
      <c r="J161" s="138" t="s">
        <v>158</v>
      </c>
      <c r="K161" s="139">
        <v>75.503</v>
      </c>
      <c r="L161" s="246">
        <v>0</v>
      </c>
      <c r="M161" s="245"/>
      <c r="N161" s="246">
        <f>ROUND(L161*K161,2)</f>
        <v>0</v>
      </c>
      <c r="O161" s="245"/>
      <c r="P161" s="245"/>
      <c r="Q161" s="245"/>
      <c r="R161" s="140"/>
      <c r="T161" s="141" t="s">
        <v>3</v>
      </c>
      <c r="U161" s="40" t="s">
        <v>41</v>
      </c>
      <c r="V161" s="142">
        <v>8.9999999999999993E-3</v>
      </c>
      <c r="W161" s="142">
        <f>V161*K161</f>
        <v>0.67952699999999999</v>
      </c>
      <c r="X161" s="142">
        <v>0</v>
      </c>
      <c r="Y161" s="142">
        <f>X161*K161</f>
        <v>0</v>
      </c>
      <c r="Z161" s="142">
        <v>0</v>
      </c>
      <c r="AA161" s="143">
        <f>Z161*K161</f>
        <v>0</v>
      </c>
      <c r="AR161" s="17" t="s">
        <v>87</v>
      </c>
      <c r="AT161" s="17" t="s">
        <v>155</v>
      </c>
      <c r="AU161" s="17" t="s">
        <v>81</v>
      </c>
      <c r="AY161" s="17" t="s">
        <v>154</v>
      </c>
      <c r="BE161" s="144">
        <f>IF(U161="základní",N161,0)</f>
        <v>0</v>
      </c>
      <c r="BF161" s="144">
        <f>IF(U161="snížená",N161,0)</f>
        <v>0</v>
      </c>
      <c r="BG161" s="144">
        <f>IF(U161="zákl. přenesená",N161,0)</f>
        <v>0</v>
      </c>
      <c r="BH161" s="144">
        <f>IF(U161="sníž. přenesená",N161,0)</f>
        <v>0</v>
      </c>
      <c r="BI161" s="144">
        <f>IF(U161="nulová",N161,0)</f>
        <v>0</v>
      </c>
      <c r="BJ161" s="17" t="s">
        <v>81</v>
      </c>
      <c r="BK161" s="144">
        <f>ROUND(L161*K161,2)</f>
        <v>0</v>
      </c>
      <c r="BL161" s="17" t="s">
        <v>87</v>
      </c>
      <c r="BM161" s="17" t="s">
        <v>188</v>
      </c>
    </row>
    <row r="162" spans="2:65" s="10" customFormat="1" ht="22.5" customHeight="1" x14ac:dyDescent="0.1">
      <c r="B162" s="145"/>
      <c r="C162" s="146"/>
      <c r="D162" s="146"/>
      <c r="E162" s="147" t="s">
        <v>3</v>
      </c>
      <c r="F162" s="247" t="s">
        <v>189</v>
      </c>
      <c r="G162" s="248"/>
      <c r="H162" s="248"/>
      <c r="I162" s="248"/>
      <c r="J162" s="146"/>
      <c r="K162" s="148" t="s">
        <v>3</v>
      </c>
      <c r="L162" s="146"/>
      <c r="M162" s="146"/>
      <c r="N162" s="146"/>
      <c r="O162" s="146"/>
      <c r="P162" s="146"/>
      <c r="Q162" s="146"/>
      <c r="R162" s="149"/>
      <c r="T162" s="150"/>
      <c r="U162" s="146"/>
      <c r="V162" s="146"/>
      <c r="W162" s="146"/>
      <c r="X162" s="146"/>
      <c r="Y162" s="146"/>
      <c r="Z162" s="146"/>
      <c r="AA162" s="151"/>
      <c r="AT162" s="152" t="s">
        <v>161</v>
      </c>
      <c r="AU162" s="152" t="s">
        <v>81</v>
      </c>
      <c r="AV162" s="10" t="s">
        <v>20</v>
      </c>
      <c r="AW162" s="10" t="s">
        <v>32</v>
      </c>
      <c r="AX162" s="10" t="s">
        <v>74</v>
      </c>
      <c r="AY162" s="152" t="s">
        <v>154</v>
      </c>
    </row>
    <row r="163" spans="2:65" s="11" customFormat="1" ht="22.5" customHeight="1" x14ac:dyDescent="0.1">
      <c r="B163" s="153"/>
      <c r="C163" s="154"/>
      <c r="D163" s="154"/>
      <c r="E163" s="155" t="s">
        <v>3</v>
      </c>
      <c r="F163" s="249" t="s">
        <v>190</v>
      </c>
      <c r="G163" s="250"/>
      <c r="H163" s="250"/>
      <c r="I163" s="250"/>
      <c r="J163" s="154"/>
      <c r="K163" s="156">
        <v>75.503</v>
      </c>
      <c r="L163" s="154"/>
      <c r="M163" s="154"/>
      <c r="N163" s="154"/>
      <c r="O163" s="154"/>
      <c r="P163" s="154"/>
      <c r="Q163" s="154"/>
      <c r="R163" s="157"/>
      <c r="T163" s="158"/>
      <c r="U163" s="154"/>
      <c r="V163" s="154"/>
      <c r="W163" s="154"/>
      <c r="X163" s="154"/>
      <c r="Y163" s="154"/>
      <c r="Z163" s="154"/>
      <c r="AA163" s="159"/>
      <c r="AT163" s="160" t="s">
        <v>161</v>
      </c>
      <c r="AU163" s="160" t="s">
        <v>81</v>
      </c>
      <c r="AV163" s="11" t="s">
        <v>81</v>
      </c>
      <c r="AW163" s="11" t="s">
        <v>32</v>
      </c>
      <c r="AX163" s="11" t="s">
        <v>74</v>
      </c>
      <c r="AY163" s="160" t="s">
        <v>154</v>
      </c>
    </row>
    <row r="164" spans="2:65" s="12" customFormat="1" ht="22.5" customHeight="1" x14ac:dyDescent="0.1">
      <c r="B164" s="161"/>
      <c r="C164" s="162"/>
      <c r="D164" s="162"/>
      <c r="E164" s="163" t="s">
        <v>3</v>
      </c>
      <c r="F164" s="251" t="s">
        <v>163</v>
      </c>
      <c r="G164" s="252"/>
      <c r="H164" s="252"/>
      <c r="I164" s="252"/>
      <c r="J164" s="162"/>
      <c r="K164" s="164">
        <v>75.503</v>
      </c>
      <c r="L164" s="162"/>
      <c r="M164" s="162"/>
      <c r="N164" s="162"/>
      <c r="O164" s="162"/>
      <c r="P164" s="162"/>
      <c r="Q164" s="162"/>
      <c r="R164" s="165"/>
      <c r="T164" s="166"/>
      <c r="U164" s="162"/>
      <c r="V164" s="162"/>
      <c r="W164" s="162"/>
      <c r="X164" s="162"/>
      <c r="Y164" s="162"/>
      <c r="Z164" s="162"/>
      <c r="AA164" s="167"/>
      <c r="AT164" s="168" t="s">
        <v>161</v>
      </c>
      <c r="AU164" s="168" t="s">
        <v>81</v>
      </c>
      <c r="AV164" s="12" t="s">
        <v>87</v>
      </c>
      <c r="AW164" s="12" t="s">
        <v>32</v>
      </c>
      <c r="AX164" s="12" t="s">
        <v>20</v>
      </c>
      <c r="AY164" s="168" t="s">
        <v>154</v>
      </c>
    </row>
    <row r="165" spans="2:65" s="1" customFormat="1" ht="31.5" customHeight="1" x14ac:dyDescent="0.1">
      <c r="B165" s="135"/>
      <c r="C165" s="136" t="s">
        <v>93</v>
      </c>
      <c r="D165" s="136" t="s">
        <v>155</v>
      </c>
      <c r="E165" s="137" t="s">
        <v>191</v>
      </c>
      <c r="F165" s="244" t="s">
        <v>192</v>
      </c>
      <c r="G165" s="245"/>
      <c r="H165" s="245"/>
      <c r="I165" s="245"/>
      <c r="J165" s="138" t="s">
        <v>193</v>
      </c>
      <c r="K165" s="139">
        <v>135.905</v>
      </c>
      <c r="L165" s="246">
        <v>0</v>
      </c>
      <c r="M165" s="245"/>
      <c r="N165" s="246">
        <f>ROUND(L165*K165,2)</f>
        <v>0</v>
      </c>
      <c r="O165" s="245"/>
      <c r="P165" s="245"/>
      <c r="Q165" s="245"/>
      <c r="R165" s="140"/>
      <c r="T165" s="141" t="s">
        <v>3</v>
      </c>
      <c r="U165" s="40" t="s">
        <v>41</v>
      </c>
      <c r="V165" s="142">
        <v>0</v>
      </c>
      <c r="W165" s="142">
        <f>V165*K165</f>
        <v>0</v>
      </c>
      <c r="X165" s="142">
        <v>0</v>
      </c>
      <c r="Y165" s="142">
        <f>X165*K165</f>
        <v>0</v>
      </c>
      <c r="Z165" s="142">
        <v>0</v>
      </c>
      <c r="AA165" s="143">
        <f>Z165*K165</f>
        <v>0</v>
      </c>
      <c r="AR165" s="17" t="s">
        <v>87</v>
      </c>
      <c r="AT165" s="17" t="s">
        <v>155</v>
      </c>
      <c r="AU165" s="17" t="s">
        <v>81</v>
      </c>
      <c r="AY165" s="17" t="s">
        <v>154</v>
      </c>
      <c r="BE165" s="144">
        <f>IF(U165="základní",N165,0)</f>
        <v>0</v>
      </c>
      <c r="BF165" s="144">
        <f>IF(U165="snížená",N165,0)</f>
        <v>0</v>
      </c>
      <c r="BG165" s="144">
        <f>IF(U165="zákl. přenesená",N165,0)</f>
        <v>0</v>
      </c>
      <c r="BH165" s="144">
        <f>IF(U165="sníž. přenesená",N165,0)</f>
        <v>0</v>
      </c>
      <c r="BI165" s="144">
        <f>IF(U165="nulová",N165,0)</f>
        <v>0</v>
      </c>
      <c r="BJ165" s="17" t="s">
        <v>81</v>
      </c>
      <c r="BK165" s="144">
        <f>ROUND(L165*K165,2)</f>
        <v>0</v>
      </c>
      <c r="BL165" s="17" t="s">
        <v>87</v>
      </c>
      <c r="BM165" s="17" t="s">
        <v>194</v>
      </c>
    </row>
    <row r="166" spans="2:65" s="1" customFormat="1" ht="31.5" customHeight="1" x14ac:dyDescent="0.1">
      <c r="B166" s="135"/>
      <c r="C166" s="136" t="s">
        <v>195</v>
      </c>
      <c r="D166" s="136" t="s">
        <v>155</v>
      </c>
      <c r="E166" s="137" t="s">
        <v>196</v>
      </c>
      <c r="F166" s="244" t="s">
        <v>197</v>
      </c>
      <c r="G166" s="245"/>
      <c r="H166" s="245"/>
      <c r="I166" s="245"/>
      <c r="J166" s="138" t="s">
        <v>158</v>
      </c>
      <c r="K166" s="139">
        <v>73.176000000000002</v>
      </c>
      <c r="L166" s="246">
        <v>0</v>
      </c>
      <c r="M166" s="245"/>
      <c r="N166" s="246">
        <f>ROUND(L166*K166,2)</f>
        <v>0</v>
      </c>
      <c r="O166" s="245"/>
      <c r="P166" s="245"/>
      <c r="Q166" s="245"/>
      <c r="R166" s="140"/>
      <c r="T166" s="141" t="s">
        <v>3</v>
      </c>
      <c r="U166" s="40" t="s">
        <v>41</v>
      </c>
      <c r="V166" s="142">
        <v>0.29899999999999999</v>
      </c>
      <c r="W166" s="142">
        <f>V166*K166</f>
        <v>21.879624</v>
      </c>
      <c r="X166" s="142">
        <v>0</v>
      </c>
      <c r="Y166" s="142">
        <f>X166*K166</f>
        <v>0</v>
      </c>
      <c r="Z166" s="142">
        <v>0</v>
      </c>
      <c r="AA166" s="143">
        <f>Z166*K166</f>
        <v>0</v>
      </c>
      <c r="AR166" s="17" t="s">
        <v>87</v>
      </c>
      <c r="AT166" s="17" t="s">
        <v>155</v>
      </c>
      <c r="AU166" s="17" t="s">
        <v>81</v>
      </c>
      <c r="AY166" s="17" t="s">
        <v>154</v>
      </c>
      <c r="BE166" s="144">
        <f>IF(U166="základní",N166,0)</f>
        <v>0</v>
      </c>
      <c r="BF166" s="144">
        <f>IF(U166="snížená",N166,0)</f>
        <v>0</v>
      </c>
      <c r="BG166" s="144">
        <f>IF(U166="zákl. přenesená",N166,0)</f>
        <v>0</v>
      </c>
      <c r="BH166" s="144">
        <f>IF(U166="sníž. přenesená",N166,0)</f>
        <v>0</v>
      </c>
      <c r="BI166" s="144">
        <f>IF(U166="nulová",N166,0)</f>
        <v>0</v>
      </c>
      <c r="BJ166" s="17" t="s">
        <v>81</v>
      </c>
      <c r="BK166" s="144">
        <f>ROUND(L166*K166,2)</f>
        <v>0</v>
      </c>
      <c r="BL166" s="17" t="s">
        <v>87</v>
      </c>
      <c r="BM166" s="17" t="s">
        <v>198</v>
      </c>
    </row>
    <row r="167" spans="2:65" s="10" customFormat="1" ht="22.5" customHeight="1" x14ac:dyDescent="0.1">
      <c r="B167" s="145"/>
      <c r="C167" s="146"/>
      <c r="D167" s="146"/>
      <c r="E167" s="147" t="s">
        <v>3</v>
      </c>
      <c r="F167" s="247" t="s">
        <v>168</v>
      </c>
      <c r="G167" s="248"/>
      <c r="H167" s="248"/>
      <c r="I167" s="248"/>
      <c r="J167" s="146"/>
      <c r="K167" s="148" t="s">
        <v>3</v>
      </c>
      <c r="L167" s="146"/>
      <c r="M167" s="146"/>
      <c r="N167" s="146"/>
      <c r="O167" s="146"/>
      <c r="P167" s="146"/>
      <c r="Q167" s="146"/>
      <c r="R167" s="149"/>
      <c r="T167" s="150"/>
      <c r="U167" s="146"/>
      <c r="V167" s="146"/>
      <c r="W167" s="146"/>
      <c r="X167" s="146"/>
      <c r="Y167" s="146"/>
      <c r="Z167" s="146"/>
      <c r="AA167" s="151"/>
      <c r="AT167" s="152" t="s">
        <v>161</v>
      </c>
      <c r="AU167" s="152" t="s">
        <v>81</v>
      </c>
      <c r="AV167" s="10" t="s">
        <v>20</v>
      </c>
      <c r="AW167" s="10" t="s">
        <v>32</v>
      </c>
      <c r="AX167" s="10" t="s">
        <v>74</v>
      </c>
      <c r="AY167" s="152" t="s">
        <v>154</v>
      </c>
    </row>
    <row r="168" spans="2:65" s="11" customFormat="1" ht="31.5" customHeight="1" x14ac:dyDescent="0.1">
      <c r="B168" s="153"/>
      <c r="C168" s="154"/>
      <c r="D168" s="154"/>
      <c r="E168" s="155" t="s">
        <v>3</v>
      </c>
      <c r="F168" s="249" t="s">
        <v>199</v>
      </c>
      <c r="G168" s="250"/>
      <c r="H168" s="250"/>
      <c r="I168" s="250"/>
      <c r="J168" s="154"/>
      <c r="K168" s="156">
        <v>45.182000000000002</v>
      </c>
      <c r="L168" s="154"/>
      <c r="M168" s="154"/>
      <c r="N168" s="154"/>
      <c r="O168" s="154"/>
      <c r="P168" s="154"/>
      <c r="Q168" s="154"/>
      <c r="R168" s="157"/>
      <c r="T168" s="158"/>
      <c r="U168" s="154"/>
      <c r="V168" s="154"/>
      <c r="W168" s="154"/>
      <c r="X168" s="154"/>
      <c r="Y168" s="154"/>
      <c r="Z168" s="154"/>
      <c r="AA168" s="159"/>
      <c r="AT168" s="160" t="s">
        <v>161</v>
      </c>
      <c r="AU168" s="160" t="s">
        <v>81</v>
      </c>
      <c r="AV168" s="11" t="s">
        <v>81</v>
      </c>
      <c r="AW168" s="11" t="s">
        <v>32</v>
      </c>
      <c r="AX168" s="11" t="s">
        <v>74</v>
      </c>
      <c r="AY168" s="160" t="s">
        <v>154</v>
      </c>
    </row>
    <row r="169" spans="2:65" s="10" customFormat="1" ht="22.5" customHeight="1" x14ac:dyDescent="0.1">
      <c r="B169" s="145"/>
      <c r="C169" s="146"/>
      <c r="D169" s="146"/>
      <c r="E169" s="147" t="s">
        <v>3</v>
      </c>
      <c r="F169" s="253" t="s">
        <v>170</v>
      </c>
      <c r="G169" s="248"/>
      <c r="H169" s="248"/>
      <c r="I169" s="248"/>
      <c r="J169" s="146"/>
      <c r="K169" s="148" t="s">
        <v>3</v>
      </c>
      <c r="L169" s="146"/>
      <c r="M169" s="146"/>
      <c r="N169" s="146"/>
      <c r="O169" s="146"/>
      <c r="P169" s="146"/>
      <c r="Q169" s="146"/>
      <c r="R169" s="149"/>
      <c r="T169" s="150"/>
      <c r="U169" s="146"/>
      <c r="V169" s="146"/>
      <c r="W169" s="146"/>
      <c r="X169" s="146"/>
      <c r="Y169" s="146"/>
      <c r="Z169" s="146"/>
      <c r="AA169" s="151"/>
      <c r="AT169" s="152" t="s">
        <v>161</v>
      </c>
      <c r="AU169" s="152" t="s">
        <v>81</v>
      </c>
      <c r="AV169" s="10" t="s">
        <v>20</v>
      </c>
      <c r="AW169" s="10" t="s">
        <v>32</v>
      </c>
      <c r="AX169" s="10" t="s">
        <v>74</v>
      </c>
      <c r="AY169" s="152" t="s">
        <v>154</v>
      </c>
    </row>
    <row r="170" spans="2:65" s="11" customFormat="1" ht="31.5" customHeight="1" x14ac:dyDescent="0.1">
      <c r="B170" s="153"/>
      <c r="C170" s="154"/>
      <c r="D170" s="154"/>
      <c r="E170" s="155" t="s">
        <v>3</v>
      </c>
      <c r="F170" s="249" t="s">
        <v>200</v>
      </c>
      <c r="G170" s="250"/>
      <c r="H170" s="250"/>
      <c r="I170" s="250"/>
      <c r="J170" s="154"/>
      <c r="K170" s="156">
        <v>17.199000000000002</v>
      </c>
      <c r="L170" s="154"/>
      <c r="M170" s="154"/>
      <c r="N170" s="154"/>
      <c r="O170" s="154"/>
      <c r="P170" s="154"/>
      <c r="Q170" s="154"/>
      <c r="R170" s="157"/>
      <c r="T170" s="158"/>
      <c r="U170" s="154"/>
      <c r="V170" s="154"/>
      <c r="W170" s="154"/>
      <c r="X170" s="154"/>
      <c r="Y170" s="154"/>
      <c r="Z170" s="154"/>
      <c r="AA170" s="159"/>
      <c r="AT170" s="160" t="s">
        <v>161</v>
      </c>
      <c r="AU170" s="160" t="s">
        <v>81</v>
      </c>
      <c r="AV170" s="11" t="s">
        <v>81</v>
      </c>
      <c r="AW170" s="11" t="s">
        <v>32</v>
      </c>
      <c r="AX170" s="11" t="s">
        <v>74</v>
      </c>
      <c r="AY170" s="160" t="s">
        <v>154</v>
      </c>
    </row>
    <row r="171" spans="2:65" s="10" customFormat="1" ht="22.5" customHeight="1" x14ac:dyDescent="0.1">
      <c r="B171" s="145"/>
      <c r="C171" s="146"/>
      <c r="D171" s="146"/>
      <c r="E171" s="147" t="s">
        <v>3</v>
      </c>
      <c r="F171" s="253" t="s">
        <v>172</v>
      </c>
      <c r="G171" s="248"/>
      <c r="H171" s="248"/>
      <c r="I171" s="248"/>
      <c r="J171" s="146"/>
      <c r="K171" s="148" t="s">
        <v>3</v>
      </c>
      <c r="L171" s="146"/>
      <c r="M171" s="146"/>
      <c r="N171" s="146"/>
      <c r="O171" s="146"/>
      <c r="P171" s="146"/>
      <c r="Q171" s="146"/>
      <c r="R171" s="149"/>
      <c r="T171" s="150"/>
      <c r="U171" s="146"/>
      <c r="V171" s="146"/>
      <c r="W171" s="146"/>
      <c r="X171" s="146"/>
      <c r="Y171" s="146"/>
      <c r="Z171" s="146"/>
      <c r="AA171" s="151"/>
      <c r="AT171" s="152" t="s">
        <v>161</v>
      </c>
      <c r="AU171" s="152" t="s">
        <v>81</v>
      </c>
      <c r="AV171" s="10" t="s">
        <v>20</v>
      </c>
      <c r="AW171" s="10" t="s">
        <v>32</v>
      </c>
      <c r="AX171" s="10" t="s">
        <v>74</v>
      </c>
      <c r="AY171" s="152" t="s">
        <v>154</v>
      </c>
    </row>
    <row r="172" spans="2:65" s="11" customFormat="1" ht="22.5" customHeight="1" x14ac:dyDescent="0.1">
      <c r="B172" s="153"/>
      <c r="C172" s="154"/>
      <c r="D172" s="154"/>
      <c r="E172" s="155" t="s">
        <v>3</v>
      </c>
      <c r="F172" s="249" t="s">
        <v>201</v>
      </c>
      <c r="G172" s="250"/>
      <c r="H172" s="250"/>
      <c r="I172" s="250"/>
      <c r="J172" s="154"/>
      <c r="K172" s="156">
        <v>2.363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161</v>
      </c>
      <c r="AU172" s="160" t="s">
        <v>81</v>
      </c>
      <c r="AV172" s="11" t="s">
        <v>81</v>
      </c>
      <c r="AW172" s="11" t="s">
        <v>32</v>
      </c>
      <c r="AX172" s="11" t="s">
        <v>74</v>
      </c>
      <c r="AY172" s="160" t="s">
        <v>154</v>
      </c>
    </row>
    <row r="173" spans="2:65" s="11" customFormat="1" ht="31.5" customHeight="1" x14ac:dyDescent="0.1">
      <c r="B173" s="153"/>
      <c r="C173" s="154"/>
      <c r="D173" s="154"/>
      <c r="E173" s="155" t="s">
        <v>3</v>
      </c>
      <c r="F173" s="249" t="s">
        <v>202</v>
      </c>
      <c r="G173" s="250"/>
      <c r="H173" s="250"/>
      <c r="I173" s="250"/>
      <c r="J173" s="154"/>
      <c r="K173" s="156">
        <v>8.4320000000000004</v>
      </c>
      <c r="L173" s="154"/>
      <c r="M173" s="154"/>
      <c r="N173" s="154"/>
      <c r="O173" s="154"/>
      <c r="P173" s="154"/>
      <c r="Q173" s="154"/>
      <c r="R173" s="157"/>
      <c r="T173" s="158"/>
      <c r="U173" s="154"/>
      <c r="V173" s="154"/>
      <c r="W173" s="154"/>
      <c r="X173" s="154"/>
      <c r="Y173" s="154"/>
      <c r="Z173" s="154"/>
      <c r="AA173" s="159"/>
      <c r="AT173" s="160" t="s">
        <v>161</v>
      </c>
      <c r="AU173" s="160" t="s">
        <v>81</v>
      </c>
      <c r="AV173" s="11" t="s">
        <v>81</v>
      </c>
      <c r="AW173" s="11" t="s">
        <v>32</v>
      </c>
      <c r="AX173" s="11" t="s">
        <v>74</v>
      </c>
      <c r="AY173" s="160" t="s">
        <v>154</v>
      </c>
    </row>
    <row r="174" spans="2:65" s="12" customFormat="1" ht="22.5" customHeight="1" x14ac:dyDescent="0.1">
      <c r="B174" s="161"/>
      <c r="C174" s="162"/>
      <c r="D174" s="162"/>
      <c r="E174" s="163" t="s">
        <v>3</v>
      </c>
      <c r="F174" s="251" t="s">
        <v>163</v>
      </c>
      <c r="G174" s="252"/>
      <c r="H174" s="252"/>
      <c r="I174" s="252"/>
      <c r="J174" s="162"/>
      <c r="K174" s="164">
        <v>73.176000000000002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161</v>
      </c>
      <c r="AU174" s="168" t="s">
        <v>81</v>
      </c>
      <c r="AV174" s="12" t="s">
        <v>87</v>
      </c>
      <c r="AW174" s="12" t="s">
        <v>32</v>
      </c>
      <c r="AX174" s="12" t="s">
        <v>20</v>
      </c>
      <c r="AY174" s="168" t="s">
        <v>154</v>
      </c>
    </row>
    <row r="175" spans="2:65" s="9" customFormat="1" ht="29.85" customHeight="1" x14ac:dyDescent="0.15">
      <c r="B175" s="124"/>
      <c r="C175" s="125"/>
      <c r="D175" s="134" t="s">
        <v>116</v>
      </c>
      <c r="E175" s="134"/>
      <c r="F175" s="134"/>
      <c r="G175" s="134"/>
      <c r="H175" s="134"/>
      <c r="I175" s="134"/>
      <c r="J175" s="134"/>
      <c r="K175" s="134"/>
      <c r="L175" s="134"/>
      <c r="M175" s="134"/>
      <c r="N175" s="262">
        <f>BK175</f>
        <v>0</v>
      </c>
      <c r="O175" s="263"/>
      <c r="P175" s="263"/>
      <c r="Q175" s="263"/>
      <c r="R175" s="127"/>
      <c r="T175" s="128"/>
      <c r="U175" s="125"/>
      <c r="V175" s="125"/>
      <c r="W175" s="129">
        <f>SUM(W176:W218)</f>
        <v>151.106955</v>
      </c>
      <c r="X175" s="125"/>
      <c r="Y175" s="129">
        <f>SUM(Y176:Y218)</f>
        <v>81.859452549999986</v>
      </c>
      <c r="Z175" s="125"/>
      <c r="AA175" s="130">
        <f>SUM(AA176:AA218)</f>
        <v>0</v>
      </c>
      <c r="AR175" s="131" t="s">
        <v>20</v>
      </c>
      <c r="AT175" s="132" t="s">
        <v>73</v>
      </c>
      <c r="AU175" s="132" t="s">
        <v>20</v>
      </c>
      <c r="AY175" s="131" t="s">
        <v>154</v>
      </c>
      <c r="BK175" s="133">
        <f>SUM(BK176:BK218)</f>
        <v>0</v>
      </c>
    </row>
    <row r="176" spans="2:65" s="1" customFormat="1" ht="44.25" customHeight="1" x14ac:dyDescent="0.1">
      <c r="B176" s="135"/>
      <c r="C176" s="136" t="s">
        <v>203</v>
      </c>
      <c r="D176" s="136" t="s">
        <v>155</v>
      </c>
      <c r="E176" s="137" t="s">
        <v>204</v>
      </c>
      <c r="F176" s="244" t="s">
        <v>205</v>
      </c>
      <c r="G176" s="245"/>
      <c r="H176" s="245"/>
      <c r="I176" s="245"/>
      <c r="J176" s="138" t="s">
        <v>206</v>
      </c>
      <c r="K176" s="139">
        <v>60</v>
      </c>
      <c r="L176" s="246">
        <v>0</v>
      </c>
      <c r="M176" s="245"/>
      <c r="N176" s="246">
        <f>ROUND(L176*K176,2)</f>
        <v>0</v>
      </c>
      <c r="O176" s="245"/>
      <c r="P176" s="245"/>
      <c r="Q176" s="245"/>
      <c r="R176" s="140"/>
      <c r="T176" s="141" t="s">
        <v>3</v>
      </c>
      <c r="U176" s="40" t="s">
        <v>41</v>
      </c>
      <c r="V176" s="142">
        <v>0.23</v>
      </c>
      <c r="W176" s="142">
        <f>V176*K176</f>
        <v>13.8</v>
      </c>
      <c r="X176" s="142">
        <v>0.23058000000000001</v>
      </c>
      <c r="Y176" s="142">
        <f>X176*K176</f>
        <v>13.834800000000001</v>
      </c>
      <c r="Z176" s="142">
        <v>0</v>
      </c>
      <c r="AA176" s="143">
        <f>Z176*K176</f>
        <v>0</v>
      </c>
      <c r="AR176" s="17" t="s">
        <v>87</v>
      </c>
      <c r="AT176" s="17" t="s">
        <v>155</v>
      </c>
      <c r="AU176" s="17" t="s">
        <v>81</v>
      </c>
      <c r="AY176" s="17" t="s">
        <v>154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17" t="s">
        <v>81</v>
      </c>
      <c r="BK176" s="144">
        <f>ROUND(L176*K176,2)</f>
        <v>0</v>
      </c>
      <c r="BL176" s="17" t="s">
        <v>87</v>
      </c>
      <c r="BM176" s="17" t="s">
        <v>207</v>
      </c>
    </row>
    <row r="177" spans="2:65" s="10" customFormat="1" ht="22.5" customHeight="1" x14ac:dyDescent="0.1">
      <c r="B177" s="145"/>
      <c r="C177" s="146"/>
      <c r="D177" s="146"/>
      <c r="E177" s="147" t="s">
        <v>3</v>
      </c>
      <c r="F177" s="247" t="s">
        <v>208</v>
      </c>
      <c r="G177" s="248"/>
      <c r="H177" s="248"/>
      <c r="I177" s="248"/>
      <c r="J177" s="146"/>
      <c r="K177" s="148" t="s">
        <v>3</v>
      </c>
      <c r="L177" s="146"/>
      <c r="M177" s="146"/>
      <c r="N177" s="146"/>
      <c r="O177" s="146"/>
      <c r="P177" s="146"/>
      <c r="Q177" s="146"/>
      <c r="R177" s="149"/>
      <c r="T177" s="150"/>
      <c r="U177" s="146"/>
      <c r="V177" s="146"/>
      <c r="W177" s="146"/>
      <c r="X177" s="146"/>
      <c r="Y177" s="146"/>
      <c r="Z177" s="146"/>
      <c r="AA177" s="151"/>
      <c r="AT177" s="152" t="s">
        <v>161</v>
      </c>
      <c r="AU177" s="152" t="s">
        <v>81</v>
      </c>
      <c r="AV177" s="10" t="s">
        <v>20</v>
      </c>
      <c r="AW177" s="10" t="s">
        <v>32</v>
      </c>
      <c r="AX177" s="10" t="s">
        <v>74</v>
      </c>
      <c r="AY177" s="152" t="s">
        <v>154</v>
      </c>
    </row>
    <row r="178" spans="2:65" s="11" customFormat="1" ht="22.5" customHeight="1" x14ac:dyDescent="0.1">
      <c r="B178" s="153"/>
      <c r="C178" s="154"/>
      <c r="D178" s="154"/>
      <c r="E178" s="155" t="s">
        <v>3</v>
      </c>
      <c r="F178" s="249" t="s">
        <v>209</v>
      </c>
      <c r="G178" s="250"/>
      <c r="H178" s="250"/>
      <c r="I178" s="250"/>
      <c r="J178" s="154"/>
      <c r="K178" s="156">
        <v>50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161</v>
      </c>
      <c r="AU178" s="160" t="s">
        <v>81</v>
      </c>
      <c r="AV178" s="11" t="s">
        <v>81</v>
      </c>
      <c r="AW178" s="11" t="s">
        <v>32</v>
      </c>
      <c r="AX178" s="11" t="s">
        <v>74</v>
      </c>
      <c r="AY178" s="160" t="s">
        <v>154</v>
      </c>
    </row>
    <row r="179" spans="2:65" s="10" customFormat="1" ht="22.5" customHeight="1" x14ac:dyDescent="0.1">
      <c r="B179" s="145"/>
      <c r="C179" s="146"/>
      <c r="D179" s="146"/>
      <c r="E179" s="147" t="s">
        <v>3</v>
      </c>
      <c r="F179" s="253" t="s">
        <v>210</v>
      </c>
      <c r="G179" s="248"/>
      <c r="H179" s="248"/>
      <c r="I179" s="248"/>
      <c r="J179" s="146"/>
      <c r="K179" s="148" t="s">
        <v>3</v>
      </c>
      <c r="L179" s="146"/>
      <c r="M179" s="146"/>
      <c r="N179" s="146"/>
      <c r="O179" s="146"/>
      <c r="P179" s="146"/>
      <c r="Q179" s="146"/>
      <c r="R179" s="149"/>
      <c r="T179" s="150"/>
      <c r="U179" s="146"/>
      <c r="V179" s="146"/>
      <c r="W179" s="146"/>
      <c r="X179" s="146"/>
      <c r="Y179" s="146"/>
      <c r="Z179" s="146"/>
      <c r="AA179" s="151"/>
      <c r="AT179" s="152" t="s">
        <v>161</v>
      </c>
      <c r="AU179" s="152" t="s">
        <v>81</v>
      </c>
      <c r="AV179" s="10" t="s">
        <v>20</v>
      </c>
      <c r="AW179" s="10" t="s">
        <v>32</v>
      </c>
      <c r="AX179" s="10" t="s">
        <v>74</v>
      </c>
      <c r="AY179" s="152" t="s">
        <v>154</v>
      </c>
    </row>
    <row r="180" spans="2:65" s="11" customFormat="1" ht="22.5" customHeight="1" x14ac:dyDescent="0.1">
      <c r="B180" s="153"/>
      <c r="C180" s="154"/>
      <c r="D180" s="154"/>
      <c r="E180" s="155" t="s">
        <v>3</v>
      </c>
      <c r="F180" s="249" t="s">
        <v>25</v>
      </c>
      <c r="G180" s="250"/>
      <c r="H180" s="250"/>
      <c r="I180" s="250"/>
      <c r="J180" s="154"/>
      <c r="K180" s="156">
        <v>10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161</v>
      </c>
      <c r="AU180" s="160" t="s">
        <v>81</v>
      </c>
      <c r="AV180" s="11" t="s">
        <v>81</v>
      </c>
      <c r="AW180" s="11" t="s">
        <v>32</v>
      </c>
      <c r="AX180" s="11" t="s">
        <v>74</v>
      </c>
      <c r="AY180" s="160" t="s">
        <v>154</v>
      </c>
    </row>
    <row r="181" spans="2:65" s="12" customFormat="1" ht="22.5" customHeight="1" x14ac:dyDescent="0.1">
      <c r="B181" s="161"/>
      <c r="C181" s="162"/>
      <c r="D181" s="162"/>
      <c r="E181" s="163" t="s">
        <v>3</v>
      </c>
      <c r="F181" s="251" t="s">
        <v>163</v>
      </c>
      <c r="G181" s="252"/>
      <c r="H181" s="252"/>
      <c r="I181" s="252"/>
      <c r="J181" s="162"/>
      <c r="K181" s="164">
        <v>60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161</v>
      </c>
      <c r="AU181" s="168" t="s">
        <v>81</v>
      </c>
      <c r="AV181" s="12" t="s">
        <v>87</v>
      </c>
      <c r="AW181" s="12" t="s">
        <v>32</v>
      </c>
      <c r="AX181" s="12" t="s">
        <v>20</v>
      </c>
      <c r="AY181" s="168" t="s">
        <v>154</v>
      </c>
    </row>
    <row r="182" spans="2:65" s="1" customFormat="1" ht="31.5" customHeight="1" x14ac:dyDescent="0.1">
      <c r="B182" s="135"/>
      <c r="C182" s="136" t="s">
        <v>211</v>
      </c>
      <c r="D182" s="136" t="s">
        <v>155</v>
      </c>
      <c r="E182" s="137" t="s">
        <v>212</v>
      </c>
      <c r="F182" s="244" t="s">
        <v>213</v>
      </c>
      <c r="G182" s="245"/>
      <c r="H182" s="245"/>
      <c r="I182" s="245"/>
      <c r="J182" s="138" t="s">
        <v>158</v>
      </c>
      <c r="K182" s="139">
        <v>21.885999999999999</v>
      </c>
      <c r="L182" s="246">
        <v>0</v>
      </c>
      <c r="M182" s="245"/>
      <c r="N182" s="246">
        <f>ROUND(L182*K182,2)</f>
        <v>0</v>
      </c>
      <c r="O182" s="245"/>
      <c r="P182" s="245"/>
      <c r="Q182" s="245"/>
      <c r="R182" s="140"/>
      <c r="T182" s="141" t="s">
        <v>3</v>
      </c>
      <c r="U182" s="40" t="s">
        <v>41</v>
      </c>
      <c r="V182" s="142">
        <v>0.629</v>
      </c>
      <c r="W182" s="142">
        <f>V182*K182</f>
        <v>13.766294</v>
      </c>
      <c r="X182" s="142">
        <v>2.2563399999999998</v>
      </c>
      <c r="Y182" s="142">
        <f>X182*K182</f>
        <v>49.382257239999994</v>
      </c>
      <c r="Z182" s="142">
        <v>0</v>
      </c>
      <c r="AA182" s="143">
        <f>Z182*K182</f>
        <v>0</v>
      </c>
      <c r="AR182" s="17" t="s">
        <v>87</v>
      </c>
      <c r="AT182" s="17" t="s">
        <v>155</v>
      </c>
      <c r="AU182" s="17" t="s">
        <v>81</v>
      </c>
      <c r="AY182" s="17" t="s">
        <v>154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17" t="s">
        <v>81</v>
      </c>
      <c r="BK182" s="144">
        <f>ROUND(L182*K182,2)</f>
        <v>0</v>
      </c>
      <c r="BL182" s="17" t="s">
        <v>87</v>
      </c>
      <c r="BM182" s="17" t="s">
        <v>214</v>
      </c>
    </row>
    <row r="183" spans="2:65" s="10" customFormat="1" ht="22.5" customHeight="1" x14ac:dyDescent="0.1">
      <c r="B183" s="145"/>
      <c r="C183" s="146"/>
      <c r="D183" s="146"/>
      <c r="E183" s="147" t="s">
        <v>3</v>
      </c>
      <c r="F183" s="247" t="s">
        <v>215</v>
      </c>
      <c r="G183" s="248"/>
      <c r="H183" s="248"/>
      <c r="I183" s="248"/>
      <c r="J183" s="146"/>
      <c r="K183" s="148" t="s">
        <v>3</v>
      </c>
      <c r="L183" s="146"/>
      <c r="M183" s="146"/>
      <c r="N183" s="146"/>
      <c r="O183" s="146"/>
      <c r="P183" s="146"/>
      <c r="Q183" s="146"/>
      <c r="R183" s="149"/>
      <c r="T183" s="150"/>
      <c r="U183" s="146"/>
      <c r="V183" s="146"/>
      <c r="W183" s="146"/>
      <c r="X183" s="146"/>
      <c r="Y183" s="146"/>
      <c r="Z183" s="146"/>
      <c r="AA183" s="151"/>
      <c r="AT183" s="152" t="s">
        <v>161</v>
      </c>
      <c r="AU183" s="152" t="s">
        <v>81</v>
      </c>
      <c r="AV183" s="10" t="s">
        <v>20</v>
      </c>
      <c r="AW183" s="10" t="s">
        <v>32</v>
      </c>
      <c r="AX183" s="10" t="s">
        <v>74</v>
      </c>
      <c r="AY183" s="152" t="s">
        <v>154</v>
      </c>
    </row>
    <row r="184" spans="2:65" s="11" customFormat="1" ht="22.5" customHeight="1" x14ac:dyDescent="0.1">
      <c r="B184" s="153"/>
      <c r="C184" s="154"/>
      <c r="D184" s="154"/>
      <c r="E184" s="155" t="s">
        <v>3</v>
      </c>
      <c r="F184" s="249" t="s">
        <v>216</v>
      </c>
      <c r="G184" s="250"/>
      <c r="H184" s="250"/>
      <c r="I184" s="250"/>
      <c r="J184" s="154"/>
      <c r="K184" s="156">
        <v>15.98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161</v>
      </c>
      <c r="AU184" s="160" t="s">
        <v>81</v>
      </c>
      <c r="AV184" s="11" t="s">
        <v>81</v>
      </c>
      <c r="AW184" s="11" t="s">
        <v>32</v>
      </c>
      <c r="AX184" s="11" t="s">
        <v>74</v>
      </c>
      <c r="AY184" s="160" t="s">
        <v>154</v>
      </c>
    </row>
    <row r="185" spans="2:65" s="11" customFormat="1" ht="22.5" customHeight="1" x14ac:dyDescent="0.1">
      <c r="B185" s="153"/>
      <c r="C185" s="154"/>
      <c r="D185" s="154"/>
      <c r="E185" s="155" t="s">
        <v>3</v>
      </c>
      <c r="F185" s="249" t="s">
        <v>217</v>
      </c>
      <c r="G185" s="250"/>
      <c r="H185" s="250"/>
      <c r="I185" s="250"/>
      <c r="J185" s="154"/>
      <c r="K185" s="156">
        <v>3.4340000000000002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161</v>
      </c>
      <c r="AU185" s="160" t="s">
        <v>81</v>
      </c>
      <c r="AV185" s="11" t="s">
        <v>81</v>
      </c>
      <c r="AW185" s="11" t="s">
        <v>32</v>
      </c>
      <c r="AX185" s="11" t="s">
        <v>74</v>
      </c>
      <c r="AY185" s="160" t="s">
        <v>154</v>
      </c>
    </row>
    <row r="186" spans="2:65" s="11" customFormat="1" ht="22.5" customHeight="1" x14ac:dyDescent="0.1">
      <c r="B186" s="153"/>
      <c r="C186" s="154"/>
      <c r="D186" s="154"/>
      <c r="E186" s="155" t="s">
        <v>3</v>
      </c>
      <c r="F186" s="249" t="s">
        <v>218</v>
      </c>
      <c r="G186" s="250"/>
      <c r="H186" s="250"/>
      <c r="I186" s="250"/>
      <c r="J186" s="154"/>
      <c r="K186" s="156">
        <v>2.472</v>
      </c>
      <c r="L186" s="154"/>
      <c r="M186" s="154"/>
      <c r="N186" s="154"/>
      <c r="O186" s="154"/>
      <c r="P186" s="154"/>
      <c r="Q186" s="154"/>
      <c r="R186" s="157"/>
      <c r="T186" s="158"/>
      <c r="U186" s="154"/>
      <c r="V186" s="154"/>
      <c r="W186" s="154"/>
      <c r="X186" s="154"/>
      <c r="Y186" s="154"/>
      <c r="Z186" s="154"/>
      <c r="AA186" s="159"/>
      <c r="AT186" s="160" t="s">
        <v>161</v>
      </c>
      <c r="AU186" s="160" t="s">
        <v>81</v>
      </c>
      <c r="AV186" s="11" t="s">
        <v>81</v>
      </c>
      <c r="AW186" s="11" t="s">
        <v>32</v>
      </c>
      <c r="AX186" s="11" t="s">
        <v>74</v>
      </c>
      <c r="AY186" s="160" t="s">
        <v>154</v>
      </c>
    </row>
    <row r="187" spans="2:65" s="12" customFormat="1" ht="22.5" customHeight="1" x14ac:dyDescent="0.1">
      <c r="B187" s="161"/>
      <c r="C187" s="162"/>
      <c r="D187" s="162"/>
      <c r="E187" s="163" t="s">
        <v>3</v>
      </c>
      <c r="F187" s="251" t="s">
        <v>163</v>
      </c>
      <c r="G187" s="252"/>
      <c r="H187" s="252"/>
      <c r="I187" s="252"/>
      <c r="J187" s="162"/>
      <c r="K187" s="164">
        <v>21.885999999999999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161</v>
      </c>
      <c r="AU187" s="168" t="s">
        <v>81</v>
      </c>
      <c r="AV187" s="12" t="s">
        <v>87</v>
      </c>
      <c r="AW187" s="12" t="s">
        <v>32</v>
      </c>
      <c r="AX187" s="12" t="s">
        <v>20</v>
      </c>
      <c r="AY187" s="168" t="s">
        <v>154</v>
      </c>
    </row>
    <row r="188" spans="2:65" s="1" customFormat="1" ht="22.5" customHeight="1" x14ac:dyDescent="0.1">
      <c r="B188" s="135"/>
      <c r="C188" s="136" t="s">
        <v>25</v>
      </c>
      <c r="D188" s="136" t="s">
        <v>155</v>
      </c>
      <c r="E188" s="137" t="s">
        <v>219</v>
      </c>
      <c r="F188" s="244" t="s">
        <v>220</v>
      </c>
      <c r="G188" s="245"/>
      <c r="H188" s="245"/>
      <c r="I188" s="245"/>
      <c r="J188" s="138" t="s">
        <v>221</v>
      </c>
      <c r="K188" s="139">
        <v>47.95</v>
      </c>
      <c r="L188" s="246">
        <v>0</v>
      </c>
      <c r="M188" s="245"/>
      <c r="N188" s="246">
        <f>ROUND(L188*K188,2)</f>
        <v>0</v>
      </c>
      <c r="O188" s="245"/>
      <c r="P188" s="245"/>
      <c r="Q188" s="245"/>
      <c r="R188" s="140"/>
      <c r="T188" s="141" t="s">
        <v>3</v>
      </c>
      <c r="U188" s="40" t="s">
        <v>41</v>
      </c>
      <c r="V188" s="142">
        <v>0.36399999999999999</v>
      </c>
      <c r="W188" s="142">
        <f>V188*K188</f>
        <v>17.453800000000001</v>
      </c>
      <c r="X188" s="142">
        <v>1.0300000000000001E-3</v>
      </c>
      <c r="Y188" s="142">
        <f>X188*K188</f>
        <v>4.9388500000000009E-2</v>
      </c>
      <c r="Z188" s="142">
        <v>0</v>
      </c>
      <c r="AA188" s="143">
        <f>Z188*K188</f>
        <v>0</v>
      </c>
      <c r="AR188" s="17" t="s">
        <v>87</v>
      </c>
      <c r="AT188" s="17" t="s">
        <v>155</v>
      </c>
      <c r="AU188" s="17" t="s">
        <v>81</v>
      </c>
      <c r="AY188" s="17" t="s">
        <v>154</v>
      </c>
      <c r="BE188" s="144">
        <f>IF(U188="základní",N188,0)</f>
        <v>0</v>
      </c>
      <c r="BF188" s="144">
        <f>IF(U188="snížená",N188,0)</f>
        <v>0</v>
      </c>
      <c r="BG188" s="144">
        <f>IF(U188="zákl. přenesená",N188,0)</f>
        <v>0</v>
      </c>
      <c r="BH188" s="144">
        <f>IF(U188="sníž. přenesená",N188,0)</f>
        <v>0</v>
      </c>
      <c r="BI188" s="144">
        <f>IF(U188="nulová",N188,0)</f>
        <v>0</v>
      </c>
      <c r="BJ188" s="17" t="s">
        <v>81</v>
      </c>
      <c r="BK188" s="144">
        <f>ROUND(L188*K188,2)</f>
        <v>0</v>
      </c>
      <c r="BL188" s="17" t="s">
        <v>87</v>
      </c>
      <c r="BM188" s="17" t="s">
        <v>222</v>
      </c>
    </row>
    <row r="189" spans="2:65" s="10" customFormat="1" ht="22.5" customHeight="1" x14ac:dyDescent="0.1">
      <c r="B189" s="145"/>
      <c r="C189" s="146"/>
      <c r="D189" s="146"/>
      <c r="E189" s="147" t="s">
        <v>3</v>
      </c>
      <c r="F189" s="247" t="s">
        <v>215</v>
      </c>
      <c r="G189" s="248"/>
      <c r="H189" s="248"/>
      <c r="I189" s="248"/>
      <c r="J189" s="146"/>
      <c r="K189" s="148" t="s">
        <v>3</v>
      </c>
      <c r="L189" s="146"/>
      <c r="M189" s="146"/>
      <c r="N189" s="146"/>
      <c r="O189" s="146"/>
      <c r="P189" s="146"/>
      <c r="Q189" s="146"/>
      <c r="R189" s="149"/>
      <c r="T189" s="150"/>
      <c r="U189" s="146"/>
      <c r="V189" s="146"/>
      <c r="W189" s="146"/>
      <c r="X189" s="146"/>
      <c r="Y189" s="146"/>
      <c r="Z189" s="146"/>
      <c r="AA189" s="151"/>
      <c r="AT189" s="152" t="s">
        <v>161</v>
      </c>
      <c r="AU189" s="152" t="s">
        <v>81</v>
      </c>
      <c r="AV189" s="10" t="s">
        <v>20</v>
      </c>
      <c r="AW189" s="10" t="s">
        <v>32</v>
      </c>
      <c r="AX189" s="10" t="s">
        <v>74</v>
      </c>
      <c r="AY189" s="152" t="s">
        <v>154</v>
      </c>
    </row>
    <row r="190" spans="2:65" s="11" customFormat="1" ht="22.5" customHeight="1" x14ac:dyDescent="0.1">
      <c r="B190" s="153"/>
      <c r="C190" s="154"/>
      <c r="D190" s="154"/>
      <c r="E190" s="155" t="s">
        <v>3</v>
      </c>
      <c r="F190" s="249" t="s">
        <v>223</v>
      </c>
      <c r="G190" s="250"/>
      <c r="H190" s="250"/>
      <c r="I190" s="250"/>
      <c r="J190" s="154"/>
      <c r="K190" s="156">
        <v>31.96</v>
      </c>
      <c r="L190" s="154"/>
      <c r="M190" s="154"/>
      <c r="N190" s="154"/>
      <c r="O190" s="154"/>
      <c r="P190" s="154"/>
      <c r="Q190" s="154"/>
      <c r="R190" s="157"/>
      <c r="T190" s="158"/>
      <c r="U190" s="154"/>
      <c r="V190" s="154"/>
      <c r="W190" s="154"/>
      <c r="X190" s="154"/>
      <c r="Y190" s="154"/>
      <c r="Z190" s="154"/>
      <c r="AA190" s="159"/>
      <c r="AT190" s="160" t="s">
        <v>161</v>
      </c>
      <c r="AU190" s="160" t="s">
        <v>81</v>
      </c>
      <c r="AV190" s="11" t="s">
        <v>81</v>
      </c>
      <c r="AW190" s="11" t="s">
        <v>32</v>
      </c>
      <c r="AX190" s="11" t="s">
        <v>74</v>
      </c>
      <c r="AY190" s="160" t="s">
        <v>154</v>
      </c>
    </row>
    <row r="191" spans="2:65" s="11" customFormat="1" ht="22.5" customHeight="1" x14ac:dyDescent="0.1">
      <c r="B191" s="153"/>
      <c r="C191" s="154"/>
      <c r="D191" s="154"/>
      <c r="E191" s="155" t="s">
        <v>3</v>
      </c>
      <c r="F191" s="249" t="s">
        <v>224</v>
      </c>
      <c r="G191" s="250"/>
      <c r="H191" s="250"/>
      <c r="I191" s="250"/>
      <c r="J191" s="154"/>
      <c r="K191" s="156">
        <v>9.81</v>
      </c>
      <c r="L191" s="154"/>
      <c r="M191" s="154"/>
      <c r="N191" s="154"/>
      <c r="O191" s="154"/>
      <c r="P191" s="154"/>
      <c r="Q191" s="154"/>
      <c r="R191" s="157"/>
      <c r="T191" s="158"/>
      <c r="U191" s="154"/>
      <c r="V191" s="154"/>
      <c r="W191" s="154"/>
      <c r="X191" s="154"/>
      <c r="Y191" s="154"/>
      <c r="Z191" s="154"/>
      <c r="AA191" s="159"/>
      <c r="AT191" s="160" t="s">
        <v>161</v>
      </c>
      <c r="AU191" s="160" t="s">
        <v>81</v>
      </c>
      <c r="AV191" s="11" t="s">
        <v>81</v>
      </c>
      <c r="AW191" s="11" t="s">
        <v>32</v>
      </c>
      <c r="AX191" s="11" t="s">
        <v>74</v>
      </c>
      <c r="AY191" s="160" t="s">
        <v>154</v>
      </c>
    </row>
    <row r="192" spans="2:65" s="11" customFormat="1" ht="22.5" customHeight="1" x14ac:dyDescent="0.1">
      <c r="B192" s="153"/>
      <c r="C192" s="154"/>
      <c r="D192" s="154"/>
      <c r="E192" s="155" t="s">
        <v>3</v>
      </c>
      <c r="F192" s="249" t="s">
        <v>225</v>
      </c>
      <c r="G192" s="250"/>
      <c r="H192" s="250"/>
      <c r="I192" s="250"/>
      <c r="J192" s="154"/>
      <c r="K192" s="156">
        <v>6.18</v>
      </c>
      <c r="L192" s="154"/>
      <c r="M192" s="154"/>
      <c r="N192" s="154"/>
      <c r="O192" s="154"/>
      <c r="P192" s="154"/>
      <c r="Q192" s="154"/>
      <c r="R192" s="157"/>
      <c r="T192" s="158"/>
      <c r="U192" s="154"/>
      <c r="V192" s="154"/>
      <c r="W192" s="154"/>
      <c r="X192" s="154"/>
      <c r="Y192" s="154"/>
      <c r="Z192" s="154"/>
      <c r="AA192" s="159"/>
      <c r="AT192" s="160" t="s">
        <v>161</v>
      </c>
      <c r="AU192" s="160" t="s">
        <v>81</v>
      </c>
      <c r="AV192" s="11" t="s">
        <v>81</v>
      </c>
      <c r="AW192" s="11" t="s">
        <v>32</v>
      </c>
      <c r="AX192" s="11" t="s">
        <v>74</v>
      </c>
      <c r="AY192" s="160" t="s">
        <v>154</v>
      </c>
    </row>
    <row r="193" spans="2:65" s="12" customFormat="1" ht="22.5" customHeight="1" x14ac:dyDescent="0.1">
      <c r="B193" s="161"/>
      <c r="C193" s="162"/>
      <c r="D193" s="162"/>
      <c r="E193" s="163" t="s">
        <v>3</v>
      </c>
      <c r="F193" s="251" t="s">
        <v>163</v>
      </c>
      <c r="G193" s="252"/>
      <c r="H193" s="252"/>
      <c r="I193" s="252"/>
      <c r="J193" s="162"/>
      <c r="K193" s="164">
        <v>47.95</v>
      </c>
      <c r="L193" s="162"/>
      <c r="M193" s="162"/>
      <c r="N193" s="162"/>
      <c r="O193" s="162"/>
      <c r="P193" s="162"/>
      <c r="Q193" s="162"/>
      <c r="R193" s="165"/>
      <c r="T193" s="166"/>
      <c r="U193" s="162"/>
      <c r="V193" s="162"/>
      <c r="W193" s="162"/>
      <c r="X193" s="162"/>
      <c r="Y193" s="162"/>
      <c r="Z193" s="162"/>
      <c r="AA193" s="167"/>
      <c r="AT193" s="168" t="s">
        <v>161</v>
      </c>
      <c r="AU193" s="168" t="s">
        <v>81</v>
      </c>
      <c r="AV193" s="12" t="s">
        <v>87</v>
      </c>
      <c r="AW193" s="12" t="s">
        <v>32</v>
      </c>
      <c r="AX193" s="12" t="s">
        <v>20</v>
      </c>
      <c r="AY193" s="168" t="s">
        <v>154</v>
      </c>
    </row>
    <row r="194" spans="2:65" s="1" customFormat="1" ht="22.5" customHeight="1" x14ac:dyDescent="0.1">
      <c r="B194" s="135"/>
      <c r="C194" s="136" t="s">
        <v>226</v>
      </c>
      <c r="D194" s="136" t="s">
        <v>155</v>
      </c>
      <c r="E194" s="137" t="s">
        <v>227</v>
      </c>
      <c r="F194" s="244" t="s">
        <v>228</v>
      </c>
      <c r="G194" s="245"/>
      <c r="H194" s="245"/>
      <c r="I194" s="245"/>
      <c r="J194" s="138" t="s">
        <v>221</v>
      </c>
      <c r="K194" s="139">
        <v>47.95</v>
      </c>
      <c r="L194" s="246">
        <v>0</v>
      </c>
      <c r="M194" s="245"/>
      <c r="N194" s="246">
        <f>ROUND(L194*K194,2)</f>
        <v>0</v>
      </c>
      <c r="O194" s="245"/>
      <c r="P194" s="245"/>
      <c r="Q194" s="245"/>
      <c r="R194" s="140"/>
      <c r="T194" s="141" t="s">
        <v>3</v>
      </c>
      <c r="U194" s="40" t="s">
        <v>41</v>
      </c>
      <c r="V194" s="142">
        <v>0.20100000000000001</v>
      </c>
      <c r="W194" s="142">
        <f>V194*K194</f>
        <v>9.6379500000000018</v>
      </c>
      <c r="X194" s="142">
        <v>0</v>
      </c>
      <c r="Y194" s="142">
        <f>X194*K194</f>
        <v>0</v>
      </c>
      <c r="Z194" s="142">
        <v>0</v>
      </c>
      <c r="AA194" s="143">
        <f>Z194*K194</f>
        <v>0</v>
      </c>
      <c r="AR194" s="17" t="s">
        <v>87</v>
      </c>
      <c r="AT194" s="17" t="s">
        <v>155</v>
      </c>
      <c r="AU194" s="17" t="s">
        <v>81</v>
      </c>
      <c r="AY194" s="17" t="s">
        <v>154</v>
      </c>
      <c r="BE194" s="144">
        <f>IF(U194="základní",N194,0)</f>
        <v>0</v>
      </c>
      <c r="BF194" s="144">
        <f>IF(U194="snížená",N194,0)</f>
        <v>0</v>
      </c>
      <c r="BG194" s="144">
        <f>IF(U194="zákl. přenesená",N194,0)</f>
        <v>0</v>
      </c>
      <c r="BH194" s="144">
        <f>IF(U194="sníž. přenesená",N194,0)</f>
        <v>0</v>
      </c>
      <c r="BI194" s="144">
        <f>IF(U194="nulová",N194,0)</f>
        <v>0</v>
      </c>
      <c r="BJ194" s="17" t="s">
        <v>81</v>
      </c>
      <c r="BK194" s="144">
        <f>ROUND(L194*K194,2)</f>
        <v>0</v>
      </c>
      <c r="BL194" s="17" t="s">
        <v>87</v>
      </c>
      <c r="BM194" s="17" t="s">
        <v>229</v>
      </c>
    </row>
    <row r="195" spans="2:65" s="10" customFormat="1" ht="22.5" customHeight="1" x14ac:dyDescent="0.1">
      <c r="B195" s="145"/>
      <c r="C195" s="146"/>
      <c r="D195" s="146"/>
      <c r="E195" s="147" t="s">
        <v>3</v>
      </c>
      <c r="F195" s="247" t="s">
        <v>230</v>
      </c>
      <c r="G195" s="248"/>
      <c r="H195" s="248"/>
      <c r="I195" s="248"/>
      <c r="J195" s="146"/>
      <c r="K195" s="148" t="s">
        <v>3</v>
      </c>
      <c r="L195" s="146"/>
      <c r="M195" s="146"/>
      <c r="N195" s="146"/>
      <c r="O195" s="146"/>
      <c r="P195" s="146"/>
      <c r="Q195" s="146"/>
      <c r="R195" s="149"/>
      <c r="T195" s="150"/>
      <c r="U195" s="146"/>
      <c r="V195" s="146"/>
      <c r="W195" s="146"/>
      <c r="X195" s="146"/>
      <c r="Y195" s="146"/>
      <c r="Z195" s="146"/>
      <c r="AA195" s="151"/>
      <c r="AT195" s="152" t="s">
        <v>161</v>
      </c>
      <c r="AU195" s="152" t="s">
        <v>81</v>
      </c>
      <c r="AV195" s="10" t="s">
        <v>20</v>
      </c>
      <c r="AW195" s="10" t="s">
        <v>32</v>
      </c>
      <c r="AX195" s="10" t="s">
        <v>74</v>
      </c>
      <c r="AY195" s="152" t="s">
        <v>154</v>
      </c>
    </row>
    <row r="196" spans="2:65" s="11" customFormat="1" ht="22.5" customHeight="1" x14ac:dyDescent="0.1">
      <c r="B196" s="153"/>
      <c r="C196" s="154"/>
      <c r="D196" s="154"/>
      <c r="E196" s="155" t="s">
        <v>3</v>
      </c>
      <c r="F196" s="249" t="s">
        <v>231</v>
      </c>
      <c r="G196" s="250"/>
      <c r="H196" s="250"/>
      <c r="I196" s="250"/>
      <c r="J196" s="154"/>
      <c r="K196" s="156">
        <v>47.95</v>
      </c>
      <c r="L196" s="154"/>
      <c r="M196" s="154"/>
      <c r="N196" s="154"/>
      <c r="O196" s="154"/>
      <c r="P196" s="154"/>
      <c r="Q196" s="154"/>
      <c r="R196" s="157"/>
      <c r="T196" s="158"/>
      <c r="U196" s="154"/>
      <c r="V196" s="154"/>
      <c r="W196" s="154"/>
      <c r="X196" s="154"/>
      <c r="Y196" s="154"/>
      <c r="Z196" s="154"/>
      <c r="AA196" s="159"/>
      <c r="AT196" s="160" t="s">
        <v>161</v>
      </c>
      <c r="AU196" s="160" t="s">
        <v>81</v>
      </c>
      <c r="AV196" s="11" t="s">
        <v>81</v>
      </c>
      <c r="AW196" s="11" t="s">
        <v>32</v>
      </c>
      <c r="AX196" s="11" t="s">
        <v>74</v>
      </c>
      <c r="AY196" s="160" t="s">
        <v>154</v>
      </c>
    </row>
    <row r="197" spans="2:65" s="12" customFormat="1" ht="22.5" customHeight="1" x14ac:dyDescent="0.1">
      <c r="B197" s="161"/>
      <c r="C197" s="162"/>
      <c r="D197" s="162"/>
      <c r="E197" s="163" t="s">
        <v>3</v>
      </c>
      <c r="F197" s="251" t="s">
        <v>163</v>
      </c>
      <c r="G197" s="252"/>
      <c r="H197" s="252"/>
      <c r="I197" s="252"/>
      <c r="J197" s="162"/>
      <c r="K197" s="164">
        <v>47.95</v>
      </c>
      <c r="L197" s="162"/>
      <c r="M197" s="162"/>
      <c r="N197" s="162"/>
      <c r="O197" s="162"/>
      <c r="P197" s="162"/>
      <c r="Q197" s="162"/>
      <c r="R197" s="165"/>
      <c r="T197" s="166"/>
      <c r="U197" s="162"/>
      <c r="V197" s="162"/>
      <c r="W197" s="162"/>
      <c r="X197" s="162"/>
      <c r="Y197" s="162"/>
      <c r="Z197" s="162"/>
      <c r="AA197" s="167"/>
      <c r="AT197" s="168" t="s">
        <v>161</v>
      </c>
      <c r="AU197" s="168" t="s">
        <v>81</v>
      </c>
      <c r="AV197" s="12" t="s">
        <v>87</v>
      </c>
      <c r="AW197" s="12" t="s">
        <v>32</v>
      </c>
      <c r="AX197" s="12" t="s">
        <v>20</v>
      </c>
      <c r="AY197" s="168" t="s">
        <v>154</v>
      </c>
    </row>
    <row r="198" spans="2:65" s="1" customFormat="1" ht="31.5" customHeight="1" x14ac:dyDescent="0.1">
      <c r="B198" s="135"/>
      <c r="C198" s="136" t="s">
        <v>232</v>
      </c>
      <c r="D198" s="136" t="s">
        <v>155</v>
      </c>
      <c r="E198" s="137" t="s">
        <v>233</v>
      </c>
      <c r="F198" s="244" t="s">
        <v>234</v>
      </c>
      <c r="G198" s="245"/>
      <c r="H198" s="245"/>
      <c r="I198" s="245"/>
      <c r="J198" s="138" t="s">
        <v>235</v>
      </c>
      <c r="K198" s="139">
        <v>4</v>
      </c>
      <c r="L198" s="246">
        <v>0</v>
      </c>
      <c r="M198" s="245"/>
      <c r="N198" s="246">
        <f>ROUND(L198*K198,2)</f>
        <v>0</v>
      </c>
      <c r="O198" s="245"/>
      <c r="P198" s="245"/>
      <c r="Q198" s="245"/>
      <c r="R198" s="140"/>
      <c r="T198" s="141" t="s">
        <v>3</v>
      </c>
      <c r="U198" s="40" t="s">
        <v>41</v>
      </c>
      <c r="V198" s="142">
        <v>0.55400000000000005</v>
      </c>
      <c r="W198" s="142">
        <f>V198*K198</f>
        <v>2.2160000000000002</v>
      </c>
      <c r="X198" s="142">
        <v>3.0799999999999998E-3</v>
      </c>
      <c r="Y198" s="142">
        <f>X198*K198</f>
        <v>1.2319999999999999E-2</v>
      </c>
      <c r="Z198" s="142">
        <v>0</v>
      </c>
      <c r="AA198" s="143">
        <f>Z198*K198</f>
        <v>0</v>
      </c>
      <c r="AR198" s="17" t="s">
        <v>87</v>
      </c>
      <c r="AT198" s="17" t="s">
        <v>155</v>
      </c>
      <c r="AU198" s="17" t="s">
        <v>81</v>
      </c>
      <c r="AY198" s="17" t="s">
        <v>154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17" t="s">
        <v>81</v>
      </c>
      <c r="BK198" s="144">
        <f>ROUND(L198*K198,2)</f>
        <v>0</v>
      </c>
      <c r="BL198" s="17" t="s">
        <v>87</v>
      </c>
      <c r="BM198" s="17" t="s">
        <v>236</v>
      </c>
    </row>
    <row r="199" spans="2:65" s="10" customFormat="1" ht="22.5" customHeight="1" x14ac:dyDescent="0.1">
      <c r="B199" s="145"/>
      <c r="C199" s="146"/>
      <c r="D199" s="146"/>
      <c r="E199" s="147" t="s">
        <v>3</v>
      </c>
      <c r="F199" s="247" t="s">
        <v>237</v>
      </c>
      <c r="G199" s="248"/>
      <c r="H199" s="248"/>
      <c r="I199" s="248"/>
      <c r="J199" s="146"/>
      <c r="K199" s="148" t="s">
        <v>3</v>
      </c>
      <c r="L199" s="146"/>
      <c r="M199" s="146"/>
      <c r="N199" s="146"/>
      <c r="O199" s="146"/>
      <c r="P199" s="146"/>
      <c r="Q199" s="146"/>
      <c r="R199" s="149"/>
      <c r="T199" s="150"/>
      <c r="U199" s="146"/>
      <c r="V199" s="146"/>
      <c r="W199" s="146"/>
      <c r="X199" s="146"/>
      <c r="Y199" s="146"/>
      <c r="Z199" s="146"/>
      <c r="AA199" s="151"/>
      <c r="AT199" s="152" t="s">
        <v>161</v>
      </c>
      <c r="AU199" s="152" t="s">
        <v>81</v>
      </c>
      <c r="AV199" s="10" t="s">
        <v>20</v>
      </c>
      <c r="AW199" s="10" t="s">
        <v>32</v>
      </c>
      <c r="AX199" s="10" t="s">
        <v>74</v>
      </c>
      <c r="AY199" s="152" t="s">
        <v>154</v>
      </c>
    </row>
    <row r="200" spans="2:65" s="11" customFormat="1" ht="22.5" customHeight="1" x14ac:dyDescent="0.1">
      <c r="B200" s="153"/>
      <c r="C200" s="154"/>
      <c r="D200" s="154"/>
      <c r="E200" s="155" t="s">
        <v>3</v>
      </c>
      <c r="F200" s="249" t="s">
        <v>87</v>
      </c>
      <c r="G200" s="250"/>
      <c r="H200" s="250"/>
      <c r="I200" s="250"/>
      <c r="J200" s="154"/>
      <c r="K200" s="156">
        <v>4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161</v>
      </c>
      <c r="AU200" s="160" t="s">
        <v>81</v>
      </c>
      <c r="AV200" s="11" t="s">
        <v>81</v>
      </c>
      <c r="AW200" s="11" t="s">
        <v>32</v>
      </c>
      <c r="AX200" s="11" t="s">
        <v>74</v>
      </c>
      <c r="AY200" s="160" t="s">
        <v>154</v>
      </c>
    </row>
    <row r="201" spans="2:65" s="12" customFormat="1" ht="22.5" customHeight="1" x14ac:dyDescent="0.1">
      <c r="B201" s="161"/>
      <c r="C201" s="162"/>
      <c r="D201" s="162"/>
      <c r="E201" s="163" t="s">
        <v>3</v>
      </c>
      <c r="F201" s="251" t="s">
        <v>163</v>
      </c>
      <c r="G201" s="252"/>
      <c r="H201" s="252"/>
      <c r="I201" s="252"/>
      <c r="J201" s="162"/>
      <c r="K201" s="164">
        <v>4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161</v>
      </c>
      <c r="AU201" s="168" t="s">
        <v>81</v>
      </c>
      <c r="AV201" s="12" t="s">
        <v>87</v>
      </c>
      <c r="AW201" s="12" t="s">
        <v>32</v>
      </c>
      <c r="AX201" s="12" t="s">
        <v>20</v>
      </c>
      <c r="AY201" s="168" t="s">
        <v>154</v>
      </c>
    </row>
    <row r="202" spans="2:65" s="1" customFormat="1" ht="31.5" customHeight="1" x14ac:dyDescent="0.1">
      <c r="B202" s="135"/>
      <c r="C202" s="136" t="s">
        <v>238</v>
      </c>
      <c r="D202" s="136" t="s">
        <v>155</v>
      </c>
      <c r="E202" s="137" t="s">
        <v>239</v>
      </c>
      <c r="F202" s="244" t="s">
        <v>240</v>
      </c>
      <c r="G202" s="245"/>
      <c r="H202" s="245"/>
      <c r="I202" s="245"/>
      <c r="J202" s="138" t="s">
        <v>193</v>
      </c>
      <c r="K202" s="139">
        <v>1.7509999999999999</v>
      </c>
      <c r="L202" s="246">
        <v>0</v>
      </c>
      <c r="M202" s="245"/>
      <c r="N202" s="246">
        <f>ROUND(L202*K202,2)</f>
        <v>0</v>
      </c>
      <c r="O202" s="245"/>
      <c r="P202" s="245"/>
      <c r="Q202" s="245"/>
      <c r="R202" s="140"/>
      <c r="T202" s="141" t="s">
        <v>3</v>
      </c>
      <c r="U202" s="40" t="s">
        <v>41</v>
      </c>
      <c r="V202" s="142">
        <v>32.820999999999998</v>
      </c>
      <c r="W202" s="142">
        <f>V202*K202</f>
        <v>57.469570999999995</v>
      </c>
      <c r="X202" s="142">
        <v>1.0601700000000001</v>
      </c>
      <c r="Y202" s="142">
        <f>X202*K202</f>
        <v>1.85635767</v>
      </c>
      <c r="Z202" s="142">
        <v>0</v>
      </c>
      <c r="AA202" s="143">
        <f>Z202*K202</f>
        <v>0</v>
      </c>
      <c r="AR202" s="17" t="s">
        <v>87</v>
      </c>
      <c r="AT202" s="17" t="s">
        <v>155</v>
      </c>
      <c r="AU202" s="17" t="s">
        <v>81</v>
      </c>
      <c r="AY202" s="17" t="s">
        <v>154</v>
      </c>
      <c r="BE202" s="144">
        <f>IF(U202="základní",N202,0)</f>
        <v>0</v>
      </c>
      <c r="BF202" s="144">
        <f>IF(U202="snížená",N202,0)</f>
        <v>0</v>
      </c>
      <c r="BG202" s="144">
        <f>IF(U202="zákl. přenesená",N202,0)</f>
        <v>0</v>
      </c>
      <c r="BH202" s="144">
        <f>IF(U202="sníž. přenesená",N202,0)</f>
        <v>0</v>
      </c>
      <c r="BI202" s="144">
        <f>IF(U202="nulová",N202,0)</f>
        <v>0</v>
      </c>
      <c r="BJ202" s="17" t="s">
        <v>81</v>
      </c>
      <c r="BK202" s="144">
        <f>ROUND(L202*K202,2)</f>
        <v>0</v>
      </c>
      <c r="BL202" s="17" t="s">
        <v>87</v>
      </c>
      <c r="BM202" s="17" t="s">
        <v>241</v>
      </c>
    </row>
    <row r="203" spans="2:65" s="10" customFormat="1" ht="22.5" customHeight="1" x14ac:dyDescent="0.1">
      <c r="B203" s="145"/>
      <c r="C203" s="146"/>
      <c r="D203" s="146"/>
      <c r="E203" s="147" t="s">
        <v>3</v>
      </c>
      <c r="F203" s="247" t="s">
        <v>242</v>
      </c>
      <c r="G203" s="248"/>
      <c r="H203" s="248"/>
      <c r="I203" s="248"/>
      <c r="J203" s="146"/>
      <c r="K203" s="148" t="s">
        <v>3</v>
      </c>
      <c r="L203" s="146"/>
      <c r="M203" s="146"/>
      <c r="N203" s="146"/>
      <c r="O203" s="146"/>
      <c r="P203" s="146"/>
      <c r="Q203" s="146"/>
      <c r="R203" s="149"/>
      <c r="T203" s="150"/>
      <c r="U203" s="146"/>
      <c r="V203" s="146"/>
      <c r="W203" s="146"/>
      <c r="X203" s="146"/>
      <c r="Y203" s="146"/>
      <c r="Z203" s="146"/>
      <c r="AA203" s="151"/>
      <c r="AT203" s="152" t="s">
        <v>161</v>
      </c>
      <c r="AU203" s="152" t="s">
        <v>81</v>
      </c>
      <c r="AV203" s="10" t="s">
        <v>20</v>
      </c>
      <c r="AW203" s="10" t="s">
        <v>32</v>
      </c>
      <c r="AX203" s="10" t="s">
        <v>74</v>
      </c>
      <c r="AY203" s="152" t="s">
        <v>154</v>
      </c>
    </row>
    <row r="204" spans="2:65" s="10" customFormat="1" ht="22.5" customHeight="1" x14ac:dyDescent="0.1">
      <c r="B204" s="145"/>
      <c r="C204" s="146"/>
      <c r="D204" s="146"/>
      <c r="E204" s="147" t="s">
        <v>3</v>
      </c>
      <c r="F204" s="253" t="s">
        <v>215</v>
      </c>
      <c r="G204" s="248"/>
      <c r="H204" s="248"/>
      <c r="I204" s="248"/>
      <c r="J204" s="146"/>
      <c r="K204" s="148" t="s">
        <v>3</v>
      </c>
      <c r="L204" s="146"/>
      <c r="M204" s="146"/>
      <c r="N204" s="146"/>
      <c r="O204" s="146"/>
      <c r="P204" s="146"/>
      <c r="Q204" s="146"/>
      <c r="R204" s="149"/>
      <c r="T204" s="150"/>
      <c r="U204" s="146"/>
      <c r="V204" s="146"/>
      <c r="W204" s="146"/>
      <c r="X204" s="146"/>
      <c r="Y204" s="146"/>
      <c r="Z204" s="146"/>
      <c r="AA204" s="151"/>
      <c r="AT204" s="152" t="s">
        <v>161</v>
      </c>
      <c r="AU204" s="152" t="s">
        <v>81</v>
      </c>
      <c r="AV204" s="10" t="s">
        <v>20</v>
      </c>
      <c r="AW204" s="10" t="s">
        <v>32</v>
      </c>
      <c r="AX204" s="10" t="s">
        <v>74</v>
      </c>
      <c r="AY204" s="152" t="s">
        <v>154</v>
      </c>
    </row>
    <row r="205" spans="2:65" s="11" customFormat="1" ht="22.5" customHeight="1" x14ac:dyDescent="0.1">
      <c r="B205" s="153"/>
      <c r="C205" s="154"/>
      <c r="D205" s="154"/>
      <c r="E205" s="155" t="s">
        <v>3</v>
      </c>
      <c r="F205" s="249" t="s">
        <v>243</v>
      </c>
      <c r="G205" s="250"/>
      <c r="H205" s="250"/>
      <c r="I205" s="250"/>
      <c r="J205" s="154"/>
      <c r="K205" s="156">
        <v>1.278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161</v>
      </c>
      <c r="AU205" s="160" t="s">
        <v>81</v>
      </c>
      <c r="AV205" s="11" t="s">
        <v>81</v>
      </c>
      <c r="AW205" s="11" t="s">
        <v>32</v>
      </c>
      <c r="AX205" s="11" t="s">
        <v>74</v>
      </c>
      <c r="AY205" s="160" t="s">
        <v>154</v>
      </c>
    </row>
    <row r="206" spans="2:65" s="11" customFormat="1" ht="22.5" customHeight="1" x14ac:dyDescent="0.1">
      <c r="B206" s="153"/>
      <c r="C206" s="154"/>
      <c r="D206" s="154"/>
      <c r="E206" s="155" t="s">
        <v>3</v>
      </c>
      <c r="F206" s="249" t="s">
        <v>244</v>
      </c>
      <c r="G206" s="250"/>
      <c r="H206" s="250"/>
      <c r="I206" s="250"/>
      <c r="J206" s="154"/>
      <c r="K206" s="156">
        <v>0.27500000000000002</v>
      </c>
      <c r="L206" s="154"/>
      <c r="M206" s="154"/>
      <c r="N206" s="154"/>
      <c r="O206" s="154"/>
      <c r="P206" s="154"/>
      <c r="Q206" s="154"/>
      <c r="R206" s="157"/>
      <c r="T206" s="158"/>
      <c r="U206" s="154"/>
      <c r="V206" s="154"/>
      <c r="W206" s="154"/>
      <c r="X206" s="154"/>
      <c r="Y206" s="154"/>
      <c r="Z206" s="154"/>
      <c r="AA206" s="159"/>
      <c r="AT206" s="160" t="s">
        <v>161</v>
      </c>
      <c r="AU206" s="160" t="s">
        <v>81</v>
      </c>
      <c r="AV206" s="11" t="s">
        <v>81</v>
      </c>
      <c r="AW206" s="11" t="s">
        <v>32</v>
      </c>
      <c r="AX206" s="11" t="s">
        <v>74</v>
      </c>
      <c r="AY206" s="160" t="s">
        <v>154</v>
      </c>
    </row>
    <row r="207" spans="2:65" s="11" customFormat="1" ht="22.5" customHeight="1" x14ac:dyDescent="0.1">
      <c r="B207" s="153"/>
      <c r="C207" s="154"/>
      <c r="D207" s="154"/>
      <c r="E207" s="155" t="s">
        <v>3</v>
      </c>
      <c r="F207" s="249" t="s">
        <v>245</v>
      </c>
      <c r="G207" s="250"/>
      <c r="H207" s="250"/>
      <c r="I207" s="250"/>
      <c r="J207" s="154"/>
      <c r="K207" s="156">
        <v>0.19800000000000001</v>
      </c>
      <c r="L207" s="154"/>
      <c r="M207" s="154"/>
      <c r="N207" s="154"/>
      <c r="O207" s="154"/>
      <c r="P207" s="154"/>
      <c r="Q207" s="154"/>
      <c r="R207" s="157"/>
      <c r="T207" s="158"/>
      <c r="U207" s="154"/>
      <c r="V207" s="154"/>
      <c r="W207" s="154"/>
      <c r="X207" s="154"/>
      <c r="Y207" s="154"/>
      <c r="Z207" s="154"/>
      <c r="AA207" s="159"/>
      <c r="AT207" s="160" t="s">
        <v>161</v>
      </c>
      <c r="AU207" s="160" t="s">
        <v>81</v>
      </c>
      <c r="AV207" s="11" t="s">
        <v>81</v>
      </c>
      <c r="AW207" s="11" t="s">
        <v>32</v>
      </c>
      <c r="AX207" s="11" t="s">
        <v>74</v>
      </c>
      <c r="AY207" s="160" t="s">
        <v>154</v>
      </c>
    </row>
    <row r="208" spans="2:65" s="12" customFormat="1" ht="22.5" customHeight="1" x14ac:dyDescent="0.1">
      <c r="B208" s="161"/>
      <c r="C208" s="162"/>
      <c r="D208" s="162"/>
      <c r="E208" s="163" t="s">
        <v>3</v>
      </c>
      <c r="F208" s="251" t="s">
        <v>163</v>
      </c>
      <c r="G208" s="252"/>
      <c r="H208" s="252"/>
      <c r="I208" s="252"/>
      <c r="J208" s="162"/>
      <c r="K208" s="164">
        <v>1.7509999999999999</v>
      </c>
      <c r="L208" s="162"/>
      <c r="M208" s="162"/>
      <c r="N208" s="162"/>
      <c r="O208" s="162"/>
      <c r="P208" s="162"/>
      <c r="Q208" s="162"/>
      <c r="R208" s="165"/>
      <c r="T208" s="166"/>
      <c r="U208" s="162"/>
      <c r="V208" s="162"/>
      <c r="W208" s="162"/>
      <c r="X208" s="162"/>
      <c r="Y208" s="162"/>
      <c r="Z208" s="162"/>
      <c r="AA208" s="167"/>
      <c r="AT208" s="168" t="s">
        <v>161</v>
      </c>
      <c r="AU208" s="168" t="s">
        <v>81</v>
      </c>
      <c r="AV208" s="12" t="s">
        <v>87</v>
      </c>
      <c r="AW208" s="12" t="s">
        <v>32</v>
      </c>
      <c r="AX208" s="12" t="s">
        <v>20</v>
      </c>
      <c r="AY208" s="168" t="s">
        <v>154</v>
      </c>
    </row>
    <row r="209" spans="2:65" s="1" customFormat="1" ht="44.25" customHeight="1" x14ac:dyDescent="0.1">
      <c r="B209" s="135"/>
      <c r="C209" s="136" t="s">
        <v>246</v>
      </c>
      <c r="D209" s="136" t="s">
        <v>155</v>
      </c>
      <c r="E209" s="137" t="s">
        <v>247</v>
      </c>
      <c r="F209" s="244" t="s">
        <v>248</v>
      </c>
      <c r="G209" s="245"/>
      <c r="H209" s="245"/>
      <c r="I209" s="245"/>
      <c r="J209" s="138" t="s">
        <v>221</v>
      </c>
      <c r="K209" s="139">
        <v>24.1</v>
      </c>
      <c r="L209" s="246">
        <v>0</v>
      </c>
      <c r="M209" s="245"/>
      <c r="N209" s="246">
        <f>ROUND(L209*K209,2)</f>
        <v>0</v>
      </c>
      <c r="O209" s="245"/>
      <c r="P209" s="245"/>
      <c r="Q209" s="245"/>
      <c r="R209" s="140"/>
      <c r="T209" s="141" t="s">
        <v>3</v>
      </c>
      <c r="U209" s="40" t="s">
        <v>41</v>
      </c>
      <c r="V209" s="142">
        <v>0.94</v>
      </c>
      <c r="W209" s="142">
        <f>V209*K209</f>
        <v>22.654</v>
      </c>
      <c r="X209" s="142">
        <v>0.67488999999999999</v>
      </c>
      <c r="Y209" s="142">
        <f>X209*K209</f>
        <v>16.264849000000002</v>
      </c>
      <c r="Z209" s="142">
        <v>0</v>
      </c>
      <c r="AA209" s="143">
        <f>Z209*K209</f>
        <v>0</v>
      </c>
      <c r="AR209" s="17" t="s">
        <v>87</v>
      </c>
      <c r="AT209" s="17" t="s">
        <v>155</v>
      </c>
      <c r="AU209" s="17" t="s">
        <v>81</v>
      </c>
      <c r="AY209" s="17" t="s">
        <v>154</v>
      </c>
      <c r="BE209" s="144">
        <f>IF(U209="základní",N209,0)</f>
        <v>0</v>
      </c>
      <c r="BF209" s="144">
        <f>IF(U209="snížená",N209,0)</f>
        <v>0</v>
      </c>
      <c r="BG209" s="144">
        <f>IF(U209="zákl. přenesená",N209,0)</f>
        <v>0</v>
      </c>
      <c r="BH209" s="144">
        <f>IF(U209="sníž. přenesená",N209,0)</f>
        <v>0</v>
      </c>
      <c r="BI209" s="144">
        <f>IF(U209="nulová",N209,0)</f>
        <v>0</v>
      </c>
      <c r="BJ209" s="17" t="s">
        <v>81</v>
      </c>
      <c r="BK209" s="144">
        <f>ROUND(L209*K209,2)</f>
        <v>0</v>
      </c>
      <c r="BL209" s="17" t="s">
        <v>87</v>
      </c>
      <c r="BM209" s="17" t="s">
        <v>249</v>
      </c>
    </row>
    <row r="210" spans="2:65" s="10" customFormat="1" ht="22.5" customHeight="1" x14ac:dyDescent="0.1">
      <c r="B210" s="145"/>
      <c r="C210" s="146"/>
      <c r="D210" s="146"/>
      <c r="E210" s="147" t="s">
        <v>3</v>
      </c>
      <c r="F210" s="247" t="s">
        <v>250</v>
      </c>
      <c r="G210" s="248"/>
      <c r="H210" s="248"/>
      <c r="I210" s="248"/>
      <c r="J210" s="146"/>
      <c r="K210" s="148" t="s">
        <v>3</v>
      </c>
      <c r="L210" s="146"/>
      <c r="M210" s="146"/>
      <c r="N210" s="146"/>
      <c r="O210" s="146"/>
      <c r="P210" s="146"/>
      <c r="Q210" s="146"/>
      <c r="R210" s="149"/>
      <c r="T210" s="150"/>
      <c r="U210" s="146"/>
      <c r="V210" s="146"/>
      <c r="W210" s="146"/>
      <c r="X210" s="146"/>
      <c r="Y210" s="146"/>
      <c r="Z210" s="146"/>
      <c r="AA210" s="151"/>
      <c r="AT210" s="152" t="s">
        <v>161</v>
      </c>
      <c r="AU210" s="152" t="s">
        <v>81</v>
      </c>
      <c r="AV210" s="10" t="s">
        <v>20</v>
      </c>
      <c r="AW210" s="10" t="s">
        <v>32</v>
      </c>
      <c r="AX210" s="10" t="s">
        <v>74</v>
      </c>
      <c r="AY210" s="152" t="s">
        <v>154</v>
      </c>
    </row>
    <row r="211" spans="2:65" s="11" customFormat="1" ht="22.5" customHeight="1" x14ac:dyDescent="0.1">
      <c r="B211" s="153"/>
      <c r="C211" s="154"/>
      <c r="D211" s="154"/>
      <c r="E211" s="155" t="s">
        <v>3</v>
      </c>
      <c r="F211" s="249" t="s">
        <v>251</v>
      </c>
      <c r="G211" s="250"/>
      <c r="H211" s="250"/>
      <c r="I211" s="250"/>
      <c r="J211" s="154"/>
      <c r="K211" s="156">
        <v>21</v>
      </c>
      <c r="L211" s="154"/>
      <c r="M211" s="154"/>
      <c r="N211" s="154"/>
      <c r="O211" s="154"/>
      <c r="P211" s="154"/>
      <c r="Q211" s="154"/>
      <c r="R211" s="157"/>
      <c r="T211" s="158"/>
      <c r="U211" s="154"/>
      <c r="V211" s="154"/>
      <c r="W211" s="154"/>
      <c r="X211" s="154"/>
      <c r="Y211" s="154"/>
      <c r="Z211" s="154"/>
      <c r="AA211" s="159"/>
      <c r="AT211" s="160" t="s">
        <v>161</v>
      </c>
      <c r="AU211" s="160" t="s">
        <v>81</v>
      </c>
      <c r="AV211" s="11" t="s">
        <v>81</v>
      </c>
      <c r="AW211" s="11" t="s">
        <v>32</v>
      </c>
      <c r="AX211" s="11" t="s">
        <v>74</v>
      </c>
      <c r="AY211" s="160" t="s">
        <v>154</v>
      </c>
    </row>
    <row r="212" spans="2:65" s="11" customFormat="1" ht="22.5" customHeight="1" x14ac:dyDescent="0.1">
      <c r="B212" s="153"/>
      <c r="C212" s="154"/>
      <c r="D212" s="154"/>
      <c r="E212" s="155" t="s">
        <v>3</v>
      </c>
      <c r="F212" s="249" t="s">
        <v>252</v>
      </c>
      <c r="G212" s="250"/>
      <c r="H212" s="250"/>
      <c r="I212" s="250"/>
      <c r="J212" s="154"/>
      <c r="K212" s="156">
        <v>3.1</v>
      </c>
      <c r="L212" s="154"/>
      <c r="M212" s="154"/>
      <c r="N212" s="154"/>
      <c r="O212" s="154"/>
      <c r="P212" s="154"/>
      <c r="Q212" s="154"/>
      <c r="R212" s="157"/>
      <c r="T212" s="158"/>
      <c r="U212" s="154"/>
      <c r="V212" s="154"/>
      <c r="W212" s="154"/>
      <c r="X212" s="154"/>
      <c r="Y212" s="154"/>
      <c r="Z212" s="154"/>
      <c r="AA212" s="159"/>
      <c r="AT212" s="160" t="s">
        <v>161</v>
      </c>
      <c r="AU212" s="160" t="s">
        <v>81</v>
      </c>
      <c r="AV212" s="11" t="s">
        <v>81</v>
      </c>
      <c r="AW212" s="11" t="s">
        <v>32</v>
      </c>
      <c r="AX212" s="11" t="s">
        <v>74</v>
      </c>
      <c r="AY212" s="160" t="s">
        <v>154</v>
      </c>
    </row>
    <row r="213" spans="2:65" s="12" customFormat="1" ht="22.5" customHeight="1" x14ac:dyDescent="0.1">
      <c r="B213" s="161"/>
      <c r="C213" s="162"/>
      <c r="D213" s="162"/>
      <c r="E213" s="163" t="s">
        <v>3</v>
      </c>
      <c r="F213" s="251" t="s">
        <v>163</v>
      </c>
      <c r="G213" s="252"/>
      <c r="H213" s="252"/>
      <c r="I213" s="252"/>
      <c r="J213" s="162"/>
      <c r="K213" s="164">
        <v>24.1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161</v>
      </c>
      <c r="AU213" s="168" t="s">
        <v>81</v>
      </c>
      <c r="AV213" s="12" t="s">
        <v>87</v>
      </c>
      <c r="AW213" s="12" t="s">
        <v>32</v>
      </c>
      <c r="AX213" s="12" t="s">
        <v>20</v>
      </c>
      <c r="AY213" s="168" t="s">
        <v>154</v>
      </c>
    </row>
    <row r="214" spans="2:65" s="1" customFormat="1" ht="31.5" customHeight="1" x14ac:dyDescent="0.1">
      <c r="B214" s="135"/>
      <c r="C214" s="136" t="s">
        <v>9</v>
      </c>
      <c r="D214" s="136" t="s">
        <v>155</v>
      </c>
      <c r="E214" s="137" t="s">
        <v>253</v>
      </c>
      <c r="F214" s="244" t="s">
        <v>254</v>
      </c>
      <c r="G214" s="245"/>
      <c r="H214" s="245"/>
      <c r="I214" s="245"/>
      <c r="J214" s="138" t="s">
        <v>193</v>
      </c>
      <c r="K214" s="139">
        <v>0.434</v>
      </c>
      <c r="L214" s="246">
        <v>0</v>
      </c>
      <c r="M214" s="245"/>
      <c r="N214" s="246">
        <f>ROUND(L214*K214,2)</f>
        <v>0</v>
      </c>
      <c r="O214" s="245"/>
      <c r="P214" s="245"/>
      <c r="Q214" s="245"/>
      <c r="R214" s="140"/>
      <c r="T214" s="141" t="s">
        <v>3</v>
      </c>
      <c r="U214" s="40" t="s">
        <v>41</v>
      </c>
      <c r="V214" s="142">
        <v>32.51</v>
      </c>
      <c r="W214" s="142">
        <f>V214*K214</f>
        <v>14.10934</v>
      </c>
      <c r="X214" s="142">
        <v>1.05871</v>
      </c>
      <c r="Y214" s="142">
        <f>X214*K214</f>
        <v>0.45948014000000004</v>
      </c>
      <c r="Z214" s="142">
        <v>0</v>
      </c>
      <c r="AA214" s="143">
        <f>Z214*K214</f>
        <v>0</v>
      </c>
      <c r="AR214" s="17" t="s">
        <v>87</v>
      </c>
      <c r="AT214" s="17" t="s">
        <v>155</v>
      </c>
      <c r="AU214" s="17" t="s">
        <v>81</v>
      </c>
      <c r="AY214" s="17" t="s">
        <v>154</v>
      </c>
      <c r="BE214" s="144">
        <f>IF(U214="základní",N214,0)</f>
        <v>0</v>
      </c>
      <c r="BF214" s="144">
        <f>IF(U214="snížená",N214,0)</f>
        <v>0</v>
      </c>
      <c r="BG214" s="144">
        <f>IF(U214="zákl. přenesená",N214,0)</f>
        <v>0</v>
      </c>
      <c r="BH214" s="144">
        <f>IF(U214="sníž. přenesená",N214,0)</f>
        <v>0</v>
      </c>
      <c r="BI214" s="144">
        <f>IF(U214="nulová",N214,0)</f>
        <v>0</v>
      </c>
      <c r="BJ214" s="17" t="s">
        <v>81</v>
      </c>
      <c r="BK214" s="144">
        <f>ROUND(L214*K214,2)</f>
        <v>0</v>
      </c>
      <c r="BL214" s="17" t="s">
        <v>87</v>
      </c>
      <c r="BM214" s="17" t="s">
        <v>255</v>
      </c>
    </row>
    <row r="215" spans="2:65" s="10" customFormat="1" ht="22.5" customHeight="1" x14ac:dyDescent="0.1">
      <c r="B215" s="145"/>
      <c r="C215" s="146"/>
      <c r="D215" s="146"/>
      <c r="E215" s="147" t="s">
        <v>3</v>
      </c>
      <c r="F215" s="247" t="s">
        <v>250</v>
      </c>
      <c r="G215" s="248"/>
      <c r="H215" s="248"/>
      <c r="I215" s="248"/>
      <c r="J215" s="146"/>
      <c r="K215" s="148" t="s">
        <v>3</v>
      </c>
      <c r="L215" s="146"/>
      <c r="M215" s="146"/>
      <c r="N215" s="146"/>
      <c r="O215" s="146"/>
      <c r="P215" s="146"/>
      <c r="Q215" s="146"/>
      <c r="R215" s="149"/>
      <c r="T215" s="150"/>
      <c r="U215" s="146"/>
      <c r="V215" s="146"/>
      <c r="W215" s="146"/>
      <c r="X215" s="146"/>
      <c r="Y215" s="146"/>
      <c r="Z215" s="146"/>
      <c r="AA215" s="151"/>
      <c r="AT215" s="152" t="s">
        <v>161</v>
      </c>
      <c r="AU215" s="152" t="s">
        <v>81</v>
      </c>
      <c r="AV215" s="10" t="s">
        <v>20</v>
      </c>
      <c r="AW215" s="10" t="s">
        <v>32</v>
      </c>
      <c r="AX215" s="10" t="s">
        <v>74</v>
      </c>
      <c r="AY215" s="152" t="s">
        <v>154</v>
      </c>
    </row>
    <row r="216" spans="2:65" s="11" customFormat="1" ht="31.5" customHeight="1" x14ac:dyDescent="0.1">
      <c r="B216" s="153"/>
      <c r="C216" s="154"/>
      <c r="D216" s="154"/>
      <c r="E216" s="155" t="s">
        <v>3</v>
      </c>
      <c r="F216" s="249" t="s">
        <v>256</v>
      </c>
      <c r="G216" s="250"/>
      <c r="H216" s="250"/>
      <c r="I216" s="250"/>
      <c r="J216" s="154"/>
      <c r="K216" s="156">
        <v>0.378</v>
      </c>
      <c r="L216" s="154"/>
      <c r="M216" s="154"/>
      <c r="N216" s="154"/>
      <c r="O216" s="154"/>
      <c r="P216" s="154"/>
      <c r="Q216" s="154"/>
      <c r="R216" s="157"/>
      <c r="T216" s="158"/>
      <c r="U216" s="154"/>
      <c r="V216" s="154"/>
      <c r="W216" s="154"/>
      <c r="X216" s="154"/>
      <c r="Y216" s="154"/>
      <c r="Z216" s="154"/>
      <c r="AA216" s="159"/>
      <c r="AT216" s="160" t="s">
        <v>161</v>
      </c>
      <c r="AU216" s="160" t="s">
        <v>81</v>
      </c>
      <c r="AV216" s="11" t="s">
        <v>81</v>
      </c>
      <c r="AW216" s="11" t="s">
        <v>32</v>
      </c>
      <c r="AX216" s="11" t="s">
        <v>74</v>
      </c>
      <c r="AY216" s="160" t="s">
        <v>154</v>
      </c>
    </row>
    <row r="217" spans="2:65" s="11" customFormat="1" ht="31.5" customHeight="1" x14ac:dyDescent="0.1">
      <c r="B217" s="153"/>
      <c r="C217" s="154"/>
      <c r="D217" s="154"/>
      <c r="E217" s="155" t="s">
        <v>3</v>
      </c>
      <c r="F217" s="249" t="s">
        <v>257</v>
      </c>
      <c r="G217" s="250"/>
      <c r="H217" s="250"/>
      <c r="I217" s="250"/>
      <c r="J217" s="154"/>
      <c r="K217" s="156">
        <v>5.6000000000000001E-2</v>
      </c>
      <c r="L217" s="154"/>
      <c r="M217" s="154"/>
      <c r="N217" s="154"/>
      <c r="O217" s="154"/>
      <c r="P217" s="154"/>
      <c r="Q217" s="154"/>
      <c r="R217" s="157"/>
      <c r="T217" s="158"/>
      <c r="U217" s="154"/>
      <c r="V217" s="154"/>
      <c r="W217" s="154"/>
      <c r="X217" s="154"/>
      <c r="Y217" s="154"/>
      <c r="Z217" s="154"/>
      <c r="AA217" s="159"/>
      <c r="AT217" s="160" t="s">
        <v>161</v>
      </c>
      <c r="AU217" s="160" t="s">
        <v>81</v>
      </c>
      <c r="AV217" s="11" t="s">
        <v>81</v>
      </c>
      <c r="AW217" s="11" t="s">
        <v>32</v>
      </c>
      <c r="AX217" s="11" t="s">
        <v>74</v>
      </c>
      <c r="AY217" s="160" t="s">
        <v>154</v>
      </c>
    </row>
    <row r="218" spans="2:65" s="12" customFormat="1" ht="22.5" customHeight="1" x14ac:dyDescent="0.1">
      <c r="B218" s="161"/>
      <c r="C218" s="162"/>
      <c r="D218" s="162"/>
      <c r="E218" s="163" t="s">
        <v>3</v>
      </c>
      <c r="F218" s="251" t="s">
        <v>163</v>
      </c>
      <c r="G218" s="252"/>
      <c r="H218" s="252"/>
      <c r="I218" s="252"/>
      <c r="J218" s="162"/>
      <c r="K218" s="164">
        <v>0.434</v>
      </c>
      <c r="L218" s="162"/>
      <c r="M218" s="162"/>
      <c r="N218" s="162"/>
      <c r="O218" s="162"/>
      <c r="P218" s="162"/>
      <c r="Q218" s="162"/>
      <c r="R218" s="165"/>
      <c r="T218" s="166"/>
      <c r="U218" s="162"/>
      <c r="V218" s="162"/>
      <c r="W218" s="162"/>
      <c r="X218" s="162"/>
      <c r="Y218" s="162"/>
      <c r="Z218" s="162"/>
      <c r="AA218" s="167"/>
      <c r="AT218" s="168" t="s">
        <v>161</v>
      </c>
      <c r="AU218" s="168" t="s">
        <v>81</v>
      </c>
      <c r="AV218" s="12" t="s">
        <v>87</v>
      </c>
      <c r="AW218" s="12" t="s">
        <v>32</v>
      </c>
      <c r="AX218" s="12" t="s">
        <v>20</v>
      </c>
      <c r="AY218" s="168" t="s">
        <v>154</v>
      </c>
    </row>
    <row r="219" spans="2:65" s="9" customFormat="1" ht="29.85" customHeight="1" x14ac:dyDescent="0.15">
      <c r="B219" s="124"/>
      <c r="C219" s="125"/>
      <c r="D219" s="134" t="s">
        <v>117</v>
      </c>
      <c r="E219" s="134"/>
      <c r="F219" s="134"/>
      <c r="G219" s="134"/>
      <c r="H219" s="134"/>
      <c r="I219" s="134"/>
      <c r="J219" s="134"/>
      <c r="K219" s="134"/>
      <c r="L219" s="134"/>
      <c r="M219" s="134"/>
      <c r="N219" s="262">
        <f>BK219</f>
        <v>0</v>
      </c>
      <c r="O219" s="263"/>
      <c r="P219" s="263"/>
      <c r="Q219" s="263"/>
      <c r="R219" s="127"/>
      <c r="T219" s="128"/>
      <c r="U219" s="125"/>
      <c r="V219" s="125"/>
      <c r="W219" s="129">
        <f>SUM(W220:W439)</f>
        <v>423.87904000000015</v>
      </c>
      <c r="X219" s="125"/>
      <c r="Y219" s="129">
        <f>SUM(Y220:Y439)</f>
        <v>97.966635029999992</v>
      </c>
      <c r="Z219" s="125"/>
      <c r="AA219" s="130">
        <f>SUM(AA220:AA439)</f>
        <v>0</v>
      </c>
      <c r="AR219" s="131" t="s">
        <v>20</v>
      </c>
      <c r="AT219" s="132" t="s">
        <v>73</v>
      </c>
      <c r="AU219" s="132" t="s">
        <v>20</v>
      </c>
      <c r="AY219" s="131" t="s">
        <v>154</v>
      </c>
      <c r="BK219" s="133">
        <f>SUM(BK220:BK439)</f>
        <v>0</v>
      </c>
    </row>
    <row r="220" spans="2:65" s="1" customFormat="1" ht="31.5" customHeight="1" x14ac:dyDescent="0.1">
      <c r="B220" s="135"/>
      <c r="C220" s="136" t="s">
        <v>258</v>
      </c>
      <c r="D220" s="136" t="s">
        <v>155</v>
      </c>
      <c r="E220" s="137" t="s">
        <v>259</v>
      </c>
      <c r="F220" s="244" t="s">
        <v>260</v>
      </c>
      <c r="G220" s="245"/>
      <c r="H220" s="245"/>
      <c r="I220" s="245"/>
      <c r="J220" s="138" t="s">
        <v>221</v>
      </c>
      <c r="K220" s="139">
        <v>100.4</v>
      </c>
      <c r="L220" s="246">
        <v>0</v>
      </c>
      <c r="M220" s="245"/>
      <c r="N220" s="246">
        <f>ROUND(L220*K220,2)</f>
        <v>0</v>
      </c>
      <c r="O220" s="245"/>
      <c r="P220" s="245"/>
      <c r="Q220" s="245"/>
      <c r="R220" s="140"/>
      <c r="T220" s="141" t="s">
        <v>3</v>
      </c>
      <c r="U220" s="40" t="s">
        <v>41</v>
      </c>
      <c r="V220" s="142">
        <v>1.04</v>
      </c>
      <c r="W220" s="142">
        <f>V220*K220</f>
        <v>104.41600000000001</v>
      </c>
      <c r="X220" s="142">
        <v>0.30381000000000002</v>
      </c>
      <c r="Y220" s="142">
        <f>X220*K220</f>
        <v>30.502524000000005</v>
      </c>
      <c r="Z220" s="142">
        <v>0</v>
      </c>
      <c r="AA220" s="143">
        <f>Z220*K220</f>
        <v>0</v>
      </c>
      <c r="AR220" s="17" t="s">
        <v>87</v>
      </c>
      <c r="AT220" s="17" t="s">
        <v>155</v>
      </c>
      <c r="AU220" s="17" t="s">
        <v>81</v>
      </c>
      <c r="AY220" s="17" t="s">
        <v>154</v>
      </c>
      <c r="BE220" s="144">
        <f>IF(U220="základní",N220,0)</f>
        <v>0</v>
      </c>
      <c r="BF220" s="144">
        <f>IF(U220="snížená",N220,0)</f>
        <v>0</v>
      </c>
      <c r="BG220" s="144">
        <f>IF(U220="zákl. přenesená",N220,0)</f>
        <v>0</v>
      </c>
      <c r="BH220" s="144">
        <f>IF(U220="sníž. přenesená",N220,0)</f>
        <v>0</v>
      </c>
      <c r="BI220" s="144">
        <f>IF(U220="nulová",N220,0)</f>
        <v>0</v>
      </c>
      <c r="BJ220" s="17" t="s">
        <v>81</v>
      </c>
      <c r="BK220" s="144">
        <f>ROUND(L220*K220,2)</f>
        <v>0</v>
      </c>
      <c r="BL220" s="17" t="s">
        <v>87</v>
      </c>
      <c r="BM220" s="17" t="s">
        <v>261</v>
      </c>
    </row>
    <row r="221" spans="2:65" s="10" customFormat="1" ht="22.5" customHeight="1" x14ac:dyDescent="0.1">
      <c r="B221" s="145"/>
      <c r="C221" s="146"/>
      <c r="D221" s="146"/>
      <c r="E221" s="147" t="s">
        <v>3</v>
      </c>
      <c r="F221" s="247" t="s">
        <v>262</v>
      </c>
      <c r="G221" s="248"/>
      <c r="H221" s="248"/>
      <c r="I221" s="248"/>
      <c r="J221" s="146"/>
      <c r="K221" s="148" t="s">
        <v>3</v>
      </c>
      <c r="L221" s="146"/>
      <c r="M221" s="146"/>
      <c r="N221" s="146"/>
      <c r="O221" s="146"/>
      <c r="P221" s="146"/>
      <c r="Q221" s="146"/>
      <c r="R221" s="149"/>
      <c r="T221" s="150"/>
      <c r="U221" s="146"/>
      <c r="V221" s="146"/>
      <c r="W221" s="146"/>
      <c r="X221" s="146"/>
      <c r="Y221" s="146"/>
      <c r="Z221" s="146"/>
      <c r="AA221" s="151"/>
      <c r="AT221" s="152" t="s">
        <v>161</v>
      </c>
      <c r="AU221" s="152" t="s">
        <v>81</v>
      </c>
      <c r="AV221" s="10" t="s">
        <v>20</v>
      </c>
      <c r="AW221" s="10" t="s">
        <v>32</v>
      </c>
      <c r="AX221" s="10" t="s">
        <v>74</v>
      </c>
      <c r="AY221" s="152" t="s">
        <v>154</v>
      </c>
    </row>
    <row r="222" spans="2:65" s="11" customFormat="1" ht="22.5" customHeight="1" x14ac:dyDescent="0.1">
      <c r="B222" s="153"/>
      <c r="C222" s="154"/>
      <c r="D222" s="154"/>
      <c r="E222" s="155" t="s">
        <v>3</v>
      </c>
      <c r="F222" s="249" t="s">
        <v>263</v>
      </c>
      <c r="G222" s="250"/>
      <c r="H222" s="250"/>
      <c r="I222" s="250"/>
      <c r="J222" s="154"/>
      <c r="K222" s="156">
        <v>115.83</v>
      </c>
      <c r="L222" s="154"/>
      <c r="M222" s="154"/>
      <c r="N222" s="154"/>
      <c r="O222" s="154"/>
      <c r="P222" s="154"/>
      <c r="Q222" s="154"/>
      <c r="R222" s="157"/>
      <c r="T222" s="158"/>
      <c r="U222" s="154"/>
      <c r="V222" s="154"/>
      <c r="W222" s="154"/>
      <c r="X222" s="154"/>
      <c r="Y222" s="154"/>
      <c r="Z222" s="154"/>
      <c r="AA222" s="159"/>
      <c r="AT222" s="160" t="s">
        <v>161</v>
      </c>
      <c r="AU222" s="160" t="s">
        <v>81</v>
      </c>
      <c r="AV222" s="11" t="s">
        <v>81</v>
      </c>
      <c r="AW222" s="11" t="s">
        <v>32</v>
      </c>
      <c r="AX222" s="11" t="s">
        <v>74</v>
      </c>
      <c r="AY222" s="160" t="s">
        <v>154</v>
      </c>
    </row>
    <row r="223" spans="2:65" s="10" customFormat="1" ht="22.5" customHeight="1" x14ac:dyDescent="0.1">
      <c r="B223" s="145"/>
      <c r="C223" s="146"/>
      <c r="D223" s="146"/>
      <c r="E223" s="147" t="s">
        <v>3</v>
      </c>
      <c r="F223" s="253" t="s">
        <v>264</v>
      </c>
      <c r="G223" s="248"/>
      <c r="H223" s="248"/>
      <c r="I223" s="248"/>
      <c r="J223" s="146"/>
      <c r="K223" s="148" t="s">
        <v>3</v>
      </c>
      <c r="L223" s="146"/>
      <c r="M223" s="146"/>
      <c r="N223" s="146"/>
      <c r="O223" s="146"/>
      <c r="P223" s="146"/>
      <c r="Q223" s="146"/>
      <c r="R223" s="149"/>
      <c r="T223" s="150"/>
      <c r="U223" s="146"/>
      <c r="V223" s="146"/>
      <c r="W223" s="146"/>
      <c r="X223" s="146"/>
      <c r="Y223" s="146"/>
      <c r="Z223" s="146"/>
      <c r="AA223" s="151"/>
      <c r="AT223" s="152" t="s">
        <v>161</v>
      </c>
      <c r="AU223" s="152" t="s">
        <v>81</v>
      </c>
      <c r="AV223" s="10" t="s">
        <v>20</v>
      </c>
      <c r="AW223" s="10" t="s">
        <v>32</v>
      </c>
      <c r="AX223" s="10" t="s">
        <v>74</v>
      </c>
      <c r="AY223" s="152" t="s">
        <v>154</v>
      </c>
    </row>
    <row r="224" spans="2:65" s="11" customFormat="1" ht="22.5" customHeight="1" x14ac:dyDescent="0.1">
      <c r="B224" s="153"/>
      <c r="C224" s="154"/>
      <c r="D224" s="154"/>
      <c r="E224" s="155" t="s">
        <v>3</v>
      </c>
      <c r="F224" s="249" t="s">
        <v>265</v>
      </c>
      <c r="G224" s="250"/>
      <c r="H224" s="250"/>
      <c r="I224" s="250"/>
      <c r="J224" s="154"/>
      <c r="K224" s="156">
        <v>-2.5299999999999998</v>
      </c>
      <c r="L224" s="154"/>
      <c r="M224" s="154"/>
      <c r="N224" s="154"/>
      <c r="O224" s="154"/>
      <c r="P224" s="154"/>
      <c r="Q224" s="154"/>
      <c r="R224" s="157"/>
      <c r="T224" s="158"/>
      <c r="U224" s="154"/>
      <c r="V224" s="154"/>
      <c r="W224" s="154"/>
      <c r="X224" s="154"/>
      <c r="Y224" s="154"/>
      <c r="Z224" s="154"/>
      <c r="AA224" s="159"/>
      <c r="AT224" s="160" t="s">
        <v>161</v>
      </c>
      <c r="AU224" s="160" t="s">
        <v>81</v>
      </c>
      <c r="AV224" s="11" t="s">
        <v>81</v>
      </c>
      <c r="AW224" s="11" t="s">
        <v>32</v>
      </c>
      <c r="AX224" s="11" t="s">
        <v>74</v>
      </c>
      <c r="AY224" s="160" t="s">
        <v>154</v>
      </c>
    </row>
    <row r="225" spans="2:65" s="11" customFormat="1" ht="22.5" customHeight="1" x14ac:dyDescent="0.1">
      <c r="B225" s="153"/>
      <c r="C225" s="154"/>
      <c r="D225" s="154"/>
      <c r="E225" s="155" t="s">
        <v>3</v>
      </c>
      <c r="F225" s="249" t="s">
        <v>266</v>
      </c>
      <c r="G225" s="250"/>
      <c r="H225" s="250"/>
      <c r="I225" s="250"/>
      <c r="J225" s="154"/>
      <c r="K225" s="156">
        <v>-0.4</v>
      </c>
      <c r="L225" s="154"/>
      <c r="M225" s="154"/>
      <c r="N225" s="154"/>
      <c r="O225" s="154"/>
      <c r="P225" s="154"/>
      <c r="Q225" s="154"/>
      <c r="R225" s="157"/>
      <c r="T225" s="158"/>
      <c r="U225" s="154"/>
      <c r="V225" s="154"/>
      <c r="W225" s="154"/>
      <c r="X225" s="154"/>
      <c r="Y225" s="154"/>
      <c r="Z225" s="154"/>
      <c r="AA225" s="159"/>
      <c r="AT225" s="160" t="s">
        <v>161</v>
      </c>
      <c r="AU225" s="160" t="s">
        <v>81</v>
      </c>
      <c r="AV225" s="11" t="s">
        <v>81</v>
      </c>
      <c r="AW225" s="11" t="s">
        <v>32</v>
      </c>
      <c r="AX225" s="11" t="s">
        <v>74</v>
      </c>
      <c r="AY225" s="160" t="s">
        <v>154</v>
      </c>
    </row>
    <row r="226" spans="2:65" s="11" customFormat="1" ht="22.5" customHeight="1" x14ac:dyDescent="0.1">
      <c r="B226" s="153"/>
      <c r="C226" s="154"/>
      <c r="D226" s="154"/>
      <c r="E226" s="155" t="s">
        <v>3</v>
      </c>
      <c r="F226" s="249" t="s">
        <v>267</v>
      </c>
      <c r="G226" s="250"/>
      <c r="H226" s="250"/>
      <c r="I226" s="250"/>
      <c r="J226" s="154"/>
      <c r="K226" s="156">
        <v>-24</v>
      </c>
      <c r="L226" s="154"/>
      <c r="M226" s="154"/>
      <c r="N226" s="154"/>
      <c r="O226" s="154"/>
      <c r="P226" s="154"/>
      <c r="Q226" s="154"/>
      <c r="R226" s="157"/>
      <c r="T226" s="158"/>
      <c r="U226" s="154"/>
      <c r="V226" s="154"/>
      <c r="W226" s="154"/>
      <c r="X226" s="154"/>
      <c r="Y226" s="154"/>
      <c r="Z226" s="154"/>
      <c r="AA226" s="159"/>
      <c r="AT226" s="160" t="s">
        <v>161</v>
      </c>
      <c r="AU226" s="160" t="s">
        <v>81</v>
      </c>
      <c r="AV226" s="11" t="s">
        <v>81</v>
      </c>
      <c r="AW226" s="11" t="s">
        <v>32</v>
      </c>
      <c r="AX226" s="11" t="s">
        <v>74</v>
      </c>
      <c r="AY226" s="160" t="s">
        <v>154</v>
      </c>
    </row>
    <row r="227" spans="2:65" s="11" customFormat="1" ht="22.5" customHeight="1" x14ac:dyDescent="0.1">
      <c r="B227" s="153"/>
      <c r="C227" s="154"/>
      <c r="D227" s="154"/>
      <c r="E227" s="155" t="s">
        <v>3</v>
      </c>
      <c r="F227" s="249" t="s">
        <v>268</v>
      </c>
      <c r="G227" s="250"/>
      <c r="H227" s="250"/>
      <c r="I227" s="250"/>
      <c r="J227" s="154"/>
      <c r="K227" s="156">
        <v>-1.92</v>
      </c>
      <c r="L227" s="154"/>
      <c r="M227" s="154"/>
      <c r="N227" s="154"/>
      <c r="O227" s="154"/>
      <c r="P227" s="154"/>
      <c r="Q227" s="154"/>
      <c r="R227" s="157"/>
      <c r="T227" s="158"/>
      <c r="U227" s="154"/>
      <c r="V227" s="154"/>
      <c r="W227" s="154"/>
      <c r="X227" s="154"/>
      <c r="Y227" s="154"/>
      <c r="Z227" s="154"/>
      <c r="AA227" s="159"/>
      <c r="AT227" s="160" t="s">
        <v>161</v>
      </c>
      <c r="AU227" s="160" t="s">
        <v>81</v>
      </c>
      <c r="AV227" s="11" t="s">
        <v>81</v>
      </c>
      <c r="AW227" s="11" t="s">
        <v>32</v>
      </c>
      <c r="AX227" s="11" t="s">
        <v>74</v>
      </c>
      <c r="AY227" s="160" t="s">
        <v>154</v>
      </c>
    </row>
    <row r="228" spans="2:65" s="10" customFormat="1" ht="22.5" customHeight="1" x14ac:dyDescent="0.1">
      <c r="B228" s="145"/>
      <c r="C228" s="146"/>
      <c r="D228" s="146"/>
      <c r="E228" s="147" t="s">
        <v>3</v>
      </c>
      <c r="F228" s="253" t="s">
        <v>172</v>
      </c>
      <c r="G228" s="248"/>
      <c r="H228" s="248"/>
      <c r="I228" s="248"/>
      <c r="J228" s="146"/>
      <c r="K228" s="148" t="s">
        <v>3</v>
      </c>
      <c r="L228" s="146"/>
      <c r="M228" s="146"/>
      <c r="N228" s="146"/>
      <c r="O228" s="146"/>
      <c r="P228" s="146"/>
      <c r="Q228" s="146"/>
      <c r="R228" s="149"/>
      <c r="T228" s="150"/>
      <c r="U228" s="146"/>
      <c r="V228" s="146"/>
      <c r="W228" s="146"/>
      <c r="X228" s="146"/>
      <c r="Y228" s="146"/>
      <c r="Z228" s="146"/>
      <c r="AA228" s="151"/>
      <c r="AT228" s="152" t="s">
        <v>161</v>
      </c>
      <c r="AU228" s="152" t="s">
        <v>81</v>
      </c>
      <c r="AV228" s="10" t="s">
        <v>20</v>
      </c>
      <c r="AW228" s="10" t="s">
        <v>32</v>
      </c>
      <c r="AX228" s="10" t="s">
        <v>74</v>
      </c>
      <c r="AY228" s="152" t="s">
        <v>154</v>
      </c>
    </row>
    <row r="229" spans="2:65" s="11" customFormat="1" ht="22.5" customHeight="1" x14ac:dyDescent="0.1">
      <c r="B229" s="153"/>
      <c r="C229" s="154"/>
      <c r="D229" s="154"/>
      <c r="E229" s="155" t="s">
        <v>3</v>
      </c>
      <c r="F229" s="249" t="s">
        <v>269</v>
      </c>
      <c r="G229" s="250"/>
      <c r="H229" s="250"/>
      <c r="I229" s="250"/>
      <c r="J229" s="154"/>
      <c r="K229" s="156">
        <v>13.42</v>
      </c>
      <c r="L229" s="154"/>
      <c r="M229" s="154"/>
      <c r="N229" s="154"/>
      <c r="O229" s="154"/>
      <c r="P229" s="154"/>
      <c r="Q229" s="154"/>
      <c r="R229" s="157"/>
      <c r="T229" s="158"/>
      <c r="U229" s="154"/>
      <c r="V229" s="154"/>
      <c r="W229" s="154"/>
      <c r="X229" s="154"/>
      <c r="Y229" s="154"/>
      <c r="Z229" s="154"/>
      <c r="AA229" s="159"/>
      <c r="AT229" s="160" t="s">
        <v>161</v>
      </c>
      <c r="AU229" s="160" t="s">
        <v>81</v>
      </c>
      <c r="AV229" s="11" t="s">
        <v>81</v>
      </c>
      <c r="AW229" s="11" t="s">
        <v>32</v>
      </c>
      <c r="AX229" s="11" t="s">
        <v>74</v>
      </c>
      <c r="AY229" s="160" t="s">
        <v>154</v>
      </c>
    </row>
    <row r="230" spans="2:65" s="12" customFormat="1" ht="22.5" customHeight="1" x14ac:dyDescent="0.1">
      <c r="B230" s="161"/>
      <c r="C230" s="162"/>
      <c r="D230" s="162"/>
      <c r="E230" s="163" t="s">
        <v>3</v>
      </c>
      <c r="F230" s="251" t="s">
        <v>163</v>
      </c>
      <c r="G230" s="252"/>
      <c r="H230" s="252"/>
      <c r="I230" s="252"/>
      <c r="J230" s="162"/>
      <c r="K230" s="164">
        <v>100.4</v>
      </c>
      <c r="L230" s="162"/>
      <c r="M230" s="162"/>
      <c r="N230" s="162"/>
      <c r="O230" s="162"/>
      <c r="P230" s="162"/>
      <c r="Q230" s="162"/>
      <c r="R230" s="165"/>
      <c r="T230" s="166"/>
      <c r="U230" s="162"/>
      <c r="V230" s="162"/>
      <c r="W230" s="162"/>
      <c r="X230" s="162"/>
      <c r="Y230" s="162"/>
      <c r="Z230" s="162"/>
      <c r="AA230" s="167"/>
      <c r="AT230" s="168" t="s">
        <v>161</v>
      </c>
      <c r="AU230" s="168" t="s">
        <v>81</v>
      </c>
      <c r="AV230" s="12" t="s">
        <v>87</v>
      </c>
      <c r="AW230" s="12" t="s">
        <v>32</v>
      </c>
      <c r="AX230" s="12" t="s">
        <v>20</v>
      </c>
      <c r="AY230" s="168" t="s">
        <v>154</v>
      </c>
    </row>
    <row r="231" spans="2:65" s="1" customFormat="1" ht="31.5" customHeight="1" x14ac:dyDescent="0.1">
      <c r="B231" s="135"/>
      <c r="C231" s="136" t="s">
        <v>270</v>
      </c>
      <c r="D231" s="136" t="s">
        <v>155</v>
      </c>
      <c r="E231" s="137" t="s">
        <v>271</v>
      </c>
      <c r="F231" s="244" t="s">
        <v>272</v>
      </c>
      <c r="G231" s="245"/>
      <c r="H231" s="245"/>
      <c r="I231" s="245"/>
      <c r="J231" s="138" t="s">
        <v>221</v>
      </c>
      <c r="K231" s="139">
        <v>130.27699999999999</v>
      </c>
      <c r="L231" s="246">
        <v>0</v>
      </c>
      <c r="M231" s="245"/>
      <c r="N231" s="246">
        <f>ROUND(L231*K231,2)</f>
        <v>0</v>
      </c>
      <c r="O231" s="245"/>
      <c r="P231" s="245"/>
      <c r="Q231" s="245"/>
      <c r="R231" s="140"/>
      <c r="T231" s="141" t="s">
        <v>3</v>
      </c>
      <c r="U231" s="40" t="s">
        <v>41</v>
      </c>
      <c r="V231" s="142">
        <v>1.04</v>
      </c>
      <c r="W231" s="142">
        <f>V231*K231</f>
        <v>135.48808</v>
      </c>
      <c r="X231" s="142">
        <v>0.30381000000000002</v>
      </c>
      <c r="Y231" s="142">
        <f>X231*K231</f>
        <v>39.579455369999998</v>
      </c>
      <c r="Z231" s="142">
        <v>0</v>
      </c>
      <c r="AA231" s="143">
        <f>Z231*K231</f>
        <v>0</v>
      </c>
      <c r="AR231" s="17" t="s">
        <v>258</v>
      </c>
      <c r="AT231" s="17" t="s">
        <v>155</v>
      </c>
      <c r="AU231" s="17" t="s">
        <v>81</v>
      </c>
      <c r="AY231" s="17" t="s">
        <v>154</v>
      </c>
      <c r="BE231" s="144">
        <f>IF(U231="základní",N231,0)</f>
        <v>0</v>
      </c>
      <c r="BF231" s="144">
        <f>IF(U231="snížená",N231,0)</f>
        <v>0</v>
      </c>
      <c r="BG231" s="144">
        <f>IF(U231="zákl. přenesená",N231,0)</f>
        <v>0</v>
      </c>
      <c r="BH231" s="144">
        <f>IF(U231="sníž. přenesená",N231,0)</f>
        <v>0</v>
      </c>
      <c r="BI231" s="144">
        <f>IF(U231="nulová",N231,0)</f>
        <v>0</v>
      </c>
      <c r="BJ231" s="17" t="s">
        <v>81</v>
      </c>
      <c r="BK231" s="144">
        <f>ROUND(L231*K231,2)</f>
        <v>0</v>
      </c>
      <c r="BL231" s="17" t="s">
        <v>258</v>
      </c>
      <c r="BM231" s="17" t="s">
        <v>273</v>
      </c>
    </row>
    <row r="232" spans="2:65" s="10" customFormat="1" ht="22.5" customHeight="1" x14ac:dyDescent="0.1">
      <c r="B232" s="145"/>
      <c r="C232" s="146"/>
      <c r="D232" s="146"/>
      <c r="E232" s="147" t="s">
        <v>3</v>
      </c>
      <c r="F232" s="247" t="s">
        <v>274</v>
      </c>
      <c r="G232" s="248"/>
      <c r="H232" s="248"/>
      <c r="I232" s="248"/>
      <c r="J232" s="146"/>
      <c r="K232" s="148" t="s">
        <v>3</v>
      </c>
      <c r="L232" s="146"/>
      <c r="M232" s="146"/>
      <c r="N232" s="146"/>
      <c r="O232" s="146"/>
      <c r="P232" s="146"/>
      <c r="Q232" s="146"/>
      <c r="R232" s="149"/>
      <c r="T232" s="150"/>
      <c r="U232" s="146"/>
      <c r="V232" s="146"/>
      <c r="W232" s="146"/>
      <c r="X232" s="146"/>
      <c r="Y232" s="146"/>
      <c r="Z232" s="146"/>
      <c r="AA232" s="151"/>
      <c r="AT232" s="152" t="s">
        <v>161</v>
      </c>
      <c r="AU232" s="152" t="s">
        <v>81</v>
      </c>
      <c r="AV232" s="10" t="s">
        <v>20</v>
      </c>
      <c r="AW232" s="10" t="s">
        <v>32</v>
      </c>
      <c r="AX232" s="10" t="s">
        <v>74</v>
      </c>
      <c r="AY232" s="152" t="s">
        <v>154</v>
      </c>
    </row>
    <row r="233" spans="2:65" s="10" customFormat="1" ht="22.5" customHeight="1" x14ac:dyDescent="0.1">
      <c r="B233" s="145"/>
      <c r="C233" s="146"/>
      <c r="D233" s="146"/>
      <c r="E233" s="147" t="s">
        <v>3</v>
      </c>
      <c r="F233" s="253" t="s">
        <v>275</v>
      </c>
      <c r="G233" s="248"/>
      <c r="H233" s="248"/>
      <c r="I233" s="248"/>
      <c r="J233" s="146"/>
      <c r="K233" s="148" t="s">
        <v>3</v>
      </c>
      <c r="L233" s="146"/>
      <c r="M233" s="146"/>
      <c r="N233" s="146"/>
      <c r="O233" s="146"/>
      <c r="P233" s="146"/>
      <c r="Q233" s="146"/>
      <c r="R233" s="149"/>
      <c r="T233" s="150"/>
      <c r="U233" s="146"/>
      <c r="V233" s="146"/>
      <c r="W233" s="146"/>
      <c r="X233" s="146"/>
      <c r="Y233" s="146"/>
      <c r="Z233" s="146"/>
      <c r="AA233" s="151"/>
      <c r="AT233" s="152" t="s">
        <v>161</v>
      </c>
      <c r="AU233" s="152" t="s">
        <v>81</v>
      </c>
      <c r="AV233" s="10" t="s">
        <v>20</v>
      </c>
      <c r="AW233" s="10" t="s">
        <v>32</v>
      </c>
      <c r="AX233" s="10" t="s">
        <v>74</v>
      </c>
      <c r="AY233" s="152" t="s">
        <v>154</v>
      </c>
    </row>
    <row r="234" spans="2:65" s="11" customFormat="1" ht="22.5" customHeight="1" x14ac:dyDescent="0.1">
      <c r="B234" s="153"/>
      <c r="C234" s="154"/>
      <c r="D234" s="154"/>
      <c r="E234" s="155" t="s">
        <v>3</v>
      </c>
      <c r="F234" s="249" t="s">
        <v>276</v>
      </c>
      <c r="G234" s="250"/>
      <c r="H234" s="250"/>
      <c r="I234" s="250"/>
      <c r="J234" s="154"/>
      <c r="K234" s="156">
        <v>115.83</v>
      </c>
      <c r="L234" s="154"/>
      <c r="M234" s="154"/>
      <c r="N234" s="154"/>
      <c r="O234" s="154"/>
      <c r="P234" s="154"/>
      <c r="Q234" s="154"/>
      <c r="R234" s="157"/>
      <c r="T234" s="158"/>
      <c r="U234" s="154"/>
      <c r="V234" s="154"/>
      <c r="W234" s="154"/>
      <c r="X234" s="154"/>
      <c r="Y234" s="154"/>
      <c r="Z234" s="154"/>
      <c r="AA234" s="159"/>
      <c r="AT234" s="160" t="s">
        <v>161</v>
      </c>
      <c r="AU234" s="160" t="s">
        <v>81</v>
      </c>
      <c r="AV234" s="11" t="s">
        <v>81</v>
      </c>
      <c r="AW234" s="11" t="s">
        <v>32</v>
      </c>
      <c r="AX234" s="11" t="s">
        <v>74</v>
      </c>
      <c r="AY234" s="160" t="s">
        <v>154</v>
      </c>
    </row>
    <row r="235" spans="2:65" s="10" customFormat="1" ht="22.5" customHeight="1" x14ac:dyDescent="0.1">
      <c r="B235" s="145"/>
      <c r="C235" s="146"/>
      <c r="D235" s="146"/>
      <c r="E235" s="147" t="s">
        <v>3</v>
      </c>
      <c r="F235" s="253" t="s">
        <v>264</v>
      </c>
      <c r="G235" s="248"/>
      <c r="H235" s="248"/>
      <c r="I235" s="248"/>
      <c r="J235" s="146"/>
      <c r="K235" s="148" t="s">
        <v>3</v>
      </c>
      <c r="L235" s="146"/>
      <c r="M235" s="146"/>
      <c r="N235" s="146"/>
      <c r="O235" s="146"/>
      <c r="P235" s="146"/>
      <c r="Q235" s="146"/>
      <c r="R235" s="149"/>
      <c r="T235" s="150"/>
      <c r="U235" s="146"/>
      <c r="V235" s="146"/>
      <c r="W235" s="146"/>
      <c r="X235" s="146"/>
      <c r="Y235" s="146"/>
      <c r="Z235" s="146"/>
      <c r="AA235" s="151"/>
      <c r="AT235" s="152" t="s">
        <v>161</v>
      </c>
      <c r="AU235" s="152" t="s">
        <v>81</v>
      </c>
      <c r="AV235" s="10" t="s">
        <v>20</v>
      </c>
      <c r="AW235" s="10" t="s">
        <v>32</v>
      </c>
      <c r="AX235" s="10" t="s">
        <v>74</v>
      </c>
      <c r="AY235" s="152" t="s">
        <v>154</v>
      </c>
    </row>
    <row r="236" spans="2:65" s="11" customFormat="1" ht="22.5" customHeight="1" x14ac:dyDescent="0.1">
      <c r="B236" s="153"/>
      <c r="C236" s="154"/>
      <c r="D236" s="154"/>
      <c r="E236" s="155" t="s">
        <v>3</v>
      </c>
      <c r="F236" s="249" t="s">
        <v>277</v>
      </c>
      <c r="G236" s="250"/>
      <c r="H236" s="250"/>
      <c r="I236" s="250"/>
      <c r="J236" s="154"/>
      <c r="K236" s="156">
        <v>-2.16</v>
      </c>
      <c r="L236" s="154"/>
      <c r="M236" s="154"/>
      <c r="N236" s="154"/>
      <c r="O236" s="154"/>
      <c r="P236" s="154"/>
      <c r="Q236" s="154"/>
      <c r="R236" s="157"/>
      <c r="T236" s="158"/>
      <c r="U236" s="154"/>
      <c r="V236" s="154"/>
      <c r="W236" s="154"/>
      <c r="X236" s="154"/>
      <c r="Y236" s="154"/>
      <c r="Z236" s="154"/>
      <c r="AA236" s="159"/>
      <c r="AT236" s="160" t="s">
        <v>161</v>
      </c>
      <c r="AU236" s="160" t="s">
        <v>81</v>
      </c>
      <c r="AV236" s="11" t="s">
        <v>81</v>
      </c>
      <c r="AW236" s="11" t="s">
        <v>32</v>
      </c>
      <c r="AX236" s="11" t="s">
        <v>74</v>
      </c>
      <c r="AY236" s="160" t="s">
        <v>154</v>
      </c>
    </row>
    <row r="237" spans="2:65" s="11" customFormat="1" ht="22.5" customHeight="1" x14ac:dyDescent="0.1">
      <c r="B237" s="153"/>
      <c r="C237" s="154"/>
      <c r="D237" s="154"/>
      <c r="E237" s="155" t="s">
        <v>3</v>
      </c>
      <c r="F237" s="249" t="s">
        <v>278</v>
      </c>
      <c r="G237" s="250"/>
      <c r="H237" s="250"/>
      <c r="I237" s="250"/>
      <c r="J237" s="154"/>
      <c r="K237" s="156">
        <v>-1.85</v>
      </c>
      <c r="L237" s="154"/>
      <c r="M237" s="154"/>
      <c r="N237" s="154"/>
      <c r="O237" s="154"/>
      <c r="P237" s="154"/>
      <c r="Q237" s="154"/>
      <c r="R237" s="157"/>
      <c r="T237" s="158"/>
      <c r="U237" s="154"/>
      <c r="V237" s="154"/>
      <c r="W237" s="154"/>
      <c r="X237" s="154"/>
      <c r="Y237" s="154"/>
      <c r="Z237" s="154"/>
      <c r="AA237" s="159"/>
      <c r="AT237" s="160" t="s">
        <v>161</v>
      </c>
      <c r="AU237" s="160" t="s">
        <v>81</v>
      </c>
      <c r="AV237" s="11" t="s">
        <v>81</v>
      </c>
      <c r="AW237" s="11" t="s">
        <v>32</v>
      </c>
      <c r="AX237" s="11" t="s">
        <v>74</v>
      </c>
      <c r="AY237" s="160" t="s">
        <v>154</v>
      </c>
    </row>
    <row r="238" spans="2:65" s="11" customFormat="1" ht="22.5" customHeight="1" x14ac:dyDescent="0.1">
      <c r="B238" s="153"/>
      <c r="C238" s="154"/>
      <c r="D238" s="154"/>
      <c r="E238" s="155" t="s">
        <v>3</v>
      </c>
      <c r="F238" s="249" t="s">
        <v>279</v>
      </c>
      <c r="G238" s="250"/>
      <c r="H238" s="250"/>
      <c r="I238" s="250"/>
      <c r="J238" s="154"/>
      <c r="K238" s="156">
        <v>-3.24</v>
      </c>
      <c r="L238" s="154"/>
      <c r="M238" s="154"/>
      <c r="N238" s="154"/>
      <c r="O238" s="154"/>
      <c r="P238" s="154"/>
      <c r="Q238" s="154"/>
      <c r="R238" s="157"/>
      <c r="T238" s="158"/>
      <c r="U238" s="154"/>
      <c r="V238" s="154"/>
      <c r="W238" s="154"/>
      <c r="X238" s="154"/>
      <c r="Y238" s="154"/>
      <c r="Z238" s="154"/>
      <c r="AA238" s="159"/>
      <c r="AT238" s="160" t="s">
        <v>161</v>
      </c>
      <c r="AU238" s="160" t="s">
        <v>81</v>
      </c>
      <c r="AV238" s="11" t="s">
        <v>81</v>
      </c>
      <c r="AW238" s="11" t="s">
        <v>32</v>
      </c>
      <c r="AX238" s="11" t="s">
        <v>74</v>
      </c>
      <c r="AY238" s="160" t="s">
        <v>154</v>
      </c>
    </row>
    <row r="239" spans="2:65" s="11" customFormat="1" ht="22.5" customHeight="1" x14ac:dyDescent="0.1">
      <c r="B239" s="153"/>
      <c r="C239" s="154"/>
      <c r="D239" s="154"/>
      <c r="E239" s="155" t="s">
        <v>3</v>
      </c>
      <c r="F239" s="249" t="s">
        <v>280</v>
      </c>
      <c r="G239" s="250"/>
      <c r="H239" s="250"/>
      <c r="I239" s="250"/>
      <c r="J239" s="154"/>
      <c r="K239" s="156">
        <v>-6</v>
      </c>
      <c r="L239" s="154"/>
      <c r="M239" s="154"/>
      <c r="N239" s="154"/>
      <c r="O239" s="154"/>
      <c r="P239" s="154"/>
      <c r="Q239" s="154"/>
      <c r="R239" s="157"/>
      <c r="T239" s="158"/>
      <c r="U239" s="154"/>
      <c r="V239" s="154"/>
      <c r="W239" s="154"/>
      <c r="X239" s="154"/>
      <c r="Y239" s="154"/>
      <c r="Z239" s="154"/>
      <c r="AA239" s="159"/>
      <c r="AT239" s="160" t="s">
        <v>161</v>
      </c>
      <c r="AU239" s="160" t="s">
        <v>81</v>
      </c>
      <c r="AV239" s="11" t="s">
        <v>81</v>
      </c>
      <c r="AW239" s="11" t="s">
        <v>32</v>
      </c>
      <c r="AX239" s="11" t="s">
        <v>74</v>
      </c>
      <c r="AY239" s="160" t="s">
        <v>154</v>
      </c>
    </row>
    <row r="240" spans="2:65" s="11" customFormat="1" ht="22.5" customHeight="1" x14ac:dyDescent="0.1">
      <c r="B240" s="153"/>
      <c r="C240" s="154"/>
      <c r="D240" s="154"/>
      <c r="E240" s="155" t="s">
        <v>3</v>
      </c>
      <c r="F240" s="249" t="s">
        <v>281</v>
      </c>
      <c r="G240" s="250"/>
      <c r="H240" s="250"/>
      <c r="I240" s="250"/>
      <c r="J240" s="154"/>
      <c r="K240" s="156">
        <v>-1.2</v>
      </c>
      <c r="L240" s="154"/>
      <c r="M240" s="154"/>
      <c r="N240" s="154"/>
      <c r="O240" s="154"/>
      <c r="P240" s="154"/>
      <c r="Q240" s="154"/>
      <c r="R240" s="157"/>
      <c r="T240" s="158"/>
      <c r="U240" s="154"/>
      <c r="V240" s="154"/>
      <c r="W240" s="154"/>
      <c r="X240" s="154"/>
      <c r="Y240" s="154"/>
      <c r="Z240" s="154"/>
      <c r="AA240" s="159"/>
      <c r="AT240" s="160" t="s">
        <v>161</v>
      </c>
      <c r="AU240" s="160" t="s">
        <v>81</v>
      </c>
      <c r="AV240" s="11" t="s">
        <v>81</v>
      </c>
      <c r="AW240" s="11" t="s">
        <v>32</v>
      </c>
      <c r="AX240" s="11" t="s">
        <v>74</v>
      </c>
      <c r="AY240" s="160" t="s">
        <v>154</v>
      </c>
    </row>
    <row r="241" spans="2:65" s="11" customFormat="1" ht="22.5" customHeight="1" x14ac:dyDescent="0.1">
      <c r="B241" s="153"/>
      <c r="C241" s="154"/>
      <c r="D241" s="154"/>
      <c r="E241" s="155" t="s">
        <v>3</v>
      </c>
      <c r="F241" s="249" t="s">
        <v>282</v>
      </c>
      <c r="G241" s="250"/>
      <c r="H241" s="250"/>
      <c r="I241" s="250"/>
      <c r="J241" s="154"/>
      <c r="K241" s="156">
        <v>-2.4</v>
      </c>
      <c r="L241" s="154"/>
      <c r="M241" s="154"/>
      <c r="N241" s="154"/>
      <c r="O241" s="154"/>
      <c r="P241" s="154"/>
      <c r="Q241" s="154"/>
      <c r="R241" s="157"/>
      <c r="T241" s="158"/>
      <c r="U241" s="154"/>
      <c r="V241" s="154"/>
      <c r="W241" s="154"/>
      <c r="X241" s="154"/>
      <c r="Y241" s="154"/>
      <c r="Z241" s="154"/>
      <c r="AA241" s="159"/>
      <c r="AT241" s="160" t="s">
        <v>161</v>
      </c>
      <c r="AU241" s="160" t="s">
        <v>81</v>
      </c>
      <c r="AV241" s="11" t="s">
        <v>81</v>
      </c>
      <c r="AW241" s="11" t="s">
        <v>32</v>
      </c>
      <c r="AX241" s="11" t="s">
        <v>74</v>
      </c>
      <c r="AY241" s="160" t="s">
        <v>154</v>
      </c>
    </row>
    <row r="242" spans="2:65" s="11" customFormat="1" ht="22.5" customHeight="1" x14ac:dyDescent="0.1">
      <c r="B242" s="153"/>
      <c r="C242" s="154"/>
      <c r="D242" s="154"/>
      <c r="E242" s="155" t="s">
        <v>3</v>
      </c>
      <c r="F242" s="249" t="s">
        <v>283</v>
      </c>
      <c r="G242" s="250"/>
      <c r="H242" s="250"/>
      <c r="I242" s="250"/>
      <c r="J242" s="154"/>
      <c r="K242" s="156">
        <v>-4.3680000000000003</v>
      </c>
      <c r="L242" s="154"/>
      <c r="M242" s="154"/>
      <c r="N242" s="154"/>
      <c r="O242" s="154"/>
      <c r="P242" s="154"/>
      <c r="Q242" s="154"/>
      <c r="R242" s="157"/>
      <c r="T242" s="158"/>
      <c r="U242" s="154"/>
      <c r="V242" s="154"/>
      <c r="W242" s="154"/>
      <c r="X242" s="154"/>
      <c r="Y242" s="154"/>
      <c r="Z242" s="154"/>
      <c r="AA242" s="159"/>
      <c r="AT242" s="160" t="s">
        <v>161</v>
      </c>
      <c r="AU242" s="160" t="s">
        <v>81</v>
      </c>
      <c r="AV242" s="11" t="s">
        <v>81</v>
      </c>
      <c r="AW242" s="11" t="s">
        <v>32</v>
      </c>
      <c r="AX242" s="11" t="s">
        <v>74</v>
      </c>
      <c r="AY242" s="160" t="s">
        <v>154</v>
      </c>
    </row>
    <row r="243" spans="2:65" s="11" customFormat="1" ht="22.5" customHeight="1" x14ac:dyDescent="0.1">
      <c r="B243" s="153"/>
      <c r="C243" s="154"/>
      <c r="D243" s="154"/>
      <c r="E243" s="155" t="s">
        <v>3</v>
      </c>
      <c r="F243" s="249" t="s">
        <v>284</v>
      </c>
      <c r="G243" s="250"/>
      <c r="H243" s="250"/>
      <c r="I243" s="250"/>
      <c r="J243" s="154"/>
      <c r="K243" s="156">
        <v>-10.08</v>
      </c>
      <c r="L243" s="154"/>
      <c r="M243" s="154"/>
      <c r="N243" s="154"/>
      <c r="O243" s="154"/>
      <c r="P243" s="154"/>
      <c r="Q243" s="154"/>
      <c r="R243" s="157"/>
      <c r="T243" s="158"/>
      <c r="U243" s="154"/>
      <c r="V243" s="154"/>
      <c r="W243" s="154"/>
      <c r="X243" s="154"/>
      <c r="Y243" s="154"/>
      <c r="Z243" s="154"/>
      <c r="AA243" s="159"/>
      <c r="AT243" s="160" t="s">
        <v>161</v>
      </c>
      <c r="AU243" s="160" t="s">
        <v>81</v>
      </c>
      <c r="AV243" s="11" t="s">
        <v>81</v>
      </c>
      <c r="AW243" s="11" t="s">
        <v>32</v>
      </c>
      <c r="AX243" s="11" t="s">
        <v>74</v>
      </c>
      <c r="AY243" s="160" t="s">
        <v>154</v>
      </c>
    </row>
    <row r="244" spans="2:65" s="11" customFormat="1" ht="22.5" customHeight="1" x14ac:dyDescent="0.1">
      <c r="B244" s="153"/>
      <c r="C244" s="154"/>
      <c r="D244" s="154"/>
      <c r="E244" s="155" t="s">
        <v>3</v>
      </c>
      <c r="F244" s="249" t="s">
        <v>285</v>
      </c>
      <c r="G244" s="250"/>
      <c r="H244" s="250"/>
      <c r="I244" s="250"/>
      <c r="J244" s="154"/>
      <c r="K244" s="156">
        <v>-6.48</v>
      </c>
      <c r="L244" s="154"/>
      <c r="M244" s="154"/>
      <c r="N244" s="154"/>
      <c r="O244" s="154"/>
      <c r="P244" s="154"/>
      <c r="Q244" s="154"/>
      <c r="R244" s="157"/>
      <c r="T244" s="158"/>
      <c r="U244" s="154"/>
      <c r="V244" s="154"/>
      <c r="W244" s="154"/>
      <c r="X244" s="154"/>
      <c r="Y244" s="154"/>
      <c r="Z244" s="154"/>
      <c r="AA244" s="159"/>
      <c r="AT244" s="160" t="s">
        <v>161</v>
      </c>
      <c r="AU244" s="160" t="s">
        <v>81</v>
      </c>
      <c r="AV244" s="11" t="s">
        <v>81</v>
      </c>
      <c r="AW244" s="11" t="s">
        <v>32</v>
      </c>
      <c r="AX244" s="11" t="s">
        <v>74</v>
      </c>
      <c r="AY244" s="160" t="s">
        <v>154</v>
      </c>
    </row>
    <row r="245" spans="2:65" s="10" customFormat="1" ht="22.5" customHeight="1" x14ac:dyDescent="0.1">
      <c r="B245" s="145"/>
      <c r="C245" s="146"/>
      <c r="D245" s="146"/>
      <c r="E245" s="147" t="s">
        <v>3</v>
      </c>
      <c r="F245" s="253" t="s">
        <v>172</v>
      </c>
      <c r="G245" s="248"/>
      <c r="H245" s="248"/>
      <c r="I245" s="248"/>
      <c r="J245" s="146"/>
      <c r="K245" s="148" t="s">
        <v>3</v>
      </c>
      <c r="L245" s="146"/>
      <c r="M245" s="146"/>
      <c r="N245" s="146"/>
      <c r="O245" s="146"/>
      <c r="P245" s="146"/>
      <c r="Q245" s="146"/>
      <c r="R245" s="149"/>
      <c r="T245" s="150"/>
      <c r="U245" s="146"/>
      <c r="V245" s="146"/>
      <c r="W245" s="146"/>
      <c r="X245" s="146"/>
      <c r="Y245" s="146"/>
      <c r="Z245" s="146"/>
      <c r="AA245" s="151"/>
      <c r="AT245" s="152" t="s">
        <v>161</v>
      </c>
      <c r="AU245" s="152" t="s">
        <v>81</v>
      </c>
      <c r="AV245" s="10" t="s">
        <v>20</v>
      </c>
      <c r="AW245" s="10" t="s">
        <v>32</v>
      </c>
      <c r="AX245" s="10" t="s">
        <v>74</v>
      </c>
      <c r="AY245" s="152" t="s">
        <v>154</v>
      </c>
    </row>
    <row r="246" spans="2:65" s="11" customFormat="1" ht="22.5" customHeight="1" x14ac:dyDescent="0.1">
      <c r="B246" s="153"/>
      <c r="C246" s="154"/>
      <c r="D246" s="154"/>
      <c r="E246" s="155" t="s">
        <v>3</v>
      </c>
      <c r="F246" s="249" t="s">
        <v>286</v>
      </c>
      <c r="G246" s="250"/>
      <c r="H246" s="250"/>
      <c r="I246" s="250"/>
      <c r="J246" s="154"/>
      <c r="K246" s="156">
        <v>13.475</v>
      </c>
      <c r="L246" s="154"/>
      <c r="M246" s="154"/>
      <c r="N246" s="154"/>
      <c r="O246" s="154"/>
      <c r="P246" s="154"/>
      <c r="Q246" s="154"/>
      <c r="R246" s="157"/>
      <c r="T246" s="158"/>
      <c r="U246" s="154"/>
      <c r="V246" s="154"/>
      <c r="W246" s="154"/>
      <c r="X246" s="154"/>
      <c r="Y246" s="154"/>
      <c r="Z246" s="154"/>
      <c r="AA246" s="159"/>
      <c r="AT246" s="160" t="s">
        <v>161</v>
      </c>
      <c r="AU246" s="160" t="s">
        <v>81</v>
      </c>
      <c r="AV246" s="11" t="s">
        <v>81</v>
      </c>
      <c r="AW246" s="11" t="s">
        <v>32</v>
      </c>
      <c r="AX246" s="11" t="s">
        <v>74</v>
      </c>
      <c r="AY246" s="160" t="s">
        <v>154</v>
      </c>
    </row>
    <row r="247" spans="2:65" s="10" customFormat="1" ht="22.5" customHeight="1" x14ac:dyDescent="0.1">
      <c r="B247" s="145"/>
      <c r="C247" s="146"/>
      <c r="D247" s="146"/>
      <c r="E247" s="147" t="s">
        <v>3</v>
      </c>
      <c r="F247" s="253" t="s">
        <v>287</v>
      </c>
      <c r="G247" s="248"/>
      <c r="H247" s="248"/>
      <c r="I247" s="248"/>
      <c r="J247" s="146"/>
      <c r="K247" s="148" t="s">
        <v>3</v>
      </c>
      <c r="L247" s="146"/>
      <c r="M247" s="146"/>
      <c r="N247" s="146"/>
      <c r="O247" s="146"/>
      <c r="P247" s="146"/>
      <c r="Q247" s="146"/>
      <c r="R247" s="149"/>
      <c r="T247" s="150"/>
      <c r="U247" s="146"/>
      <c r="V247" s="146"/>
      <c r="W247" s="146"/>
      <c r="X247" s="146"/>
      <c r="Y247" s="146"/>
      <c r="Z247" s="146"/>
      <c r="AA247" s="151"/>
      <c r="AT247" s="152" t="s">
        <v>161</v>
      </c>
      <c r="AU247" s="152" t="s">
        <v>81</v>
      </c>
      <c r="AV247" s="10" t="s">
        <v>20</v>
      </c>
      <c r="AW247" s="10" t="s">
        <v>32</v>
      </c>
      <c r="AX247" s="10" t="s">
        <v>74</v>
      </c>
      <c r="AY247" s="152" t="s">
        <v>154</v>
      </c>
    </row>
    <row r="248" spans="2:65" s="11" customFormat="1" ht="22.5" customHeight="1" x14ac:dyDescent="0.1">
      <c r="B248" s="153"/>
      <c r="C248" s="154"/>
      <c r="D248" s="154"/>
      <c r="E248" s="155" t="s">
        <v>3</v>
      </c>
      <c r="F248" s="249" t="s">
        <v>288</v>
      </c>
      <c r="G248" s="250"/>
      <c r="H248" s="250"/>
      <c r="I248" s="250"/>
      <c r="J248" s="154"/>
      <c r="K248" s="156">
        <v>38.75</v>
      </c>
      <c r="L248" s="154"/>
      <c r="M248" s="154"/>
      <c r="N248" s="154"/>
      <c r="O248" s="154"/>
      <c r="P248" s="154"/>
      <c r="Q248" s="154"/>
      <c r="R248" s="157"/>
      <c r="T248" s="158"/>
      <c r="U248" s="154"/>
      <c r="V248" s="154"/>
      <c r="W248" s="154"/>
      <c r="X248" s="154"/>
      <c r="Y248" s="154"/>
      <c r="Z248" s="154"/>
      <c r="AA248" s="159"/>
      <c r="AT248" s="160" t="s">
        <v>161</v>
      </c>
      <c r="AU248" s="160" t="s">
        <v>81</v>
      </c>
      <c r="AV248" s="11" t="s">
        <v>81</v>
      </c>
      <c r="AW248" s="11" t="s">
        <v>32</v>
      </c>
      <c r="AX248" s="11" t="s">
        <v>74</v>
      </c>
      <c r="AY248" s="160" t="s">
        <v>154</v>
      </c>
    </row>
    <row r="249" spans="2:65" s="12" customFormat="1" ht="22.5" customHeight="1" x14ac:dyDescent="0.1">
      <c r="B249" s="161"/>
      <c r="C249" s="162"/>
      <c r="D249" s="162"/>
      <c r="E249" s="163" t="s">
        <v>3</v>
      </c>
      <c r="F249" s="251" t="s">
        <v>163</v>
      </c>
      <c r="G249" s="252"/>
      <c r="H249" s="252"/>
      <c r="I249" s="252"/>
      <c r="J249" s="162"/>
      <c r="K249" s="164">
        <v>130.27699999999999</v>
      </c>
      <c r="L249" s="162"/>
      <c r="M249" s="162"/>
      <c r="N249" s="162"/>
      <c r="O249" s="162"/>
      <c r="P249" s="162"/>
      <c r="Q249" s="162"/>
      <c r="R249" s="165"/>
      <c r="T249" s="166"/>
      <c r="U249" s="162"/>
      <c r="V249" s="162"/>
      <c r="W249" s="162"/>
      <c r="X249" s="162"/>
      <c r="Y249" s="162"/>
      <c r="Z249" s="162"/>
      <c r="AA249" s="167"/>
      <c r="AT249" s="168" t="s">
        <v>161</v>
      </c>
      <c r="AU249" s="168" t="s">
        <v>81</v>
      </c>
      <c r="AV249" s="12" t="s">
        <v>87</v>
      </c>
      <c r="AW249" s="12" t="s">
        <v>32</v>
      </c>
      <c r="AX249" s="12" t="s">
        <v>20</v>
      </c>
      <c r="AY249" s="168" t="s">
        <v>154</v>
      </c>
    </row>
    <row r="250" spans="2:65" s="1" customFormat="1" ht="44.25" customHeight="1" x14ac:dyDescent="0.1">
      <c r="B250" s="135"/>
      <c r="C250" s="136" t="s">
        <v>289</v>
      </c>
      <c r="D250" s="136" t="s">
        <v>155</v>
      </c>
      <c r="E250" s="137" t="s">
        <v>290</v>
      </c>
      <c r="F250" s="244" t="s">
        <v>291</v>
      </c>
      <c r="G250" s="245"/>
      <c r="H250" s="245"/>
      <c r="I250" s="245"/>
      <c r="J250" s="138" t="s">
        <v>292</v>
      </c>
      <c r="K250" s="139">
        <v>1</v>
      </c>
      <c r="L250" s="246">
        <v>0</v>
      </c>
      <c r="M250" s="245"/>
      <c r="N250" s="246">
        <f>ROUND(L250*K250,2)</f>
        <v>0</v>
      </c>
      <c r="O250" s="245"/>
      <c r="P250" s="245"/>
      <c r="Q250" s="245"/>
      <c r="R250" s="140"/>
      <c r="T250" s="141" t="s">
        <v>3</v>
      </c>
      <c r="U250" s="40" t="s">
        <v>41</v>
      </c>
      <c r="V250" s="142">
        <v>2.7360000000000002</v>
      </c>
      <c r="W250" s="142">
        <f>V250*K250</f>
        <v>2.7360000000000002</v>
      </c>
      <c r="X250" s="142">
        <v>0.3039</v>
      </c>
      <c r="Y250" s="142">
        <f>X250*K250</f>
        <v>0.3039</v>
      </c>
      <c r="Z250" s="142">
        <v>0</v>
      </c>
      <c r="AA250" s="143">
        <f>Z250*K250</f>
        <v>0</v>
      </c>
      <c r="AR250" s="17" t="s">
        <v>87</v>
      </c>
      <c r="AT250" s="17" t="s">
        <v>155</v>
      </c>
      <c r="AU250" s="17" t="s">
        <v>81</v>
      </c>
      <c r="AY250" s="17" t="s">
        <v>154</v>
      </c>
      <c r="BE250" s="144">
        <f>IF(U250="základní",N250,0)</f>
        <v>0</v>
      </c>
      <c r="BF250" s="144">
        <f>IF(U250="snížená",N250,0)</f>
        <v>0</v>
      </c>
      <c r="BG250" s="144">
        <f>IF(U250="zákl. přenesená",N250,0)</f>
        <v>0</v>
      </c>
      <c r="BH250" s="144">
        <f>IF(U250="sníž. přenesená",N250,0)</f>
        <v>0</v>
      </c>
      <c r="BI250" s="144">
        <f>IF(U250="nulová",N250,0)</f>
        <v>0</v>
      </c>
      <c r="BJ250" s="17" t="s">
        <v>81</v>
      </c>
      <c r="BK250" s="144">
        <f>ROUND(L250*K250,2)</f>
        <v>0</v>
      </c>
      <c r="BL250" s="17" t="s">
        <v>87</v>
      </c>
      <c r="BM250" s="17" t="s">
        <v>293</v>
      </c>
    </row>
    <row r="251" spans="2:65" s="1" customFormat="1" ht="44.25" customHeight="1" x14ac:dyDescent="0.1">
      <c r="B251" s="135"/>
      <c r="C251" s="136" t="s">
        <v>294</v>
      </c>
      <c r="D251" s="136" t="s">
        <v>155</v>
      </c>
      <c r="E251" s="137" t="s">
        <v>295</v>
      </c>
      <c r="F251" s="244" t="s">
        <v>296</v>
      </c>
      <c r="G251" s="245"/>
      <c r="H251" s="245"/>
      <c r="I251" s="245"/>
      <c r="J251" s="138" t="s">
        <v>206</v>
      </c>
      <c r="K251" s="139">
        <v>5</v>
      </c>
      <c r="L251" s="246">
        <v>0</v>
      </c>
      <c r="M251" s="245"/>
      <c r="N251" s="246">
        <f>ROUND(L251*K251,2)</f>
        <v>0</v>
      </c>
      <c r="O251" s="245"/>
      <c r="P251" s="245"/>
      <c r="Q251" s="245"/>
      <c r="R251" s="140"/>
      <c r="T251" s="141" t="s">
        <v>3</v>
      </c>
      <c r="U251" s="40" t="s">
        <v>41</v>
      </c>
      <c r="V251" s="142">
        <v>0.78300000000000003</v>
      </c>
      <c r="W251" s="142">
        <f>V251*K251</f>
        <v>3.915</v>
      </c>
      <c r="X251" s="142">
        <v>8.0649999999999999E-2</v>
      </c>
      <c r="Y251" s="142">
        <f>X251*K251</f>
        <v>0.40325</v>
      </c>
      <c r="Z251" s="142">
        <v>0</v>
      </c>
      <c r="AA251" s="143">
        <f>Z251*K251</f>
        <v>0</v>
      </c>
      <c r="AR251" s="17" t="s">
        <v>87</v>
      </c>
      <c r="AT251" s="17" t="s">
        <v>155</v>
      </c>
      <c r="AU251" s="17" t="s">
        <v>81</v>
      </c>
      <c r="AY251" s="17" t="s">
        <v>154</v>
      </c>
      <c r="BE251" s="144">
        <f>IF(U251="základní",N251,0)</f>
        <v>0</v>
      </c>
      <c r="BF251" s="144">
        <f>IF(U251="snížená",N251,0)</f>
        <v>0</v>
      </c>
      <c r="BG251" s="144">
        <f>IF(U251="zákl. přenesená",N251,0)</f>
        <v>0</v>
      </c>
      <c r="BH251" s="144">
        <f>IF(U251="sníž. přenesená",N251,0)</f>
        <v>0</v>
      </c>
      <c r="BI251" s="144">
        <f>IF(U251="nulová",N251,0)</f>
        <v>0</v>
      </c>
      <c r="BJ251" s="17" t="s">
        <v>81</v>
      </c>
      <c r="BK251" s="144">
        <f>ROUND(L251*K251,2)</f>
        <v>0</v>
      </c>
      <c r="BL251" s="17" t="s">
        <v>87</v>
      </c>
      <c r="BM251" s="17" t="s">
        <v>297</v>
      </c>
    </row>
    <row r="252" spans="2:65" s="1" customFormat="1" ht="31.5" customHeight="1" x14ac:dyDescent="0.1">
      <c r="B252" s="135"/>
      <c r="C252" s="136" t="s">
        <v>298</v>
      </c>
      <c r="D252" s="136" t="s">
        <v>155</v>
      </c>
      <c r="E252" s="137" t="s">
        <v>299</v>
      </c>
      <c r="F252" s="244" t="s">
        <v>300</v>
      </c>
      <c r="G252" s="245"/>
      <c r="H252" s="245"/>
      <c r="I252" s="245"/>
      <c r="J252" s="138" t="s">
        <v>235</v>
      </c>
      <c r="K252" s="139">
        <v>1</v>
      </c>
      <c r="L252" s="246">
        <v>0</v>
      </c>
      <c r="M252" s="245"/>
      <c r="N252" s="246">
        <f>ROUND(L252*K252,2)</f>
        <v>0</v>
      </c>
      <c r="O252" s="245"/>
      <c r="P252" s="245"/>
      <c r="Q252" s="245"/>
      <c r="R252" s="140"/>
      <c r="T252" s="141" t="s">
        <v>3</v>
      </c>
      <c r="U252" s="40" t="s">
        <v>41</v>
      </c>
      <c r="V252" s="142">
        <v>1.8140000000000001</v>
      </c>
      <c r="W252" s="142">
        <f>V252*K252</f>
        <v>1.8140000000000001</v>
      </c>
      <c r="X252" s="142">
        <v>8.1000000000000003E-2</v>
      </c>
      <c r="Y252" s="142">
        <f>X252*K252</f>
        <v>8.1000000000000003E-2</v>
      </c>
      <c r="Z252" s="142">
        <v>0</v>
      </c>
      <c r="AA252" s="143">
        <f>Z252*K252</f>
        <v>0</v>
      </c>
      <c r="AR252" s="17" t="s">
        <v>87</v>
      </c>
      <c r="AT252" s="17" t="s">
        <v>155</v>
      </c>
      <c r="AU252" s="17" t="s">
        <v>81</v>
      </c>
      <c r="AY252" s="17" t="s">
        <v>154</v>
      </c>
      <c r="BE252" s="144">
        <f>IF(U252="základní",N252,0)</f>
        <v>0</v>
      </c>
      <c r="BF252" s="144">
        <f>IF(U252="snížená",N252,0)</f>
        <v>0</v>
      </c>
      <c r="BG252" s="144">
        <f>IF(U252="zákl. přenesená",N252,0)</f>
        <v>0</v>
      </c>
      <c r="BH252" s="144">
        <f>IF(U252="sníž. přenesená",N252,0)</f>
        <v>0</v>
      </c>
      <c r="BI252" s="144">
        <f>IF(U252="nulová",N252,0)</f>
        <v>0</v>
      </c>
      <c r="BJ252" s="17" t="s">
        <v>81</v>
      </c>
      <c r="BK252" s="144">
        <f>ROUND(L252*K252,2)</f>
        <v>0</v>
      </c>
      <c r="BL252" s="17" t="s">
        <v>87</v>
      </c>
      <c r="BM252" s="17" t="s">
        <v>301</v>
      </c>
    </row>
    <row r="253" spans="2:65" s="1" customFormat="1" ht="44.25" customHeight="1" x14ac:dyDescent="0.1">
      <c r="B253" s="135"/>
      <c r="C253" s="136" t="s">
        <v>8</v>
      </c>
      <c r="D253" s="136" t="s">
        <v>155</v>
      </c>
      <c r="E253" s="137" t="s">
        <v>302</v>
      </c>
      <c r="F253" s="244" t="s">
        <v>303</v>
      </c>
      <c r="G253" s="245"/>
      <c r="H253" s="245"/>
      <c r="I253" s="245"/>
      <c r="J253" s="138" t="s">
        <v>235</v>
      </c>
      <c r="K253" s="139">
        <v>1</v>
      </c>
      <c r="L253" s="246">
        <v>0</v>
      </c>
      <c r="M253" s="245"/>
      <c r="N253" s="246">
        <f>ROUND(L253*K253,2)</f>
        <v>0</v>
      </c>
      <c r="O253" s="245"/>
      <c r="P253" s="245"/>
      <c r="Q253" s="245"/>
      <c r="R253" s="140"/>
      <c r="T253" s="141" t="s">
        <v>3</v>
      </c>
      <c r="U253" s="40" t="s">
        <v>41</v>
      </c>
      <c r="V253" s="142">
        <v>0.6</v>
      </c>
      <c r="W253" s="142">
        <f>V253*K253</f>
        <v>0.6</v>
      </c>
      <c r="X253" s="142">
        <v>6.9250000000000006E-2</v>
      </c>
      <c r="Y253" s="142">
        <f>X253*K253</f>
        <v>6.9250000000000006E-2</v>
      </c>
      <c r="Z253" s="142">
        <v>0</v>
      </c>
      <c r="AA253" s="143">
        <f>Z253*K253</f>
        <v>0</v>
      </c>
      <c r="AR253" s="17" t="s">
        <v>87</v>
      </c>
      <c r="AT253" s="17" t="s">
        <v>155</v>
      </c>
      <c r="AU253" s="17" t="s">
        <v>81</v>
      </c>
      <c r="AY253" s="17" t="s">
        <v>154</v>
      </c>
      <c r="BE253" s="144">
        <f>IF(U253="základní",N253,0)</f>
        <v>0</v>
      </c>
      <c r="BF253" s="144">
        <f>IF(U253="snížená",N253,0)</f>
        <v>0</v>
      </c>
      <c r="BG253" s="144">
        <f>IF(U253="zákl. přenesená",N253,0)</f>
        <v>0</v>
      </c>
      <c r="BH253" s="144">
        <f>IF(U253="sníž. přenesená",N253,0)</f>
        <v>0</v>
      </c>
      <c r="BI253" s="144">
        <f>IF(U253="nulová",N253,0)</f>
        <v>0</v>
      </c>
      <c r="BJ253" s="17" t="s">
        <v>81</v>
      </c>
      <c r="BK253" s="144">
        <f>ROUND(L253*K253,2)</f>
        <v>0</v>
      </c>
      <c r="BL253" s="17" t="s">
        <v>87</v>
      </c>
      <c r="BM253" s="17" t="s">
        <v>304</v>
      </c>
    </row>
    <row r="254" spans="2:65" s="1" customFormat="1" ht="22.5" customHeight="1" x14ac:dyDescent="0.1">
      <c r="B254" s="135"/>
      <c r="C254" s="136" t="s">
        <v>305</v>
      </c>
      <c r="D254" s="136" t="s">
        <v>155</v>
      </c>
      <c r="E254" s="137" t="s">
        <v>306</v>
      </c>
      <c r="F254" s="244" t="s">
        <v>307</v>
      </c>
      <c r="G254" s="245"/>
      <c r="H254" s="245"/>
      <c r="I254" s="245"/>
      <c r="J254" s="138" t="s">
        <v>235</v>
      </c>
      <c r="K254" s="139">
        <v>5</v>
      </c>
      <c r="L254" s="246">
        <v>0</v>
      </c>
      <c r="M254" s="245"/>
      <c r="N254" s="246">
        <f>ROUND(L254*K254,2)</f>
        <v>0</v>
      </c>
      <c r="O254" s="245"/>
      <c r="P254" s="245"/>
      <c r="Q254" s="245"/>
      <c r="R254" s="140"/>
      <c r="T254" s="141" t="s">
        <v>3</v>
      </c>
      <c r="U254" s="40" t="s">
        <v>41</v>
      </c>
      <c r="V254" s="142">
        <v>0.318</v>
      </c>
      <c r="W254" s="142">
        <f>V254*K254</f>
        <v>1.59</v>
      </c>
      <c r="X254" s="142">
        <v>2.743E-2</v>
      </c>
      <c r="Y254" s="142">
        <f>X254*K254</f>
        <v>0.13714999999999999</v>
      </c>
      <c r="Z254" s="142">
        <v>0</v>
      </c>
      <c r="AA254" s="143">
        <f>Z254*K254</f>
        <v>0</v>
      </c>
      <c r="AR254" s="17" t="s">
        <v>87</v>
      </c>
      <c r="AT254" s="17" t="s">
        <v>155</v>
      </c>
      <c r="AU254" s="17" t="s">
        <v>81</v>
      </c>
      <c r="AY254" s="17" t="s">
        <v>154</v>
      </c>
      <c r="BE254" s="144">
        <f>IF(U254="základní",N254,0)</f>
        <v>0</v>
      </c>
      <c r="BF254" s="144">
        <f>IF(U254="snížená",N254,0)</f>
        <v>0</v>
      </c>
      <c r="BG254" s="144">
        <f>IF(U254="zákl. přenesená",N254,0)</f>
        <v>0</v>
      </c>
      <c r="BH254" s="144">
        <f>IF(U254="sníž. přenesená",N254,0)</f>
        <v>0</v>
      </c>
      <c r="BI254" s="144">
        <f>IF(U254="nulová",N254,0)</f>
        <v>0</v>
      </c>
      <c r="BJ254" s="17" t="s">
        <v>81</v>
      </c>
      <c r="BK254" s="144">
        <f>ROUND(L254*K254,2)</f>
        <v>0</v>
      </c>
      <c r="BL254" s="17" t="s">
        <v>87</v>
      </c>
      <c r="BM254" s="17" t="s">
        <v>308</v>
      </c>
    </row>
    <row r="255" spans="2:65" s="10" customFormat="1" ht="22.5" customHeight="1" x14ac:dyDescent="0.1">
      <c r="B255" s="145"/>
      <c r="C255" s="146"/>
      <c r="D255" s="146"/>
      <c r="E255" s="147" t="s">
        <v>3</v>
      </c>
      <c r="F255" s="247" t="s">
        <v>309</v>
      </c>
      <c r="G255" s="248"/>
      <c r="H255" s="248"/>
      <c r="I255" s="248"/>
      <c r="J255" s="146"/>
      <c r="K255" s="148" t="s">
        <v>3</v>
      </c>
      <c r="L255" s="146"/>
      <c r="M255" s="146"/>
      <c r="N255" s="146"/>
      <c r="O255" s="146"/>
      <c r="P255" s="146"/>
      <c r="Q255" s="146"/>
      <c r="R255" s="149"/>
      <c r="T255" s="150"/>
      <c r="U255" s="146"/>
      <c r="V255" s="146"/>
      <c r="W255" s="146"/>
      <c r="X255" s="146"/>
      <c r="Y255" s="146"/>
      <c r="Z255" s="146"/>
      <c r="AA255" s="151"/>
      <c r="AT255" s="152" t="s">
        <v>161</v>
      </c>
      <c r="AU255" s="152" t="s">
        <v>81</v>
      </c>
      <c r="AV255" s="10" t="s">
        <v>20</v>
      </c>
      <c r="AW255" s="10" t="s">
        <v>32</v>
      </c>
      <c r="AX255" s="10" t="s">
        <v>74</v>
      </c>
      <c r="AY255" s="152" t="s">
        <v>154</v>
      </c>
    </row>
    <row r="256" spans="2:65" s="11" customFormat="1" ht="22.5" customHeight="1" x14ac:dyDescent="0.1">
      <c r="B256" s="153"/>
      <c r="C256" s="154"/>
      <c r="D256" s="154"/>
      <c r="E256" s="155" t="s">
        <v>3</v>
      </c>
      <c r="F256" s="249" t="s">
        <v>90</v>
      </c>
      <c r="G256" s="250"/>
      <c r="H256" s="250"/>
      <c r="I256" s="250"/>
      <c r="J256" s="154"/>
      <c r="K256" s="156">
        <v>5</v>
      </c>
      <c r="L256" s="154"/>
      <c r="M256" s="154"/>
      <c r="N256" s="154"/>
      <c r="O256" s="154"/>
      <c r="P256" s="154"/>
      <c r="Q256" s="154"/>
      <c r="R256" s="157"/>
      <c r="T256" s="158"/>
      <c r="U256" s="154"/>
      <c r="V256" s="154"/>
      <c r="W256" s="154"/>
      <c r="X256" s="154"/>
      <c r="Y256" s="154"/>
      <c r="Z256" s="154"/>
      <c r="AA256" s="159"/>
      <c r="AT256" s="160" t="s">
        <v>161</v>
      </c>
      <c r="AU256" s="160" t="s">
        <v>81</v>
      </c>
      <c r="AV256" s="11" t="s">
        <v>81</v>
      </c>
      <c r="AW256" s="11" t="s">
        <v>32</v>
      </c>
      <c r="AX256" s="11" t="s">
        <v>74</v>
      </c>
      <c r="AY256" s="160" t="s">
        <v>154</v>
      </c>
    </row>
    <row r="257" spans="2:65" s="12" customFormat="1" ht="22.5" customHeight="1" x14ac:dyDescent="0.1">
      <c r="B257" s="161"/>
      <c r="C257" s="162"/>
      <c r="D257" s="162"/>
      <c r="E257" s="163" t="s">
        <v>3</v>
      </c>
      <c r="F257" s="251" t="s">
        <v>163</v>
      </c>
      <c r="G257" s="252"/>
      <c r="H257" s="252"/>
      <c r="I257" s="252"/>
      <c r="J257" s="162"/>
      <c r="K257" s="164">
        <v>5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161</v>
      </c>
      <c r="AU257" s="168" t="s">
        <v>81</v>
      </c>
      <c r="AV257" s="12" t="s">
        <v>87</v>
      </c>
      <c r="AW257" s="12" t="s">
        <v>32</v>
      </c>
      <c r="AX257" s="12" t="s">
        <v>20</v>
      </c>
      <c r="AY257" s="168" t="s">
        <v>154</v>
      </c>
    </row>
    <row r="258" spans="2:65" s="1" customFormat="1" ht="22.5" customHeight="1" x14ac:dyDescent="0.1">
      <c r="B258" s="135"/>
      <c r="C258" s="136" t="s">
        <v>310</v>
      </c>
      <c r="D258" s="136" t="s">
        <v>155</v>
      </c>
      <c r="E258" s="137" t="s">
        <v>311</v>
      </c>
      <c r="F258" s="244" t="s">
        <v>312</v>
      </c>
      <c r="G258" s="245"/>
      <c r="H258" s="245"/>
      <c r="I258" s="245"/>
      <c r="J258" s="138" t="s">
        <v>235</v>
      </c>
      <c r="K258" s="139">
        <v>5</v>
      </c>
      <c r="L258" s="246">
        <v>0</v>
      </c>
      <c r="M258" s="245"/>
      <c r="N258" s="246">
        <f>ROUND(L258*K258,2)</f>
        <v>0</v>
      </c>
      <c r="O258" s="245"/>
      <c r="P258" s="245"/>
      <c r="Q258" s="245"/>
      <c r="R258" s="140"/>
      <c r="T258" s="141" t="s">
        <v>3</v>
      </c>
      <c r="U258" s="40" t="s">
        <v>41</v>
      </c>
      <c r="V258" s="142">
        <v>0.34799999999999998</v>
      </c>
      <c r="W258" s="142">
        <f>V258*K258</f>
        <v>1.7399999999999998</v>
      </c>
      <c r="X258" s="142">
        <v>4.2799999999999998E-2</v>
      </c>
      <c r="Y258" s="142">
        <f>X258*K258</f>
        <v>0.214</v>
      </c>
      <c r="Z258" s="142">
        <v>0</v>
      </c>
      <c r="AA258" s="143">
        <f>Z258*K258</f>
        <v>0</v>
      </c>
      <c r="AR258" s="17" t="s">
        <v>87</v>
      </c>
      <c r="AT258" s="17" t="s">
        <v>155</v>
      </c>
      <c r="AU258" s="17" t="s">
        <v>81</v>
      </c>
      <c r="AY258" s="17" t="s">
        <v>154</v>
      </c>
      <c r="BE258" s="144">
        <f>IF(U258="základní",N258,0)</f>
        <v>0</v>
      </c>
      <c r="BF258" s="144">
        <f>IF(U258="snížená",N258,0)</f>
        <v>0</v>
      </c>
      <c r="BG258" s="144">
        <f>IF(U258="zákl. přenesená",N258,0)</f>
        <v>0</v>
      </c>
      <c r="BH258" s="144">
        <f>IF(U258="sníž. přenesená",N258,0)</f>
        <v>0</v>
      </c>
      <c r="BI258" s="144">
        <f>IF(U258="nulová",N258,0)</f>
        <v>0</v>
      </c>
      <c r="BJ258" s="17" t="s">
        <v>81</v>
      </c>
      <c r="BK258" s="144">
        <f>ROUND(L258*K258,2)</f>
        <v>0</v>
      </c>
      <c r="BL258" s="17" t="s">
        <v>87</v>
      </c>
      <c r="BM258" s="17" t="s">
        <v>313</v>
      </c>
    </row>
    <row r="259" spans="2:65" s="10" customFormat="1" ht="22.5" customHeight="1" x14ac:dyDescent="0.1">
      <c r="B259" s="145"/>
      <c r="C259" s="146"/>
      <c r="D259" s="146"/>
      <c r="E259" s="147" t="s">
        <v>3</v>
      </c>
      <c r="F259" s="247" t="s">
        <v>314</v>
      </c>
      <c r="G259" s="248"/>
      <c r="H259" s="248"/>
      <c r="I259" s="248"/>
      <c r="J259" s="146"/>
      <c r="K259" s="148" t="s">
        <v>3</v>
      </c>
      <c r="L259" s="146"/>
      <c r="M259" s="146"/>
      <c r="N259" s="146"/>
      <c r="O259" s="146"/>
      <c r="P259" s="146"/>
      <c r="Q259" s="146"/>
      <c r="R259" s="149"/>
      <c r="T259" s="150"/>
      <c r="U259" s="146"/>
      <c r="V259" s="146"/>
      <c r="W259" s="146"/>
      <c r="X259" s="146"/>
      <c r="Y259" s="146"/>
      <c r="Z259" s="146"/>
      <c r="AA259" s="151"/>
      <c r="AT259" s="152" t="s">
        <v>161</v>
      </c>
      <c r="AU259" s="152" t="s">
        <v>81</v>
      </c>
      <c r="AV259" s="10" t="s">
        <v>20</v>
      </c>
      <c r="AW259" s="10" t="s">
        <v>32</v>
      </c>
      <c r="AX259" s="10" t="s">
        <v>74</v>
      </c>
      <c r="AY259" s="152" t="s">
        <v>154</v>
      </c>
    </row>
    <row r="260" spans="2:65" s="11" customFormat="1" ht="22.5" customHeight="1" x14ac:dyDescent="0.1">
      <c r="B260" s="153"/>
      <c r="C260" s="154"/>
      <c r="D260" s="154"/>
      <c r="E260" s="155" t="s">
        <v>3</v>
      </c>
      <c r="F260" s="249" t="s">
        <v>90</v>
      </c>
      <c r="G260" s="250"/>
      <c r="H260" s="250"/>
      <c r="I260" s="250"/>
      <c r="J260" s="154"/>
      <c r="K260" s="156">
        <v>5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161</v>
      </c>
      <c r="AU260" s="160" t="s">
        <v>81</v>
      </c>
      <c r="AV260" s="11" t="s">
        <v>81</v>
      </c>
      <c r="AW260" s="11" t="s">
        <v>32</v>
      </c>
      <c r="AX260" s="11" t="s">
        <v>74</v>
      </c>
      <c r="AY260" s="160" t="s">
        <v>154</v>
      </c>
    </row>
    <row r="261" spans="2:65" s="12" customFormat="1" ht="22.5" customHeight="1" x14ac:dyDescent="0.1">
      <c r="B261" s="161"/>
      <c r="C261" s="162"/>
      <c r="D261" s="162"/>
      <c r="E261" s="163" t="s">
        <v>3</v>
      </c>
      <c r="F261" s="251" t="s">
        <v>163</v>
      </c>
      <c r="G261" s="252"/>
      <c r="H261" s="252"/>
      <c r="I261" s="252"/>
      <c r="J261" s="162"/>
      <c r="K261" s="164">
        <v>5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161</v>
      </c>
      <c r="AU261" s="168" t="s">
        <v>81</v>
      </c>
      <c r="AV261" s="12" t="s">
        <v>87</v>
      </c>
      <c r="AW261" s="12" t="s">
        <v>32</v>
      </c>
      <c r="AX261" s="12" t="s">
        <v>20</v>
      </c>
      <c r="AY261" s="168" t="s">
        <v>154</v>
      </c>
    </row>
    <row r="262" spans="2:65" s="1" customFormat="1" ht="22.5" customHeight="1" x14ac:dyDescent="0.1">
      <c r="B262" s="135"/>
      <c r="C262" s="136" t="s">
        <v>315</v>
      </c>
      <c r="D262" s="136" t="s">
        <v>155</v>
      </c>
      <c r="E262" s="137" t="s">
        <v>316</v>
      </c>
      <c r="F262" s="244" t="s">
        <v>317</v>
      </c>
      <c r="G262" s="245"/>
      <c r="H262" s="245"/>
      <c r="I262" s="245"/>
      <c r="J262" s="138" t="s">
        <v>235</v>
      </c>
      <c r="K262" s="139">
        <v>12</v>
      </c>
      <c r="L262" s="246">
        <v>0</v>
      </c>
      <c r="M262" s="245"/>
      <c r="N262" s="246">
        <f>ROUND(L262*K262,2)</f>
        <v>0</v>
      </c>
      <c r="O262" s="245"/>
      <c r="P262" s="245"/>
      <c r="Q262" s="245"/>
      <c r="R262" s="140"/>
      <c r="T262" s="141" t="s">
        <v>3</v>
      </c>
      <c r="U262" s="40" t="s">
        <v>41</v>
      </c>
      <c r="V262" s="142">
        <v>0.253</v>
      </c>
      <c r="W262" s="142">
        <f>V262*K262</f>
        <v>3.036</v>
      </c>
      <c r="X262" s="142">
        <v>4.6449999999999998E-2</v>
      </c>
      <c r="Y262" s="142">
        <f>X262*K262</f>
        <v>0.55740000000000001</v>
      </c>
      <c r="Z262" s="142">
        <v>0</v>
      </c>
      <c r="AA262" s="143">
        <f>Z262*K262</f>
        <v>0</v>
      </c>
      <c r="AR262" s="17" t="s">
        <v>87</v>
      </c>
      <c r="AT262" s="17" t="s">
        <v>155</v>
      </c>
      <c r="AU262" s="17" t="s">
        <v>81</v>
      </c>
      <c r="AY262" s="17" t="s">
        <v>154</v>
      </c>
      <c r="BE262" s="144">
        <f>IF(U262="základní",N262,0)</f>
        <v>0</v>
      </c>
      <c r="BF262" s="144">
        <f>IF(U262="snížená",N262,0)</f>
        <v>0</v>
      </c>
      <c r="BG262" s="144">
        <f>IF(U262="zákl. přenesená",N262,0)</f>
        <v>0</v>
      </c>
      <c r="BH262" s="144">
        <f>IF(U262="sníž. přenesená",N262,0)</f>
        <v>0</v>
      </c>
      <c r="BI262" s="144">
        <f>IF(U262="nulová",N262,0)</f>
        <v>0</v>
      </c>
      <c r="BJ262" s="17" t="s">
        <v>81</v>
      </c>
      <c r="BK262" s="144">
        <f>ROUND(L262*K262,2)</f>
        <v>0</v>
      </c>
      <c r="BL262" s="17" t="s">
        <v>87</v>
      </c>
      <c r="BM262" s="17" t="s">
        <v>318</v>
      </c>
    </row>
    <row r="263" spans="2:65" s="10" customFormat="1" ht="22.5" customHeight="1" x14ac:dyDescent="0.1">
      <c r="B263" s="145"/>
      <c r="C263" s="146"/>
      <c r="D263" s="146"/>
      <c r="E263" s="147" t="s">
        <v>3</v>
      </c>
      <c r="F263" s="247" t="s">
        <v>319</v>
      </c>
      <c r="G263" s="248"/>
      <c r="H263" s="248"/>
      <c r="I263" s="248"/>
      <c r="J263" s="146"/>
      <c r="K263" s="148" t="s">
        <v>3</v>
      </c>
      <c r="L263" s="146"/>
      <c r="M263" s="146"/>
      <c r="N263" s="146"/>
      <c r="O263" s="146"/>
      <c r="P263" s="146"/>
      <c r="Q263" s="146"/>
      <c r="R263" s="149"/>
      <c r="T263" s="150"/>
      <c r="U263" s="146"/>
      <c r="V263" s="146"/>
      <c r="W263" s="146"/>
      <c r="X263" s="146"/>
      <c r="Y263" s="146"/>
      <c r="Z263" s="146"/>
      <c r="AA263" s="151"/>
      <c r="AT263" s="152" t="s">
        <v>161</v>
      </c>
      <c r="AU263" s="152" t="s">
        <v>81</v>
      </c>
      <c r="AV263" s="10" t="s">
        <v>20</v>
      </c>
      <c r="AW263" s="10" t="s">
        <v>32</v>
      </c>
      <c r="AX263" s="10" t="s">
        <v>74</v>
      </c>
      <c r="AY263" s="152" t="s">
        <v>154</v>
      </c>
    </row>
    <row r="264" spans="2:65" s="11" customFormat="1" ht="22.5" customHeight="1" x14ac:dyDescent="0.1">
      <c r="B264" s="153"/>
      <c r="C264" s="154"/>
      <c r="D264" s="154"/>
      <c r="E264" s="155" t="s">
        <v>3</v>
      </c>
      <c r="F264" s="249" t="s">
        <v>320</v>
      </c>
      <c r="G264" s="250"/>
      <c r="H264" s="250"/>
      <c r="I264" s="250"/>
      <c r="J264" s="154"/>
      <c r="K264" s="156">
        <v>8</v>
      </c>
      <c r="L264" s="154"/>
      <c r="M264" s="154"/>
      <c r="N264" s="154"/>
      <c r="O264" s="154"/>
      <c r="P264" s="154"/>
      <c r="Q264" s="154"/>
      <c r="R264" s="157"/>
      <c r="T264" s="158"/>
      <c r="U264" s="154"/>
      <c r="V264" s="154"/>
      <c r="W264" s="154"/>
      <c r="X264" s="154"/>
      <c r="Y264" s="154"/>
      <c r="Z264" s="154"/>
      <c r="AA264" s="159"/>
      <c r="AT264" s="160" t="s">
        <v>161</v>
      </c>
      <c r="AU264" s="160" t="s">
        <v>81</v>
      </c>
      <c r="AV264" s="11" t="s">
        <v>81</v>
      </c>
      <c r="AW264" s="11" t="s">
        <v>32</v>
      </c>
      <c r="AX264" s="11" t="s">
        <v>74</v>
      </c>
      <c r="AY264" s="160" t="s">
        <v>154</v>
      </c>
    </row>
    <row r="265" spans="2:65" s="10" customFormat="1" ht="22.5" customHeight="1" x14ac:dyDescent="0.1">
      <c r="B265" s="145"/>
      <c r="C265" s="146"/>
      <c r="D265" s="146"/>
      <c r="E265" s="147" t="s">
        <v>3</v>
      </c>
      <c r="F265" s="253" t="s">
        <v>321</v>
      </c>
      <c r="G265" s="248"/>
      <c r="H265" s="248"/>
      <c r="I265" s="248"/>
      <c r="J265" s="146"/>
      <c r="K265" s="148" t="s">
        <v>3</v>
      </c>
      <c r="L265" s="146"/>
      <c r="M265" s="146"/>
      <c r="N265" s="146"/>
      <c r="O265" s="146"/>
      <c r="P265" s="146"/>
      <c r="Q265" s="146"/>
      <c r="R265" s="149"/>
      <c r="T265" s="150"/>
      <c r="U265" s="146"/>
      <c r="V265" s="146"/>
      <c r="W265" s="146"/>
      <c r="X265" s="146"/>
      <c r="Y265" s="146"/>
      <c r="Z265" s="146"/>
      <c r="AA265" s="151"/>
      <c r="AT265" s="152" t="s">
        <v>161</v>
      </c>
      <c r="AU265" s="152" t="s">
        <v>81</v>
      </c>
      <c r="AV265" s="10" t="s">
        <v>20</v>
      </c>
      <c r="AW265" s="10" t="s">
        <v>32</v>
      </c>
      <c r="AX265" s="10" t="s">
        <v>74</v>
      </c>
      <c r="AY265" s="152" t="s">
        <v>154</v>
      </c>
    </row>
    <row r="266" spans="2:65" s="11" customFormat="1" ht="22.5" customHeight="1" x14ac:dyDescent="0.1">
      <c r="B266" s="153"/>
      <c r="C266" s="154"/>
      <c r="D266" s="154"/>
      <c r="E266" s="155" t="s">
        <v>3</v>
      </c>
      <c r="F266" s="249" t="s">
        <v>322</v>
      </c>
      <c r="G266" s="250"/>
      <c r="H266" s="250"/>
      <c r="I266" s="250"/>
      <c r="J266" s="154"/>
      <c r="K266" s="156">
        <v>4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161</v>
      </c>
      <c r="AU266" s="160" t="s">
        <v>81</v>
      </c>
      <c r="AV266" s="11" t="s">
        <v>81</v>
      </c>
      <c r="AW266" s="11" t="s">
        <v>32</v>
      </c>
      <c r="AX266" s="11" t="s">
        <v>74</v>
      </c>
      <c r="AY266" s="160" t="s">
        <v>154</v>
      </c>
    </row>
    <row r="267" spans="2:65" s="12" customFormat="1" ht="22.5" customHeight="1" x14ac:dyDescent="0.1">
      <c r="B267" s="161"/>
      <c r="C267" s="162"/>
      <c r="D267" s="162"/>
      <c r="E267" s="163" t="s">
        <v>3</v>
      </c>
      <c r="F267" s="251" t="s">
        <v>163</v>
      </c>
      <c r="G267" s="252"/>
      <c r="H267" s="252"/>
      <c r="I267" s="252"/>
      <c r="J267" s="162"/>
      <c r="K267" s="164">
        <v>12</v>
      </c>
      <c r="L267" s="162"/>
      <c r="M267" s="162"/>
      <c r="N267" s="162"/>
      <c r="O267" s="162"/>
      <c r="P267" s="162"/>
      <c r="Q267" s="162"/>
      <c r="R267" s="165"/>
      <c r="T267" s="166"/>
      <c r="U267" s="162"/>
      <c r="V267" s="162"/>
      <c r="W267" s="162"/>
      <c r="X267" s="162"/>
      <c r="Y267" s="162"/>
      <c r="Z267" s="162"/>
      <c r="AA267" s="167"/>
      <c r="AT267" s="168" t="s">
        <v>161</v>
      </c>
      <c r="AU267" s="168" t="s">
        <v>81</v>
      </c>
      <c r="AV267" s="12" t="s">
        <v>87</v>
      </c>
      <c r="AW267" s="12" t="s">
        <v>32</v>
      </c>
      <c r="AX267" s="12" t="s">
        <v>20</v>
      </c>
      <c r="AY267" s="168" t="s">
        <v>154</v>
      </c>
    </row>
    <row r="268" spans="2:65" s="1" customFormat="1" ht="22.5" customHeight="1" x14ac:dyDescent="0.1">
      <c r="B268" s="135"/>
      <c r="C268" s="136" t="s">
        <v>323</v>
      </c>
      <c r="D268" s="136" t="s">
        <v>155</v>
      </c>
      <c r="E268" s="137" t="s">
        <v>324</v>
      </c>
      <c r="F268" s="244" t="s">
        <v>325</v>
      </c>
      <c r="G268" s="245"/>
      <c r="H268" s="245"/>
      <c r="I268" s="245"/>
      <c r="J268" s="138" t="s">
        <v>235</v>
      </c>
      <c r="K268" s="139">
        <v>20</v>
      </c>
      <c r="L268" s="246">
        <v>0</v>
      </c>
      <c r="M268" s="245"/>
      <c r="N268" s="246">
        <f>ROUND(L268*K268,2)</f>
        <v>0</v>
      </c>
      <c r="O268" s="245"/>
      <c r="P268" s="245"/>
      <c r="Q268" s="245"/>
      <c r="R268" s="140"/>
      <c r="T268" s="141" t="s">
        <v>3</v>
      </c>
      <c r="U268" s="40" t="s">
        <v>41</v>
      </c>
      <c r="V268" s="142">
        <v>0.4</v>
      </c>
      <c r="W268" s="142">
        <f>V268*K268</f>
        <v>8</v>
      </c>
      <c r="X268" s="142">
        <v>9.2850000000000002E-2</v>
      </c>
      <c r="Y268" s="142">
        <f>X268*K268</f>
        <v>1.857</v>
      </c>
      <c r="Z268" s="142">
        <v>0</v>
      </c>
      <c r="AA268" s="143">
        <f>Z268*K268</f>
        <v>0</v>
      </c>
      <c r="AR268" s="17" t="s">
        <v>87</v>
      </c>
      <c r="AT268" s="17" t="s">
        <v>155</v>
      </c>
      <c r="AU268" s="17" t="s">
        <v>81</v>
      </c>
      <c r="AY268" s="17" t="s">
        <v>154</v>
      </c>
      <c r="BE268" s="144">
        <f>IF(U268="základní",N268,0)</f>
        <v>0</v>
      </c>
      <c r="BF268" s="144">
        <f>IF(U268="snížená",N268,0)</f>
        <v>0</v>
      </c>
      <c r="BG268" s="144">
        <f>IF(U268="zákl. přenesená",N268,0)</f>
        <v>0</v>
      </c>
      <c r="BH268" s="144">
        <f>IF(U268="sníž. přenesená",N268,0)</f>
        <v>0</v>
      </c>
      <c r="BI268" s="144">
        <f>IF(U268="nulová",N268,0)</f>
        <v>0</v>
      </c>
      <c r="BJ268" s="17" t="s">
        <v>81</v>
      </c>
      <c r="BK268" s="144">
        <f>ROUND(L268*K268,2)</f>
        <v>0</v>
      </c>
      <c r="BL268" s="17" t="s">
        <v>87</v>
      </c>
      <c r="BM268" s="17" t="s">
        <v>326</v>
      </c>
    </row>
    <row r="269" spans="2:65" s="10" customFormat="1" ht="22.5" customHeight="1" x14ac:dyDescent="0.1">
      <c r="B269" s="145"/>
      <c r="C269" s="146"/>
      <c r="D269" s="146"/>
      <c r="E269" s="147" t="s">
        <v>3</v>
      </c>
      <c r="F269" s="247" t="s">
        <v>327</v>
      </c>
      <c r="G269" s="248"/>
      <c r="H269" s="248"/>
      <c r="I269" s="248"/>
      <c r="J269" s="146"/>
      <c r="K269" s="148" t="s">
        <v>3</v>
      </c>
      <c r="L269" s="146"/>
      <c r="M269" s="146"/>
      <c r="N269" s="146"/>
      <c r="O269" s="146"/>
      <c r="P269" s="146"/>
      <c r="Q269" s="146"/>
      <c r="R269" s="149"/>
      <c r="T269" s="150"/>
      <c r="U269" s="146"/>
      <c r="V269" s="146"/>
      <c r="W269" s="146"/>
      <c r="X269" s="146"/>
      <c r="Y269" s="146"/>
      <c r="Z269" s="146"/>
      <c r="AA269" s="151"/>
      <c r="AT269" s="152" t="s">
        <v>161</v>
      </c>
      <c r="AU269" s="152" t="s">
        <v>81</v>
      </c>
      <c r="AV269" s="10" t="s">
        <v>20</v>
      </c>
      <c r="AW269" s="10" t="s">
        <v>32</v>
      </c>
      <c r="AX269" s="10" t="s">
        <v>74</v>
      </c>
      <c r="AY269" s="152" t="s">
        <v>154</v>
      </c>
    </row>
    <row r="270" spans="2:65" s="11" customFormat="1" ht="22.5" customHeight="1" x14ac:dyDescent="0.1">
      <c r="B270" s="153"/>
      <c r="C270" s="154"/>
      <c r="D270" s="154"/>
      <c r="E270" s="155" t="s">
        <v>3</v>
      </c>
      <c r="F270" s="249" t="s">
        <v>328</v>
      </c>
      <c r="G270" s="250"/>
      <c r="H270" s="250"/>
      <c r="I270" s="250"/>
      <c r="J270" s="154"/>
      <c r="K270" s="156">
        <v>20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161</v>
      </c>
      <c r="AU270" s="160" t="s">
        <v>81</v>
      </c>
      <c r="AV270" s="11" t="s">
        <v>81</v>
      </c>
      <c r="AW270" s="11" t="s">
        <v>32</v>
      </c>
      <c r="AX270" s="11" t="s">
        <v>74</v>
      </c>
      <c r="AY270" s="160" t="s">
        <v>154</v>
      </c>
    </row>
    <row r="271" spans="2:65" s="12" customFormat="1" ht="22.5" customHeight="1" x14ac:dyDescent="0.1">
      <c r="B271" s="161"/>
      <c r="C271" s="162"/>
      <c r="D271" s="162"/>
      <c r="E271" s="163" t="s">
        <v>3</v>
      </c>
      <c r="F271" s="251" t="s">
        <v>163</v>
      </c>
      <c r="G271" s="252"/>
      <c r="H271" s="252"/>
      <c r="I271" s="252"/>
      <c r="J271" s="162"/>
      <c r="K271" s="164">
        <v>20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161</v>
      </c>
      <c r="AU271" s="168" t="s">
        <v>81</v>
      </c>
      <c r="AV271" s="12" t="s">
        <v>87</v>
      </c>
      <c r="AW271" s="12" t="s">
        <v>32</v>
      </c>
      <c r="AX271" s="12" t="s">
        <v>20</v>
      </c>
      <c r="AY271" s="168" t="s">
        <v>154</v>
      </c>
    </row>
    <row r="272" spans="2:65" s="1" customFormat="1" ht="22.5" customHeight="1" x14ac:dyDescent="0.1">
      <c r="B272" s="135"/>
      <c r="C272" s="136" t="s">
        <v>329</v>
      </c>
      <c r="D272" s="136" t="s">
        <v>155</v>
      </c>
      <c r="E272" s="137" t="s">
        <v>330</v>
      </c>
      <c r="F272" s="244" t="s">
        <v>331</v>
      </c>
      <c r="G272" s="245"/>
      <c r="H272" s="245"/>
      <c r="I272" s="245"/>
      <c r="J272" s="138" t="s">
        <v>158</v>
      </c>
      <c r="K272" s="139">
        <v>0.78400000000000003</v>
      </c>
      <c r="L272" s="246">
        <v>0</v>
      </c>
      <c r="M272" s="245"/>
      <c r="N272" s="246">
        <f>ROUND(L272*K272,2)</f>
        <v>0</v>
      </c>
      <c r="O272" s="245"/>
      <c r="P272" s="245"/>
      <c r="Q272" s="245"/>
      <c r="R272" s="140"/>
      <c r="T272" s="141" t="s">
        <v>3</v>
      </c>
      <c r="U272" s="40" t="s">
        <v>41</v>
      </c>
      <c r="V272" s="142">
        <v>6.77</v>
      </c>
      <c r="W272" s="142">
        <f>V272*K272</f>
        <v>5.3076799999999995</v>
      </c>
      <c r="X272" s="142">
        <v>1.94302</v>
      </c>
      <c r="Y272" s="142">
        <f>X272*K272</f>
        <v>1.52332768</v>
      </c>
      <c r="Z272" s="142">
        <v>0</v>
      </c>
      <c r="AA272" s="143">
        <f>Z272*K272</f>
        <v>0</v>
      </c>
      <c r="AR272" s="17" t="s">
        <v>87</v>
      </c>
      <c r="AT272" s="17" t="s">
        <v>155</v>
      </c>
      <c r="AU272" s="17" t="s">
        <v>81</v>
      </c>
      <c r="AY272" s="17" t="s">
        <v>154</v>
      </c>
      <c r="BE272" s="144">
        <f>IF(U272="základní",N272,0)</f>
        <v>0</v>
      </c>
      <c r="BF272" s="144">
        <f>IF(U272="snížená",N272,0)</f>
        <v>0</v>
      </c>
      <c r="BG272" s="144">
        <f>IF(U272="zákl. přenesená",N272,0)</f>
        <v>0</v>
      </c>
      <c r="BH272" s="144">
        <f>IF(U272="sníž. přenesená",N272,0)</f>
        <v>0</v>
      </c>
      <c r="BI272" s="144">
        <f>IF(U272="nulová",N272,0)</f>
        <v>0</v>
      </c>
      <c r="BJ272" s="17" t="s">
        <v>81</v>
      </c>
      <c r="BK272" s="144">
        <f>ROUND(L272*K272,2)</f>
        <v>0</v>
      </c>
      <c r="BL272" s="17" t="s">
        <v>87</v>
      </c>
      <c r="BM272" s="17" t="s">
        <v>332</v>
      </c>
    </row>
    <row r="273" spans="2:65" s="10" customFormat="1" ht="22.5" customHeight="1" x14ac:dyDescent="0.1">
      <c r="B273" s="145"/>
      <c r="C273" s="146"/>
      <c r="D273" s="146"/>
      <c r="E273" s="147" t="s">
        <v>3</v>
      </c>
      <c r="F273" s="247" t="s">
        <v>333</v>
      </c>
      <c r="G273" s="248"/>
      <c r="H273" s="248"/>
      <c r="I273" s="248"/>
      <c r="J273" s="146"/>
      <c r="K273" s="148" t="s">
        <v>3</v>
      </c>
      <c r="L273" s="146"/>
      <c r="M273" s="146"/>
      <c r="N273" s="146"/>
      <c r="O273" s="146"/>
      <c r="P273" s="146"/>
      <c r="Q273" s="146"/>
      <c r="R273" s="149"/>
      <c r="T273" s="150"/>
      <c r="U273" s="146"/>
      <c r="V273" s="146"/>
      <c r="W273" s="146"/>
      <c r="X273" s="146"/>
      <c r="Y273" s="146"/>
      <c r="Z273" s="146"/>
      <c r="AA273" s="151"/>
      <c r="AT273" s="152" t="s">
        <v>161</v>
      </c>
      <c r="AU273" s="152" t="s">
        <v>81</v>
      </c>
      <c r="AV273" s="10" t="s">
        <v>20</v>
      </c>
      <c r="AW273" s="10" t="s">
        <v>32</v>
      </c>
      <c r="AX273" s="10" t="s">
        <v>74</v>
      </c>
      <c r="AY273" s="152" t="s">
        <v>154</v>
      </c>
    </row>
    <row r="274" spans="2:65" s="11" customFormat="1" ht="22.5" customHeight="1" x14ac:dyDescent="0.1">
      <c r="B274" s="153"/>
      <c r="C274" s="154"/>
      <c r="D274" s="154"/>
      <c r="E274" s="155" t="s">
        <v>3</v>
      </c>
      <c r="F274" s="249" t="s">
        <v>334</v>
      </c>
      <c r="G274" s="250"/>
      <c r="H274" s="250"/>
      <c r="I274" s="250"/>
      <c r="J274" s="154"/>
      <c r="K274" s="156">
        <v>5.8999999999999997E-2</v>
      </c>
      <c r="L274" s="154"/>
      <c r="M274" s="154"/>
      <c r="N274" s="154"/>
      <c r="O274" s="154"/>
      <c r="P274" s="154"/>
      <c r="Q274" s="154"/>
      <c r="R274" s="157"/>
      <c r="T274" s="158"/>
      <c r="U274" s="154"/>
      <c r="V274" s="154"/>
      <c r="W274" s="154"/>
      <c r="X274" s="154"/>
      <c r="Y274" s="154"/>
      <c r="Z274" s="154"/>
      <c r="AA274" s="159"/>
      <c r="AT274" s="160" t="s">
        <v>161</v>
      </c>
      <c r="AU274" s="160" t="s">
        <v>81</v>
      </c>
      <c r="AV274" s="11" t="s">
        <v>81</v>
      </c>
      <c r="AW274" s="11" t="s">
        <v>32</v>
      </c>
      <c r="AX274" s="11" t="s">
        <v>74</v>
      </c>
      <c r="AY274" s="160" t="s">
        <v>154</v>
      </c>
    </row>
    <row r="275" spans="2:65" s="10" customFormat="1" ht="22.5" customHeight="1" x14ac:dyDescent="0.1">
      <c r="B275" s="145"/>
      <c r="C275" s="146"/>
      <c r="D275" s="146"/>
      <c r="E275" s="147" t="s">
        <v>3</v>
      </c>
      <c r="F275" s="253" t="s">
        <v>335</v>
      </c>
      <c r="G275" s="248"/>
      <c r="H275" s="248"/>
      <c r="I275" s="248"/>
      <c r="J275" s="146"/>
      <c r="K275" s="148" t="s">
        <v>3</v>
      </c>
      <c r="L275" s="146"/>
      <c r="M275" s="146"/>
      <c r="N275" s="146"/>
      <c r="O275" s="146"/>
      <c r="P275" s="146"/>
      <c r="Q275" s="146"/>
      <c r="R275" s="149"/>
      <c r="T275" s="150"/>
      <c r="U275" s="146"/>
      <c r="V275" s="146"/>
      <c r="W275" s="146"/>
      <c r="X275" s="146"/>
      <c r="Y275" s="146"/>
      <c r="Z275" s="146"/>
      <c r="AA275" s="151"/>
      <c r="AT275" s="152" t="s">
        <v>161</v>
      </c>
      <c r="AU275" s="152" t="s">
        <v>81</v>
      </c>
      <c r="AV275" s="10" t="s">
        <v>20</v>
      </c>
      <c r="AW275" s="10" t="s">
        <v>32</v>
      </c>
      <c r="AX275" s="10" t="s">
        <v>74</v>
      </c>
      <c r="AY275" s="152" t="s">
        <v>154</v>
      </c>
    </row>
    <row r="276" spans="2:65" s="11" customFormat="1" ht="22.5" customHeight="1" x14ac:dyDescent="0.1">
      <c r="B276" s="153"/>
      <c r="C276" s="154"/>
      <c r="D276" s="154"/>
      <c r="E276" s="155" t="s">
        <v>3</v>
      </c>
      <c r="F276" s="249" t="s">
        <v>336</v>
      </c>
      <c r="G276" s="250"/>
      <c r="H276" s="250"/>
      <c r="I276" s="250"/>
      <c r="J276" s="154"/>
      <c r="K276" s="156">
        <v>7.3999999999999996E-2</v>
      </c>
      <c r="L276" s="154"/>
      <c r="M276" s="154"/>
      <c r="N276" s="154"/>
      <c r="O276" s="154"/>
      <c r="P276" s="154"/>
      <c r="Q276" s="154"/>
      <c r="R276" s="157"/>
      <c r="T276" s="158"/>
      <c r="U276" s="154"/>
      <c r="V276" s="154"/>
      <c r="W276" s="154"/>
      <c r="X276" s="154"/>
      <c r="Y276" s="154"/>
      <c r="Z276" s="154"/>
      <c r="AA276" s="159"/>
      <c r="AT276" s="160" t="s">
        <v>161</v>
      </c>
      <c r="AU276" s="160" t="s">
        <v>81</v>
      </c>
      <c r="AV276" s="11" t="s">
        <v>81</v>
      </c>
      <c r="AW276" s="11" t="s">
        <v>32</v>
      </c>
      <c r="AX276" s="11" t="s">
        <v>74</v>
      </c>
      <c r="AY276" s="160" t="s">
        <v>154</v>
      </c>
    </row>
    <row r="277" spans="2:65" s="10" customFormat="1" ht="22.5" customHeight="1" x14ac:dyDescent="0.1">
      <c r="B277" s="145"/>
      <c r="C277" s="146"/>
      <c r="D277" s="146"/>
      <c r="E277" s="147" t="s">
        <v>3</v>
      </c>
      <c r="F277" s="253" t="s">
        <v>337</v>
      </c>
      <c r="G277" s="248"/>
      <c r="H277" s="248"/>
      <c r="I277" s="248"/>
      <c r="J277" s="146"/>
      <c r="K277" s="148" t="s">
        <v>3</v>
      </c>
      <c r="L277" s="146"/>
      <c r="M277" s="146"/>
      <c r="N277" s="146"/>
      <c r="O277" s="146"/>
      <c r="P277" s="146"/>
      <c r="Q277" s="146"/>
      <c r="R277" s="149"/>
      <c r="T277" s="150"/>
      <c r="U277" s="146"/>
      <c r="V277" s="146"/>
      <c r="W277" s="146"/>
      <c r="X277" s="146"/>
      <c r="Y277" s="146"/>
      <c r="Z277" s="146"/>
      <c r="AA277" s="151"/>
      <c r="AT277" s="152" t="s">
        <v>161</v>
      </c>
      <c r="AU277" s="152" t="s">
        <v>81</v>
      </c>
      <c r="AV277" s="10" t="s">
        <v>20</v>
      </c>
      <c r="AW277" s="10" t="s">
        <v>32</v>
      </c>
      <c r="AX277" s="10" t="s">
        <v>74</v>
      </c>
      <c r="AY277" s="152" t="s">
        <v>154</v>
      </c>
    </row>
    <row r="278" spans="2:65" s="11" customFormat="1" ht="22.5" customHeight="1" x14ac:dyDescent="0.1">
      <c r="B278" s="153"/>
      <c r="C278" s="154"/>
      <c r="D278" s="154"/>
      <c r="E278" s="155" t="s">
        <v>3</v>
      </c>
      <c r="F278" s="249" t="s">
        <v>338</v>
      </c>
      <c r="G278" s="250"/>
      <c r="H278" s="250"/>
      <c r="I278" s="250"/>
      <c r="J278" s="154"/>
      <c r="K278" s="156">
        <v>0.16200000000000001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161</v>
      </c>
      <c r="AU278" s="160" t="s">
        <v>81</v>
      </c>
      <c r="AV278" s="11" t="s">
        <v>81</v>
      </c>
      <c r="AW278" s="11" t="s">
        <v>32</v>
      </c>
      <c r="AX278" s="11" t="s">
        <v>74</v>
      </c>
      <c r="AY278" s="160" t="s">
        <v>154</v>
      </c>
    </row>
    <row r="279" spans="2:65" s="10" customFormat="1" ht="22.5" customHeight="1" x14ac:dyDescent="0.1">
      <c r="B279" s="145"/>
      <c r="C279" s="146"/>
      <c r="D279" s="146"/>
      <c r="E279" s="147" t="s">
        <v>3</v>
      </c>
      <c r="F279" s="253" t="s">
        <v>339</v>
      </c>
      <c r="G279" s="248"/>
      <c r="H279" s="248"/>
      <c r="I279" s="248"/>
      <c r="J279" s="146"/>
      <c r="K279" s="148" t="s">
        <v>3</v>
      </c>
      <c r="L279" s="146"/>
      <c r="M279" s="146"/>
      <c r="N279" s="146"/>
      <c r="O279" s="146"/>
      <c r="P279" s="146"/>
      <c r="Q279" s="146"/>
      <c r="R279" s="149"/>
      <c r="T279" s="150"/>
      <c r="U279" s="146"/>
      <c r="V279" s="146"/>
      <c r="W279" s="146"/>
      <c r="X279" s="146"/>
      <c r="Y279" s="146"/>
      <c r="Z279" s="146"/>
      <c r="AA279" s="151"/>
      <c r="AT279" s="152" t="s">
        <v>161</v>
      </c>
      <c r="AU279" s="152" t="s">
        <v>81</v>
      </c>
      <c r="AV279" s="10" t="s">
        <v>20</v>
      </c>
      <c r="AW279" s="10" t="s">
        <v>32</v>
      </c>
      <c r="AX279" s="10" t="s">
        <v>74</v>
      </c>
      <c r="AY279" s="152" t="s">
        <v>154</v>
      </c>
    </row>
    <row r="280" spans="2:65" s="11" customFormat="1" ht="22.5" customHeight="1" x14ac:dyDescent="0.1">
      <c r="B280" s="153"/>
      <c r="C280" s="154"/>
      <c r="D280" s="154"/>
      <c r="E280" s="155" t="s">
        <v>3</v>
      </c>
      <c r="F280" s="249" t="s">
        <v>340</v>
      </c>
      <c r="G280" s="250"/>
      <c r="H280" s="250"/>
      <c r="I280" s="250"/>
      <c r="J280" s="154"/>
      <c r="K280" s="156">
        <v>0.13</v>
      </c>
      <c r="L280" s="154"/>
      <c r="M280" s="154"/>
      <c r="N280" s="154"/>
      <c r="O280" s="154"/>
      <c r="P280" s="154"/>
      <c r="Q280" s="154"/>
      <c r="R280" s="157"/>
      <c r="T280" s="158"/>
      <c r="U280" s="154"/>
      <c r="V280" s="154"/>
      <c r="W280" s="154"/>
      <c r="X280" s="154"/>
      <c r="Y280" s="154"/>
      <c r="Z280" s="154"/>
      <c r="AA280" s="159"/>
      <c r="AT280" s="160" t="s">
        <v>161</v>
      </c>
      <c r="AU280" s="160" t="s">
        <v>81</v>
      </c>
      <c r="AV280" s="11" t="s">
        <v>81</v>
      </c>
      <c r="AW280" s="11" t="s">
        <v>32</v>
      </c>
      <c r="AX280" s="11" t="s">
        <v>74</v>
      </c>
      <c r="AY280" s="160" t="s">
        <v>154</v>
      </c>
    </row>
    <row r="281" spans="2:65" s="10" customFormat="1" ht="22.5" customHeight="1" x14ac:dyDescent="0.1">
      <c r="B281" s="145"/>
      <c r="C281" s="146"/>
      <c r="D281" s="146"/>
      <c r="E281" s="147" t="s">
        <v>3</v>
      </c>
      <c r="F281" s="253" t="s">
        <v>341</v>
      </c>
      <c r="G281" s="248"/>
      <c r="H281" s="248"/>
      <c r="I281" s="248"/>
      <c r="J281" s="146"/>
      <c r="K281" s="148" t="s">
        <v>3</v>
      </c>
      <c r="L281" s="146"/>
      <c r="M281" s="146"/>
      <c r="N281" s="146"/>
      <c r="O281" s="146"/>
      <c r="P281" s="146"/>
      <c r="Q281" s="146"/>
      <c r="R281" s="149"/>
      <c r="T281" s="150"/>
      <c r="U281" s="146"/>
      <c r="V281" s="146"/>
      <c r="W281" s="146"/>
      <c r="X281" s="146"/>
      <c r="Y281" s="146"/>
      <c r="Z281" s="146"/>
      <c r="AA281" s="151"/>
      <c r="AT281" s="152" t="s">
        <v>161</v>
      </c>
      <c r="AU281" s="152" t="s">
        <v>81</v>
      </c>
      <c r="AV281" s="10" t="s">
        <v>20</v>
      </c>
      <c r="AW281" s="10" t="s">
        <v>32</v>
      </c>
      <c r="AX281" s="10" t="s">
        <v>74</v>
      </c>
      <c r="AY281" s="152" t="s">
        <v>154</v>
      </c>
    </row>
    <row r="282" spans="2:65" s="11" customFormat="1" ht="22.5" customHeight="1" x14ac:dyDescent="0.1">
      <c r="B282" s="153"/>
      <c r="C282" s="154"/>
      <c r="D282" s="154"/>
      <c r="E282" s="155" t="s">
        <v>3</v>
      </c>
      <c r="F282" s="249" t="s">
        <v>342</v>
      </c>
      <c r="G282" s="250"/>
      <c r="H282" s="250"/>
      <c r="I282" s="250"/>
      <c r="J282" s="154"/>
      <c r="K282" s="156">
        <v>0.11899999999999999</v>
      </c>
      <c r="L282" s="154"/>
      <c r="M282" s="154"/>
      <c r="N282" s="154"/>
      <c r="O282" s="154"/>
      <c r="P282" s="154"/>
      <c r="Q282" s="154"/>
      <c r="R282" s="157"/>
      <c r="T282" s="158"/>
      <c r="U282" s="154"/>
      <c r="V282" s="154"/>
      <c r="W282" s="154"/>
      <c r="X282" s="154"/>
      <c r="Y282" s="154"/>
      <c r="Z282" s="154"/>
      <c r="AA282" s="159"/>
      <c r="AT282" s="160" t="s">
        <v>161</v>
      </c>
      <c r="AU282" s="160" t="s">
        <v>81</v>
      </c>
      <c r="AV282" s="11" t="s">
        <v>81</v>
      </c>
      <c r="AW282" s="11" t="s">
        <v>32</v>
      </c>
      <c r="AX282" s="11" t="s">
        <v>74</v>
      </c>
      <c r="AY282" s="160" t="s">
        <v>154</v>
      </c>
    </row>
    <row r="283" spans="2:65" s="10" customFormat="1" ht="22.5" customHeight="1" x14ac:dyDescent="0.1">
      <c r="B283" s="145"/>
      <c r="C283" s="146"/>
      <c r="D283" s="146"/>
      <c r="E283" s="147" t="s">
        <v>3</v>
      </c>
      <c r="F283" s="253" t="s">
        <v>343</v>
      </c>
      <c r="G283" s="248"/>
      <c r="H283" s="248"/>
      <c r="I283" s="248"/>
      <c r="J283" s="146"/>
      <c r="K283" s="148" t="s">
        <v>3</v>
      </c>
      <c r="L283" s="146"/>
      <c r="M283" s="146"/>
      <c r="N283" s="146"/>
      <c r="O283" s="146"/>
      <c r="P283" s="146"/>
      <c r="Q283" s="146"/>
      <c r="R283" s="149"/>
      <c r="T283" s="150"/>
      <c r="U283" s="146"/>
      <c r="V283" s="146"/>
      <c r="W283" s="146"/>
      <c r="X283" s="146"/>
      <c r="Y283" s="146"/>
      <c r="Z283" s="146"/>
      <c r="AA283" s="151"/>
      <c r="AT283" s="152" t="s">
        <v>161</v>
      </c>
      <c r="AU283" s="152" t="s">
        <v>81</v>
      </c>
      <c r="AV283" s="10" t="s">
        <v>20</v>
      </c>
      <c r="AW283" s="10" t="s">
        <v>32</v>
      </c>
      <c r="AX283" s="10" t="s">
        <v>74</v>
      </c>
      <c r="AY283" s="152" t="s">
        <v>154</v>
      </c>
    </row>
    <row r="284" spans="2:65" s="11" customFormat="1" ht="22.5" customHeight="1" x14ac:dyDescent="0.1">
      <c r="B284" s="153"/>
      <c r="C284" s="154"/>
      <c r="D284" s="154"/>
      <c r="E284" s="155" t="s">
        <v>3</v>
      </c>
      <c r="F284" s="249" t="s">
        <v>344</v>
      </c>
      <c r="G284" s="250"/>
      <c r="H284" s="250"/>
      <c r="I284" s="250"/>
      <c r="J284" s="154"/>
      <c r="K284" s="156">
        <v>0.24</v>
      </c>
      <c r="L284" s="154"/>
      <c r="M284" s="154"/>
      <c r="N284" s="154"/>
      <c r="O284" s="154"/>
      <c r="P284" s="154"/>
      <c r="Q284" s="154"/>
      <c r="R284" s="157"/>
      <c r="T284" s="158"/>
      <c r="U284" s="154"/>
      <c r="V284" s="154"/>
      <c r="W284" s="154"/>
      <c r="X284" s="154"/>
      <c r="Y284" s="154"/>
      <c r="Z284" s="154"/>
      <c r="AA284" s="159"/>
      <c r="AT284" s="160" t="s">
        <v>161</v>
      </c>
      <c r="AU284" s="160" t="s">
        <v>81</v>
      </c>
      <c r="AV284" s="11" t="s">
        <v>81</v>
      </c>
      <c r="AW284" s="11" t="s">
        <v>32</v>
      </c>
      <c r="AX284" s="11" t="s">
        <v>74</v>
      </c>
      <c r="AY284" s="160" t="s">
        <v>154</v>
      </c>
    </row>
    <row r="285" spans="2:65" s="12" customFormat="1" ht="22.5" customHeight="1" x14ac:dyDescent="0.1">
      <c r="B285" s="161"/>
      <c r="C285" s="162"/>
      <c r="D285" s="162"/>
      <c r="E285" s="163" t="s">
        <v>3</v>
      </c>
      <c r="F285" s="251" t="s">
        <v>163</v>
      </c>
      <c r="G285" s="252"/>
      <c r="H285" s="252"/>
      <c r="I285" s="252"/>
      <c r="J285" s="162"/>
      <c r="K285" s="164">
        <v>0.78400000000000003</v>
      </c>
      <c r="L285" s="162"/>
      <c r="M285" s="162"/>
      <c r="N285" s="162"/>
      <c r="O285" s="162"/>
      <c r="P285" s="162"/>
      <c r="Q285" s="162"/>
      <c r="R285" s="165"/>
      <c r="T285" s="166"/>
      <c r="U285" s="162"/>
      <c r="V285" s="162"/>
      <c r="W285" s="162"/>
      <c r="X285" s="162"/>
      <c r="Y285" s="162"/>
      <c r="Z285" s="162"/>
      <c r="AA285" s="167"/>
      <c r="AT285" s="168" t="s">
        <v>161</v>
      </c>
      <c r="AU285" s="168" t="s">
        <v>81</v>
      </c>
      <c r="AV285" s="12" t="s">
        <v>87</v>
      </c>
      <c r="AW285" s="12" t="s">
        <v>32</v>
      </c>
      <c r="AX285" s="12" t="s">
        <v>20</v>
      </c>
      <c r="AY285" s="168" t="s">
        <v>154</v>
      </c>
    </row>
    <row r="286" spans="2:65" s="1" customFormat="1" ht="31.5" customHeight="1" x14ac:dyDescent="0.1">
      <c r="B286" s="135"/>
      <c r="C286" s="136" t="s">
        <v>345</v>
      </c>
      <c r="D286" s="136" t="s">
        <v>155</v>
      </c>
      <c r="E286" s="137" t="s">
        <v>346</v>
      </c>
      <c r="F286" s="244" t="s">
        <v>347</v>
      </c>
      <c r="G286" s="245"/>
      <c r="H286" s="245"/>
      <c r="I286" s="245"/>
      <c r="J286" s="138" t="s">
        <v>193</v>
      </c>
      <c r="K286" s="139">
        <v>7.4999999999999997E-2</v>
      </c>
      <c r="L286" s="246">
        <v>0</v>
      </c>
      <c r="M286" s="245"/>
      <c r="N286" s="246">
        <f>ROUND(L286*K286,2)</f>
        <v>0</v>
      </c>
      <c r="O286" s="245"/>
      <c r="P286" s="245"/>
      <c r="Q286" s="245"/>
      <c r="R286" s="140"/>
      <c r="T286" s="141" t="s">
        <v>3</v>
      </c>
      <c r="U286" s="40" t="s">
        <v>41</v>
      </c>
      <c r="V286" s="142">
        <v>40.283999999999999</v>
      </c>
      <c r="W286" s="142">
        <f>V286*K286</f>
        <v>3.0212999999999997</v>
      </c>
      <c r="X286" s="142">
        <v>1.04528</v>
      </c>
      <c r="Y286" s="142">
        <f>X286*K286</f>
        <v>7.8395999999999993E-2</v>
      </c>
      <c r="Z286" s="142">
        <v>0</v>
      </c>
      <c r="AA286" s="143">
        <f>Z286*K286</f>
        <v>0</v>
      </c>
      <c r="AR286" s="17" t="s">
        <v>87</v>
      </c>
      <c r="AT286" s="17" t="s">
        <v>155</v>
      </c>
      <c r="AU286" s="17" t="s">
        <v>81</v>
      </c>
      <c r="AY286" s="17" t="s">
        <v>154</v>
      </c>
      <c r="BE286" s="144">
        <f>IF(U286="základní",N286,0)</f>
        <v>0</v>
      </c>
      <c r="BF286" s="144">
        <f>IF(U286="snížená",N286,0)</f>
        <v>0</v>
      </c>
      <c r="BG286" s="144">
        <f>IF(U286="zákl. přenesená",N286,0)</f>
        <v>0</v>
      </c>
      <c r="BH286" s="144">
        <f>IF(U286="sníž. přenesená",N286,0)</f>
        <v>0</v>
      </c>
      <c r="BI286" s="144">
        <f>IF(U286="nulová",N286,0)</f>
        <v>0</v>
      </c>
      <c r="BJ286" s="17" t="s">
        <v>81</v>
      </c>
      <c r="BK286" s="144">
        <f>ROUND(L286*K286,2)</f>
        <v>0</v>
      </c>
      <c r="BL286" s="17" t="s">
        <v>87</v>
      </c>
      <c r="BM286" s="17" t="s">
        <v>348</v>
      </c>
    </row>
    <row r="287" spans="2:65" s="10" customFormat="1" ht="22.5" customHeight="1" x14ac:dyDescent="0.1">
      <c r="B287" s="145"/>
      <c r="C287" s="146"/>
      <c r="D287" s="146"/>
      <c r="E287" s="147" t="s">
        <v>3</v>
      </c>
      <c r="F287" s="247" t="s">
        <v>349</v>
      </c>
      <c r="G287" s="248"/>
      <c r="H287" s="248"/>
      <c r="I287" s="248"/>
      <c r="J287" s="146"/>
      <c r="K287" s="148" t="s">
        <v>3</v>
      </c>
      <c r="L287" s="146"/>
      <c r="M287" s="146"/>
      <c r="N287" s="146"/>
      <c r="O287" s="146"/>
      <c r="P287" s="146"/>
      <c r="Q287" s="146"/>
      <c r="R287" s="149"/>
      <c r="T287" s="150"/>
      <c r="U287" s="146"/>
      <c r="V287" s="146"/>
      <c r="W287" s="146"/>
      <c r="X287" s="146"/>
      <c r="Y287" s="146"/>
      <c r="Z287" s="146"/>
      <c r="AA287" s="151"/>
      <c r="AT287" s="152" t="s">
        <v>161</v>
      </c>
      <c r="AU287" s="152" t="s">
        <v>81</v>
      </c>
      <c r="AV287" s="10" t="s">
        <v>20</v>
      </c>
      <c r="AW287" s="10" t="s">
        <v>32</v>
      </c>
      <c r="AX287" s="10" t="s">
        <v>74</v>
      </c>
      <c r="AY287" s="152" t="s">
        <v>154</v>
      </c>
    </row>
    <row r="288" spans="2:65" s="11" customFormat="1" ht="22.5" customHeight="1" x14ac:dyDescent="0.1">
      <c r="B288" s="153"/>
      <c r="C288" s="154"/>
      <c r="D288" s="154"/>
      <c r="E288" s="155" t="s">
        <v>3</v>
      </c>
      <c r="F288" s="249" t="s">
        <v>350</v>
      </c>
      <c r="G288" s="250"/>
      <c r="H288" s="250"/>
      <c r="I288" s="250"/>
      <c r="J288" s="154"/>
      <c r="K288" s="156">
        <v>7.4999999999999997E-2</v>
      </c>
      <c r="L288" s="154"/>
      <c r="M288" s="154"/>
      <c r="N288" s="154"/>
      <c r="O288" s="154"/>
      <c r="P288" s="154"/>
      <c r="Q288" s="154"/>
      <c r="R288" s="157"/>
      <c r="T288" s="158"/>
      <c r="U288" s="154"/>
      <c r="V288" s="154"/>
      <c r="W288" s="154"/>
      <c r="X288" s="154"/>
      <c r="Y288" s="154"/>
      <c r="Z288" s="154"/>
      <c r="AA288" s="159"/>
      <c r="AT288" s="160" t="s">
        <v>161</v>
      </c>
      <c r="AU288" s="160" t="s">
        <v>81</v>
      </c>
      <c r="AV288" s="11" t="s">
        <v>81</v>
      </c>
      <c r="AW288" s="11" t="s">
        <v>32</v>
      </c>
      <c r="AX288" s="11" t="s">
        <v>74</v>
      </c>
      <c r="AY288" s="160" t="s">
        <v>154</v>
      </c>
    </row>
    <row r="289" spans="2:65" s="12" customFormat="1" ht="22.5" customHeight="1" x14ac:dyDescent="0.1">
      <c r="B289" s="161"/>
      <c r="C289" s="162"/>
      <c r="D289" s="162"/>
      <c r="E289" s="163" t="s">
        <v>3</v>
      </c>
      <c r="F289" s="251" t="s">
        <v>163</v>
      </c>
      <c r="G289" s="252"/>
      <c r="H289" s="252"/>
      <c r="I289" s="252"/>
      <c r="J289" s="162"/>
      <c r="K289" s="164">
        <v>7.4999999999999997E-2</v>
      </c>
      <c r="L289" s="162"/>
      <c r="M289" s="162"/>
      <c r="N289" s="162"/>
      <c r="O289" s="162"/>
      <c r="P289" s="162"/>
      <c r="Q289" s="162"/>
      <c r="R289" s="165"/>
      <c r="T289" s="166"/>
      <c r="U289" s="162"/>
      <c r="V289" s="162"/>
      <c r="W289" s="162"/>
      <c r="X289" s="162"/>
      <c r="Y289" s="162"/>
      <c r="Z289" s="162"/>
      <c r="AA289" s="167"/>
      <c r="AT289" s="168" t="s">
        <v>161</v>
      </c>
      <c r="AU289" s="168" t="s">
        <v>81</v>
      </c>
      <c r="AV289" s="12" t="s">
        <v>87</v>
      </c>
      <c r="AW289" s="12" t="s">
        <v>32</v>
      </c>
      <c r="AX289" s="12" t="s">
        <v>20</v>
      </c>
      <c r="AY289" s="168" t="s">
        <v>154</v>
      </c>
    </row>
    <row r="290" spans="2:65" s="1" customFormat="1" ht="31.5" customHeight="1" x14ac:dyDescent="0.1">
      <c r="B290" s="135"/>
      <c r="C290" s="136" t="s">
        <v>351</v>
      </c>
      <c r="D290" s="136" t="s">
        <v>155</v>
      </c>
      <c r="E290" s="137" t="s">
        <v>352</v>
      </c>
      <c r="F290" s="244" t="s">
        <v>353</v>
      </c>
      <c r="G290" s="245"/>
      <c r="H290" s="245"/>
      <c r="I290" s="245"/>
      <c r="J290" s="138" t="s">
        <v>193</v>
      </c>
      <c r="K290" s="139">
        <v>0.71299999999999997</v>
      </c>
      <c r="L290" s="246">
        <v>0</v>
      </c>
      <c r="M290" s="245"/>
      <c r="N290" s="246">
        <f>ROUND(L290*K290,2)</f>
        <v>0</v>
      </c>
      <c r="O290" s="245"/>
      <c r="P290" s="245"/>
      <c r="Q290" s="245"/>
      <c r="R290" s="140"/>
      <c r="T290" s="141" t="s">
        <v>3</v>
      </c>
      <c r="U290" s="40" t="s">
        <v>41</v>
      </c>
      <c r="V290" s="142">
        <v>16.582999999999998</v>
      </c>
      <c r="W290" s="142">
        <f>V290*K290</f>
        <v>11.823678999999998</v>
      </c>
      <c r="X290" s="142">
        <v>1.7090000000000001E-2</v>
      </c>
      <c r="Y290" s="142">
        <f>X290*K290</f>
        <v>1.218517E-2</v>
      </c>
      <c r="Z290" s="142">
        <v>0</v>
      </c>
      <c r="AA290" s="143">
        <f>Z290*K290</f>
        <v>0</v>
      </c>
      <c r="AR290" s="17" t="s">
        <v>87</v>
      </c>
      <c r="AT290" s="17" t="s">
        <v>155</v>
      </c>
      <c r="AU290" s="17" t="s">
        <v>81</v>
      </c>
      <c r="AY290" s="17" t="s">
        <v>154</v>
      </c>
      <c r="BE290" s="144">
        <f>IF(U290="základní",N290,0)</f>
        <v>0</v>
      </c>
      <c r="BF290" s="144">
        <f>IF(U290="snížená",N290,0)</f>
        <v>0</v>
      </c>
      <c r="BG290" s="144">
        <f>IF(U290="zákl. přenesená",N290,0)</f>
        <v>0</v>
      </c>
      <c r="BH290" s="144">
        <f>IF(U290="sníž. přenesená",N290,0)</f>
        <v>0</v>
      </c>
      <c r="BI290" s="144">
        <f>IF(U290="nulová",N290,0)</f>
        <v>0</v>
      </c>
      <c r="BJ290" s="17" t="s">
        <v>81</v>
      </c>
      <c r="BK290" s="144">
        <f>ROUND(L290*K290,2)</f>
        <v>0</v>
      </c>
      <c r="BL290" s="17" t="s">
        <v>87</v>
      </c>
      <c r="BM290" s="17" t="s">
        <v>354</v>
      </c>
    </row>
    <row r="291" spans="2:65" s="10" customFormat="1" ht="22.5" customHeight="1" x14ac:dyDescent="0.1">
      <c r="B291" s="145"/>
      <c r="C291" s="146"/>
      <c r="D291" s="146"/>
      <c r="E291" s="147" t="s">
        <v>3</v>
      </c>
      <c r="F291" s="247" t="s">
        <v>355</v>
      </c>
      <c r="G291" s="248"/>
      <c r="H291" s="248"/>
      <c r="I291" s="248"/>
      <c r="J291" s="146"/>
      <c r="K291" s="148" t="s">
        <v>3</v>
      </c>
      <c r="L291" s="146"/>
      <c r="M291" s="146"/>
      <c r="N291" s="146"/>
      <c r="O291" s="146"/>
      <c r="P291" s="146"/>
      <c r="Q291" s="146"/>
      <c r="R291" s="149"/>
      <c r="T291" s="150"/>
      <c r="U291" s="146"/>
      <c r="V291" s="146"/>
      <c r="W291" s="146"/>
      <c r="X291" s="146"/>
      <c r="Y291" s="146"/>
      <c r="Z291" s="146"/>
      <c r="AA291" s="151"/>
      <c r="AT291" s="152" t="s">
        <v>161</v>
      </c>
      <c r="AU291" s="152" t="s">
        <v>81</v>
      </c>
      <c r="AV291" s="10" t="s">
        <v>20</v>
      </c>
      <c r="AW291" s="10" t="s">
        <v>32</v>
      </c>
      <c r="AX291" s="10" t="s">
        <v>74</v>
      </c>
      <c r="AY291" s="152" t="s">
        <v>154</v>
      </c>
    </row>
    <row r="292" spans="2:65" s="10" customFormat="1" ht="22.5" customHeight="1" x14ac:dyDescent="0.1">
      <c r="B292" s="145"/>
      <c r="C292" s="146"/>
      <c r="D292" s="146"/>
      <c r="E292" s="147" t="s">
        <v>3</v>
      </c>
      <c r="F292" s="253" t="s">
        <v>356</v>
      </c>
      <c r="G292" s="248"/>
      <c r="H292" s="248"/>
      <c r="I292" s="248"/>
      <c r="J292" s="146"/>
      <c r="K292" s="148" t="s">
        <v>3</v>
      </c>
      <c r="L292" s="146"/>
      <c r="M292" s="146"/>
      <c r="N292" s="146"/>
      <c r="O292" s="146"/>
      <c r="P292" s="146"/>
      <c r="Q292" s="146"/>
      <c r="R292" s="149"/>
      <c r="T292" s="150"/>
      <c r="U292" s="146"/>
      <c r="V292" s="146"/>
      <c r="W292" s="146"/>
      <c r="X292" s="146"/>
      <c r="Y292" s="146"/>
      <c r="Z292" s="146"/>
      <c r="AA292" s="151"/>
      <c r="AT292" s="152" t="s">
        <v>161</v>
      </c>
      <c r="AU292" s="152" t="s">
        <v>81</v>
      </c>
      <c r="AV292" s="10" t="s">
        <v>20</v>
      </c>
      <c r="AW292" s="10" t="s">
        <v>32</v>
      </c>
      <c r="AX292" s="10" t="s">
        <v>74</v>
      </c>
      <c r="AY292" s="152" t="s">
        <v>154</v>
      </c>
    </row>
    <row r="293" spans="2:65" s="11" customFormat="1" ht="22.5" customHeight="1" x14ac:dyDescent="0.1">
      <c r="B293" s="153"/>
      <c r="C293" s="154"/>
      <c r="D293" s="154"/>
      <c r="E293" s="155" t="s">
        <v>3</v>
      </c>
      <c r="F293" s="249" t="s">
        <v>357</v>
      </c>
      <c r="G293" s="250"/>
      <c r="H293" s="250"/>
      <c r="I293" s="250"/>
      <c r="J293" s="154"/>
      <c r="K293" s="156">
        <v>4.5999999999999999E-2</v>
      </c>
      <c r="L293" s="154"/>
      <c r="M293" s="154"/>
      <c r="N293" s="154"/>
      <c r="O293" s="154"/>
      <c r="P293" s="154"/>
      <c r="Q293" s="154"/>
      <c r="R293" s="157"/>
      <c r="T293" s="158"/>
      <c r="U293" s="154"/>
      <c r="V293" s="154"/>
      <c r="W293" s="154"/>
      <c r="X293" s="154"/>
      <c r="Y293" s="154"/>
      <c r="Z293" s="154"/>
      <c r="AA293" s="159"/>
      <c r="AT293" s="160" t="s">
        <v>161</v>
      </c>
      <c r="AU293" s="160" t="s">
        <v>81</v>
      </c>
      <c r="AV293" s="11" t="s">
        <v>81</v>
      </c>
      <c r="AW293" s="11" t="s">
        <v>32</v>
      </c>
      <c r="AX293" s="11" t="s">
        <v>74</v>
      </c>
      <c r="AY293" s="160" t="s">
        <v>154</v>
      </c>
    </row>
    <row r="294" spans="2:65" s="10" customFormat="1" ht="22.5" customHeight="1" x14ac:dyDescent="0.1">
      <c r="B294" s="145"/>
      <c r="C294" s="146"/>
      <c r="D294" s="146"/>
      <c r="E294" s="147" t="s">
        <v>3</v>
      </c>
      <c r="F294" s="253" t="s">
        <v>333</v>
      </c>
      <c r="G294" s="248"/>
      <c r="H294" s="248"/>
      <c r="I294" s="248"/>
      <c r="J294" s="146"/>
      <c r="K294" s="148" t="s">
        <v>3</v>
      </c>
      <c r="L294" s="146"/>
      <c r="M294" s="146"/>
      <c r="N294" s="146"/>
      <c r="O294" s="146"/>
      <c r="P294" s="146"/>
      <c r="Q294" s="146"/>
      <c r="R294" s="149"/>
      <c r="T294" s="150"/>
      <c r="U294" s="146"/>
      <c r="V294" s="146"/>
      <c r="W294" s="146"/>
      <c r="X294" s="146"/>
      <c r="Y294" s="146"/>
      <c r="Z294" s="146"/>
      <c r="AA294" s="151"/>
      <c r="AT294" s="152" t="s">
        <v>161</v>
      </c>
      <c r="AU294" s="152" t="s">
        <v>81</v>
      </c>
      <c r="AV294" s="10" t="s">
        <v>20</v>
      </c>
      <c r="AW294" s="10" t="s">
        <v>32</v>
      </c>
      <c r="AX294" s="10" t="s">
        <v>74</v>
      </c>
      <c r="AY294" s="152" t="s">
        <v>154</v>
      </c>
    </row>
    <row r="295" spans="2:65" s="11" customFormat="1" ht="22.5" customHeight="1" x14ac:dyDescent="0.1">
      <c r="B295" s="153"/>
      <c r="C295" s="154"/>
      <c r="D295" s="154"/>
      <c r="E295" s="155" t="s">
        <v>3</v>
      </c>
      <c r="F295" s="249" t="s">
        <v>358</v>
      </c>
      <c r="G295" s="250"/>
      <c r="H295" s="250"/>
      <c r="I295" s="250"/>
      <c r="J295" s="154"/>
      <c r="K295" s="156">
        <v>0.04</v>
      </c>
      <c r="L295" s="154"/>
      <c r="M295" s="154"/>
      <c r="N295" s="154"/>
      <c r="O295" s="154"/>
      <c r="P295" s="154"/>
      <c r="Q295" s="154"/>
      <c r="R295" s="157"/>
      <c r="T295" s="158"/>
      <c r="U295" s="154"/>
      <c r="V295" s="154"/>
      <c r="W295" s="154"/>
      <c r="X295" s="154"/>
      <c r="Y295" s="154"/>
      <c r="Z295" s="154"/>
      <c r="AA295" s="159"/>
      <c r="AT295" s="160" t="s">
        <v>161</v>
      </c>
      <c r="AU295" s="160" t="s">
        <v>81</v>
      </c>
      <c r="AV295" s="11" t="s">
        <v>81</v>
      </c>
      <c r="AW295" s="11" t="s">
        <v>32</v>
      </c>
      <c r="AX295" s="11" t="s">
        <v>74</v>
      </c>
      <c r="AY295" s="160" t="s">
        <v>154</v>
      </c>
    </row>
    <row r="296" spans="2:65" s="10" customFormat="1" ht="22.5" customHeight="1" x14ac:dyDescent="0.1">
      <c r="B296" s="145"/>
      <c r="C296" s="146"/>
      <c r="D296" s="146"/>
      <c r="E296" s="147" t="s">
        <v>3</v>
      </c>
      <c r="F296" s="253" t="s">
        <v>335</v>
      </c>
      <c r="G296" s="248"/>
      <c r="H296" s="248"/>
      <c r="I296" s="248"/>
      <c r="J296" s="146"/>
      <c r="K296" s="148" t="s">
        <v>3</v>
      </c>
      <c r="L296" s="146"/>
      <c r="M296" s="146"/>
      <c r="N296" s="146"/>
      <c r="O296" s="146"/>
      <c r="P296" s="146"/>
      <c r="Q296" s="146"/>
      <c r="R296" s="149"/>
      <c r="T296" s="150"/>
      <c r="U296" s="146"/>
      <c r="V296" s="146"/>
      <c r="W296" s="146"/>
      <c r="X296" s="146"/>
      <c r="Y296" s="146"/>
      <c r="Z296" s="146"/>
      <c r="AA296" s="151"/>
      <c r="AT296" s="152" t="s">
        <v>161</v>
      </c>
      <c r="AU296" s="152" t="s">
        <v>81</v>
      </c>
      <c r="AV296" s="10" t="s">
        <v>20</v>
      </c>
      <c r="AW296" s="10" t="s">
        <v>32</v>
      </c>
      <c r="AX296" s="10" t="s">
        <v>74</v>
      </c>
      <c r="AY296" s="152" t="s">
        <v>154</v>
      </c>
    </row>
    <row r="297" spans="2:65" s="11" customFormat="1" ht="22.5" customHeight="1" x14ac:dyDescent="0.1">
      <c r="B297" s="153"/>
      <c r="C297" s="154"/>
      <c r="D297" s="154"/>
      <c r="E297" s="155" t="s">
        <v>3</v>
      </c>
      <c r="F297" s="249" t="s">
        <v>359</v>
      </c>
      <c r="G297" s="250"/>
      <c r="H297" s="250"/>
      <c r="I297" s="250"/>
      <c r="J297" s="154"/>
      <c r="K297" s="156">
        <v>0.05</v>
      </c>
      <c r="L297" s="154"/>
      <c r="M297" s="154"/>
      <c r="N297" s="154"/>
      <c r="O297" s="154"/>
      <c r="P297" s="154"/>
      <c r="Q297" s="154"/>
      <c r="R297" s="157"/>
      <c r="T297" s="158"/>
      <c r="U297" s="154"/>
      <c r="V297" s="154"/>
      <c r="W297" s="154"/>
      <c r="X297" s="154"/>
      <c r="Y297" s="154"/>
      <c r="Z297" s="154"/>
      <c r="AA297" s="159"/>
      <c r="AT297" s="160" t="s">
        <v>161</v>
      </c>
      <c r="AU297" s="160" t="s">
        <v>81</v>
      </c>
      <c r="AV297" s="11" t="s">
        <v>81</v>
      </c>
      <c r="AW297" s="11" t="s">
        <v>32</v>
      </c>
      <c r="AX297" s="11" t="s">
        <v>74</v>
      </c>
      <c r="AY297" s="160" t="s">
        <v>154</v>
      </c>
    </row>
    <row r="298" spans="2:65" s="13" customFormat="1" ht="22.5" customHeight="1" x14ac:dyDescent="0.1">
      <c r="B298" s="169"/>
      <c r="C298" s="170"/>
      <c r="D298" s="170"/>
      <c r="E298" s="171" t="s">
        <v>3</v>
      </c>
      <c r="F298" s="254" t="s">
        <v>360</v>
      </c>
      <c r="G298" s="255"/>
      <c r="H298" s="255"/>
      <c r="I298" s="255"/>
      <c r="J298" s="170"/>
      <c r="K298" s="172">
        <v>0.13600000000000001</v>
      </c>
      <c r="L298" s="170"/>
      <c r="M298" s="170"/>
      <c r="N298" s="170"/>
      <c r="O298" s="170"/>
      <c r="P298" s="170"/>
      <c r="Q298" s="170"/>
      <c r="R298" s="173"/>
      <c r="T298" s="174"/>
      <c r="U298" s="170"/>
      <c r="V298" s="170"/>
      <c r="W298" s="170"/>
      <c r="X298" s="170"/>
      <c r="Y298" s="170"/>
      <c r="Z298" s="170"/>
      <c r="AA298" s="175"/>
      <c r="AT298" s="176" t="s">
        <v>161</v>
      </c>
      <c r="AU298" s="176" t="s">
        <v>81</v>
      </c>
      <c r="AV298" s="13" t="s">
        <v>84</v>
      </c>
      <c r="AW298" s="13" t="s">
        <v>32</v>
      </c>
      <c r="AX298" s="13" t="s">
        <v>74</v>
      </c>
      <c r="AY298" s="176" t="s">
        <v>154</v>
      </c>
    </row>
    <row r="299" spans="2:65" s="10" customFormat="1" ht="22.5" customHeight="1" x14ac:dyDescent="0.1">
      <c r="B299" s="145"/>
      <c r="C299" s="146"/>
      <c r="D299" s="146"/>
      <c r="E299" s="147" t="s">
        <v>3</v>
      </c>
      <c r="F299" s="253" t="s">
        <v>361</v>
      </c>
      <c r="G299" s="248"/>
      <c r="H299" s="248"/>
      <c r="I299" s="248"/>
      <c r="J299" s="146"/>
      <c r="K299" s="148" t="s">
        <v>3</v>
      </c>
      <c r="L299" s="146"/>
      <c r="M299" s="146"/>
      <c r="N299" s="146"/>
      <c r="O299" s="146"/>
      <c r="P299" s="146"/>
      <c r="Q299" s="146"/>
      <c r="R299" s="149"/>
      <c r="T299" s="150"/>
      <c r="U299" s="146"/>
      <c r="V299" s="146"/>
      <c r="W299" s="146"/>
      <c r="X299" s="146"/>
      <c r="Y299" s="146"/>
      <c r="Z299" s="146"/>
      <c r="AA299" s="151"/>
      <c r="AT299" s="152" t="s">
        <v>161</v>
      </c>
      <c r="AU299" s="152" t="s">
        <v>81</v>
      </c>
      <c r="AV299" s="10" t="s">
        <v>20</v>
      </c>
      <c r="AW299" s="10" t="s">
        <v>32</v>
      </c>
      <c r="AX299" s="10" t="s">
        <v>74</v>
      </c>
      <c r="AY299" s="152" t="s">
        <v>154</v>
      </c>
    </row>
    <row r="300" spans="2:65" s="10" customFormat="1" ht="22.5" customHeight="1" x14ac:dyDescent="0.1">
      <c r="B300" s="145"/>
      <c r="C300" s="146"/>
      <c r="D300" s="146"/>
      <c r="E300" s="147" t="s">
        <v>3</v>
      </c>
      <c r="F300" s="253" t="s">
        <v>337</v>
      </c>
      <c r="G300" s="248"/>
      <c r="H300" s="248"/>
      <c r="I300" s="248"/>
      <c r="J300" s="146"/>
      <c r="K300" s="148" t="s">
        <v>3</v>
      </c>
      <c r="L300" s="146"/>
      <c r="M300" s="146"/>
      <c r="N300" s="146"/>
      <c r="O300" s="146"/>
      <c r="P300" s="146"/>
      <c r="Q300" s="146"/>
      <c r="R300" s="149"/>
      <c r="T300" s="150"/>
      <c r="U300" s="146"/>
      <c r="V300" s="146"/>
      <c r="W300" s="146"/>
      <c r="X300" s="146"/>
      <c r="Y300" s="146"/>
      <c r="Z300" s="146"/>
      <c r="AA300" s="151"/>
      <c r="AT300" s="152" t="s">
        <v>161</v>
      </c>
      <c r="AU300" s="152" t="s">
        <v>81</v>
      </c>
      <c r="AV300" s="10" t="s">
        <v>20</v>
      </c>
      <c r="AW300" s="10" t="s">
        <v>32</v>
      </c>
      <c r="AX300" s="10" t="s">
        <v>74</v>
      </c>
      <c r="AY300" s="152" t="s">
        <v>154</v>
      </c>
    </row>
    <row r="301" spans="2:65" s="11" customFormat="1" ht="22.5" customHeight="1" x14ac:dyDescent="0.1">
      <c r="B301" s="153"/>
      <c r="C301" s="154"/>
      <c r="D301" s="154"/>
      <c r="E301" s="155" t="s">
        <v>3</v>
      </c>
      <c r="F301" s="249" t="s">
        <v>362</v>
      </c>
      <c r="G301" s="250"/>
      <c r="H301" s="250"/>
      <c r="I301" s="250"/>
      <c r="J301" s="154"/>
      <c r="K301" s="156">
        <v>0.19700000000000001</v>
      </c>
      <c r="L301" s="154"/>
      <c r="M301" s="154"/>
      <c r="N301" s="154"/>
      <c r="O301" s="154"/>
      <c r="P301" s="154"/>
      <c r="Q301" s="154"/>
      <c r="R301" s="157"/>
      <c r="T301" s="158"/>
      <c r="U301" s="154"/>
      <c r="V301" s="154"/>
      <c r="W301" s="154"/>
      <c r="X301" s="154"/>
      <c r="Y301" s="154"/>
      <c r="Z301" s="154"/>
      <c r="AA301" s="159"/>
      <c r="AT301" s="160" t="s">
        <v>161</v>
      </c>
      <c r="AU301" s="160" t="s">
        <v>81</v>
      </c>
      <c r="AV301" s="11" t="s">
        <v>81</v>
      </c>
      <c r="AW301" s="11" t="s">
        <v>32</v>
      </c>
      <c r="AX301" s="11" t="s">
        <v>74</v>
      </c>
      <c r="AY301" s="160" t="s">
        <v>154</v>
      </c>
    </row>
    <row r="302" spans="2:65" s="10" customFormat="1" ht="22.5" customHeight="1" x14ac:dyDescent="0.1">
      <c r="B302" s="145"/>
      <c r="C302" s="146"/>
      <c r="D302" s="146"/>
      <c r="E302" s="147" t="s">
        <v>3</v>
      </c>
      <c r="F302" s="253" t="s">
        <v>339</v>
      </c>
      <c r="G302" s="248"/>
      <c r="H302" s="248"/>
      <c r="I302" s="248"/>
      <c r="J302" s="146"/>
      <c r="K302" s="148" t="s">
        <v>3</v>
      </c>
      <c r="L302" s="146"/>
      <c r="M302" s="146"/>
      <c r="N302" s="146"/>
      <c r="O302" s="146"/>
      <c r="P302" s="146"/>
      <c r="Q302" s="146"/>
      <c r="R302" s="149"/>
      <c r="T302" s="150"/>
      <c r="U302" s="146"/>
      <c r="V302" s="146"/>
      <c r="W302" s="146"/>
      <c r="X302" s="146"/>
      <c r="Y302" s="146"/>
      <c r="Z302" s="146"/>
      <c r="AA302" s="151"/>
      <c r="AT302" s="152" t="s">
        <v>161</v>
      </c>
      <c r="AU302" s="152" t="s">
        <v>81</v>
      </c>
      <c r="AV302" s="10" t="s">
        <v>20</v>
      </c>
      <c r="AW302" s="10" t="s">
        <v>32</v>
      </c>
      <c r="AX302" s="10" t="s">
        <v>74</v>
      </c>
      <c r="AY302" s="152" t="s">
        <v>154</v>
      </c>
    </row>
    <row r="303" spans="2:65" s="11" customFormat="1" ht="22.5" customHeight="1" x14ac:dyDescent="0.1">
      <c r="B303" s="153"/>
      <c r="C303" s="154"/>
      <c r="D303" s="154"/>
      <c r="E303" s="155" t="s">
        <v>3</v>
      </c>
      <c r="F303" s="249" t="s">
        <v>363</v>
      </c>
      <c r="G303" s="250"/>
      <c r="H303" s="250"/>
      <c r="I303" s="250"/>
      <c r="J303" s="154"/>
      <c r="K303" s="156">
        <v>0.105</v>
      </c>
      <c r="L303" s="154"/>
      <c r="M303" s="154"/>
      <c r="N303" s="154"/>
      <c r="O303" s="154"/>
      <c r="P303" s="154"/>
      <c r="Q303" s="154"/>
      <c r="R303" s="157"/>
      <c r="T303" s="158"/>
      <c r="U303" s="154"/>
      <c r="V303" s="154"/>
      <c r="W303" s="154"/>
      <c r="X303" s="154"/>
      <c r="Y303" s="154"/>
      <c r="Z303" s="154"/>
      <c r="AA303" s="159"/>
      <c r="AT303" s="160" t="s">
        <v>161</v>
      </c>
      <c r="AU303" s="160" t="s">
        <v>81</v>
      </c>
      <c r="AV303" s="11" t="s">
        <v>81</v>
      </c>
      <c r="AW303" s="11" t="s">
        <v>32</v>
      </c>
      <c r="AX303" s="11" t="s">
        <v>74</v>
      </c>
      <c r="AY303" s="160" t="s">
        <v>154</v>
      </c>
    </row>
    <row r="304" spans="2:65" s="10" customFormat="1" ht="22.5" customHeight="1" x14ac:dyDescent="0.1">
      <c r="B304" s="145"/>
      <c r="C304" s="146"/>
      <c r="D304" s="146"/>
      <c r="E304" s="147" t="s">
        <v>3</v>
      </c>
      <c r="F304" s="253" t="s">
        <v>341</v>
      </c>
      <c r="G304" s="248"/>
      <c r="H304" s="248"/>
      <c r="I304" s="248"/>
      <c r="J304" s="146"/>
      <c r="K304" s="148" t="s">
        <v>3</v>
      </c>
      <c r="L304" s="146"/>
      <c r="M304" s="146"/>
      <c r="N304" s="146"/>
      <c r="O304" s="146"/>
      <c r="P304" s="146"/>
      <c r="Q304" s="146"/>
      <c r="R304" s="149"/>
      <c r="T304" s="150"/>
      <c r="U304" s="146"/>
      <c r="V304" s="146"/>
      <c r="W304" s="146"/>
      <c r="X304" s="146"/>
      <c r="Y304" s="146"/>
      <c r="Z304" s="146"/>
      <c r="AA304" s="151"/>
      <c r="AT304" s="152" t="s">
        <v>161</v>
      </c>
      <c r="AU304" s="152" t="s">
        <v>81</v>
      </c>
      <c r="AV304" s="10" t="s">
        <v>20</v>
      </c>
      <c r="AW304" s="10" t="s">
        <v>32</v>
      </c>
      <c r="AX304" s="10" t="s">
        <v>74</v>
      </c>
      <c r="AY304" s="152" t="s">
        <v>154</v>
      </c>
    </row>
    <row r="305" spans="2:65" s="11" customFormat="1" ht="22.5" customHeight="1" x14ac:dyDescent="0.1">
      <c r="B305" s="153"/>
      <c r="C305" s="154"/>
      <c r="D305" s="154"/>
      <c r="E305" s="155" t="s">
        <v>3</v>
      </c>
      <c r="F305" s="249" t="s">
        <v>364</v>
      </c>
      <c r="G305" s="250"/>
      <c r="H305" s="250"/>
      <c r="I305" s="250"/>
      <c r="J305" s="154"/>
      <c r="K305" s="156">
        <v>9.6000000000000002E-2</v>
      </c>
      <c r="L305" s="154"/>
      <c r="M305" s="154"/>
      <c r="N305" s="154"/>
      <c r="O305" s="154"/>
      <c r="P305" s="154"/>
      <c r="Q305" s="154"/>
      <c r="R305" s="157"/>
      <c r="T305" s="158"/>
      <c r="U305" s="154"/>
      <c r="V305" s="154"/>
      <c r="W305" s="154"/>
      <c r="X305" s="154"/>
      <c r="Y305" s="154"/>
      <c r="Z305" s="154"/>
      <c r="AA305" s="159"/>
      <c r="AT305" s="160" t="s">
        <v>161</v>
      </c>
      <c r="AU305" s="160" t="s">
        <v>81</v>
      </c>
      <c r="AV305" s="11" t="s">
        <v>81</v>
      </c>
      <c r="AW305" s="11" t="s">
        <v>32</v>
      </c>
      <c r="AX305" s="11" t="s">
        <v>74</v>
      </c>
      <c r="AY305" s="160" t="s">
        <v>154</v>
      </c>
    </row>
    <row r="306" spans="2:65" s="13" customFormat="1" ht="22.5" customHeight="1" x14ac:dyDescent="0.1">
      <c r="B306" s="169"/>
      <c r="C306" s="170"/>
      <c r="D306" s="170"/>
      <c r="E306" s="171" t="s">
        <v>3</v>
      </c>
      <c r="F306" s="254" t="s">
        <v>360</v>
      </c>
      <c r="G306" s="255"/>
      <c r="H306" s="255"/>
      <c r="I306" s="255"/>
      <c r="J306" s="170"/>
      <c r="K306" s="172">
        <v>0.39800000000000002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161</v>
      </c>
      <c r="AU306" s="176" t="s">
        <v>81</v>
      </c>
      <c r="AV306" s="13" t="s">
        <v>84</v>
      </c>
      <c r="AW306" s="13" t="s">
        <v>32</v>
      </c>
      <c r="AX306" s="13" t="s">
        <v>74</v>
      </c>
      <c r="AY306" s="176" t="s">
        <v>154</v>
      </c>
    </row>
    <row r="307" spans="2:65" s="10" customFormat="1" ht="22.5" customHeight="1" x14ac:dyDescent="0.1">
      <c r="B307" s="145"/>
      <c r="C307" s="146"/>
      <c r="D307" s="146"/>
      <c r="E307" s="147" t="s">
        <v>3</v>
      </c>
      <c r="F307" s="253" t="s">
        <v>343</v>
      </c>
      <c r="G307" s="248"/>
      <c r="H307" s="248"/>
      <c r="I307" s="248"/>
      <c r="J307" s="146"/>
      <c r="K307" s="148" t="s">
        <v>3</v>
      </c>
      <c r="L307" s="146"/>
      <c r="M307" s="146"/>
      <c r="N307" s="146"/>
      <c r="O307" s="146"/>
      <c r="P307" s="146"/>
      <c r="Q307" s="146"/>
      <c r="R307" s="149"/>
      <c r="T307" s="150"/>
      <c r="U307" s="146"/>
      <c r="V307" s="146"/>
      <c r="W307" s="146"/>
      <c r="X307" s="146"/>
      <c r="Y307" s="146"/>
      <c r="Z307" s="146"/>
      <c r="AA307" s="151"/>
      <c r="AT307" s="152" t="s">
        <v>161</v>
      </c>
      <c r="AU307" s="152" t="s">
        <v>81</v>
      </c>
      <c r="AV307" s="10" t="s">
        <v>20</v>
      </c>
      <c r="AW307" s="10" t="s">
        <v>32</v>
      </c>
      <c r="AX307" s="10" t="s">
        <v>74</v>
      </c>
      <c r="AY307" s="152" t="s">
        <v>154</v>
      </c>
    </row>
    <row r="308" spans="2:65" s="11" customFormat="1" ht="22.5" customHeight="1" x14ac:dyDescent="0.1">
      <c r="B308" s="153"/>
      <c r="C308" s="154"/>
      <c r="D308" s="154"/>
      <c r="E308" s="155" t="s">
        <v>3</v>
      </c>
      <c r="F308" s="249" t="s">
        <v>365</v>
      </c>
      <c r="G308" s="250"/>
      <c r="H308" s="250"/>
      <c r="I308" s="250"/>
      <c r="J308" s="154"/>
      <c r="K308" s="156">
        <v>0.17899999999999999</v>
      </c>
      <c r="L308" s="154"/>
      <c r="M308" s="154"/>
      <c r="N308" s="154"/>
      <c r="O308" s="154"/>
      <c r="P308" s="154"/>
      <c r="Q308" s="154"/>
      <c r="R308" s="157"/>
      <c r="T308" s="158"/>
      <c r="U308" s="154"/>
      <c r="V308" s="154"/>
      <c r="W308" s="154"/>
      <c r="X308" s="154"/>
      <c r="Y308" s="154"/>
      <c r="Z308" s="154"/>
      <c r="AA308" s="159"/>
      <c r="AT308" s="160" t="s">
        <v>161</v>
      </c>
      <c r="AU308" s="160" t="s">
        <v>81</v>
      </c>
      <c r="AV308" s="11" t="s">
        <v>81</v>
      </c>
      <c r="AW308" s="11" t="s">
        <v>32</v>
      </c>
      <c r="AX308" s="11" t="s">
        <v>74</v>
      </c>
      <c r="AY308" s="160" t="s">
        <v>154</v>
      </c>
    </row>
    <row r="309" spans="2:65" s="13" customFormat="1" ht="22.5" customHeight="1" x14ac:dyDescent="0.1">
      <c r="B309" s="169"/>
      <c r="C309" s="170"/>
      <c r="D309" s="170"/>
      <c r="E309" s="171" t="s">
        <v>3</v>
      </c>
      <c r="F309" s="254" t="s">
        <v>360</v>
      </c>
      <c r="G309" s="255"/>
      <c r="H309" s="255"/>
      <c r="I309" s="255"/>
      <c r="J309" s="170"/>
      <c r="K309" s="172">
        <v>0.17899999999999999</v>
      </c>
      <c r="L309" s="170"/>
      <c r="M309" s="170"/>
      <c r="N309" s="170"/>
      <c r="O309" s="170"/>
      <c r="P309" s="170"/>
      <c r="Q309" s="170"/>
      <c r="R309" s="173"/>
      <c r="T309" s="174"/>
      <c r="U309" s="170"/>
      <c r="V309" s="170"/>
      <c r="W309" s="170"/>
      <c r="X309" s="170"/>
      <c r="Y309" s="170"/>
      <c r="Z309" s="170"/>
      <c r="AA309" s="175"/>
      <c r="AT309" s="176" t="s">
        <v>161</v>
      </c>
      <c r="AU309" s="176" t="s">
        <v>81</v>
      </c>
      <c r="AV309" s="13" t="s">
        <v>84</v>
      </c>
      <c r="AW309" s="13" t="s">
        <v>32</v>
      </c>
      <c r="AX309" s="13" t="s">
        <v>74</v>
      </c>
      <c r="AY309" s="176" t="s">
        <v>154</v>
      </c>
    </row>
    <row r="310" spans="2:65" s="12" customFormat="1" ht="22.5" customHeight="1" x14ac:dyDescent="0.1">
      <c r="B310" s="161"/>
      <c r="C310" s="162"/>
      <c r="D310" s="162"/>
      <c r="E310" s="163" t="s">
        <v>3</v>
      </c>
      <c r="F310" s="251" t="s">
        <v>163</v>
      </c>
      <c r="G310" s="252"/>
      <c r="H310" s="252"/>
      <c r="I310" s="252"/>
      <c r="J310" s="162"/>
      <c r="K310" s="164">
        <v>0.71299999999999997</v>
      </c>
      <c r="L310" s="162"/>
      <c r="M310" s="162"/>
      <c r="N310" s="162"/>
      <c r="O310" s="162"/>
      <c r="P310" s="162"/>
      <c r="Q310" s="162"/>
      <c r="R310" s="165"/>
      <c r="T310" s="166"/>
      <c r="U310" s="162"/>
      <c r="V310" s="162"/>
      <c r="W310" s="162"/>
      <c r="X310" s="162"/>
      <c r="Y310" s="162"/>
      <c r="Z310" s="162"/>
      <c r="AA310" s="167"/>
      <c r="AT310" s="168" t="s">
        <v>161</v>
      </c>
      <c r="AU310" s="168" t="s">
        <v>81</v>
      </c>
      <c r="AV310" s="12" t="s">
        <v>87</v>
      </c>
      <c r="AW310" s="12" t="s">
        <v>32</v>
      </c>
      <c r="AX310" s="12" t="s">
        <v>20</v>
      </c>
      <c r="AY310" s="168" t="s">
        <v>154</v>
      </c>
    </row>
    <row r="311" spans="2:65" s="1" customFormat="1" ht="22.5" customHeight="1" x14ac:dyDescent="0.1">
      <c r="B311" s="135"/>
      <c r="C311" s="177" t="s">
        <v>366</v>
      </c>
      <c r="D311" s="177" t="s">
        <v>367</v>
      </c>
      <c r="E311" s="178" t="s">
        <v>368</v>
      </c>
      <c r="F311" s="256" t="s">
        <v>369</v>
      </c>
      <c r="G311" s="257"/>
      <c r="H311" s="257"/>
      <c r="I311" s="257"/>
      <c r="J311" s="179" t="s">
        <v>193</v>
      </c>
      <c r="K311" s="180">
        <v>0.14699999999999999</v>
      </c>
      <c r="L311" s="258">
        <v>0</v>
      </c>
      <c r="M311" s="257"/>
      <c r="N311" s="258">
        <f>ROUND(L311*K311,2)</f>
        <v>0</v>
      </c>
      <c r="O311" s="245"/>
      <c r="P311" s="245"/>
      <c r="Q311" s="245"/>
      <c r="R311" s="140"/>
      <c r="T311" s="141" t="s">
        <v>3</v>
      </c>
      <c r="U311" s="40" t="s">
        <v>41</v>
      </c>
      <c r="V311" s="142">
        <v>0</v>
      </c>
      <c r="W311" s="142">
        <f>V311*K311</f>
        <v>0</v>
      </c>
      <c r="X311" s="142">
        <v>1</v>
      </c>
      <c r="Y311" s="142">
        <f>X311*K311</f>
        <v>0.14699999999999999</v>
      </c>
      <c r="Z311" s="142">
        <v>0</v>
      </c>
      <c r="AA311" s="143">
        <f>Z311*K311</f>
        <v>0</v>
      </c>
      <c r="AR311" s="17" t="s">
        <v>203</v>
      </c>
      <c r="AT311" s="17" t="s">
        <v>367</v>
      </c>
      <c r="AU311" s="17" t="s">
        <v>81</v>
      </c>
      <c r="AY311" s="17" t="s">
        <v>154</v>
      </c>
      <c r="BE311" s="144">
        <f>IF(U311="základní",N311,0)</f>
        <v>0</v>
      </c>
      <c r="BF311" s="144">
        <f>IF(U311="snížená",N311,0)</f>
        <v>0</v>
      </c>
      <c r="BG311" s="144">
        <f>IF(U311="zákl. přenesená",N311,0)</f>
        <v>0</v>
      </c>
      <c r="BH311" s="144">
        <f>IF(U311="sníž. přenesená",N311,0)</f>
        <v>0</v>
      </c>
      <c r="BI311" s="144">
        <f>IF(U311="nulová",N311,0)</f>
        <v>0</v>
      </c>
      <c r="BJ311" s="17" t="s">
        <v>81</v>
      </c>
      <c r="BK311" s="144">
        <f>ROUND(L311*K311,2)</f>
        <v>0</v>
      </c>
      <c r="BL311" s="17" t="s">
        <v>87</v>
      </c>
      <c r="BM311" s="17" t="s">
        <v>370</v>
      </c>
    </row>
    <row r="312" spans="2:65" s="10" customFormat="1" ht="22.5" customHeight="1" x14ac:dyDescent="0.1">
      <c r="B312" s="145"/>
      <c r="C312" s="146"/>
      <c r="D312" s="146"/>
      <c r="E312" s="147" t="s">
        <v>3</v>
      </c>
      <c r="F312" s="247" t="s">
        <v>371</v>
      </c>
      <c r="G312" s="248"/>
      <c r="H312" s="248"/>
      <c r="I312" s="248"/>
      <c r="J312" s="146"/>
      <c r="K312" s="148" t="s">
        <v>3</v>
      </c>
      <c r="L312" s="146"/>
      <c r="M312" s="146"/>
      <c r="N312" s="146"/>
      <c r="O312" s="146"/>
      <c r="P312" s="146"/>
      <c r="Q312" s="146"/>
      <c r="R312" s="149"/>
      <c r="T312" s="150"/>
      <c r="U312" s="146"/>
      <c r="V312" s="146"/>
      <c r="W312" s="146"/>
      <c r="X312" s="146"/>
      <c r="Y312" s="146"/>
      <c r="Z312" s="146"/>
      <c r="AA312" s="151"/>
      <c r="AT312" s="152" t="s">
        <v>161</v>
      </c>
      <c r="AU312" s="152" t="s">
        <v>81</v>
      </c>
      <c r="AV312" s="10" t="s">
        <v>20</v>
      </c>
      <c r="AW312" s="10" t="s">
        <v>32</v>
      </c>
      <c r="AX312" s="10" t="s">
        <v>74</v>
      </c>
      <c r="AY312" s="152" t="s">
        <v>154</v>
      </c>
    </row>
    <row r="313" spans="2:65" s="11" customFormat="1" ht="22.5" customHeight="1" x14ac:dyDescent="0.1">
      <c r="B313" s="153"/>
      <c r="C313" s="154"/>
      <c r="D313" s="154"/>
      <c r="E313" s="155" t="s">
        <v>3</v>
      </c>
      <c r="F313" s="249" t="s">
        <v>372</v>
      </c>
      <c r="G313" s="250"/>
      <c r="H313" s="250"/>
      <c r="I313" s="250"/>
      <c r="J313" s="154"/>
      <c r="K313" s="156">
        <v>0.14699999999999999</v>
      </c>
      <c r="L313" s="154"/>
      <c r="M313" s="154"/>
      <c r="N313" s="154"/>
      <c r="O313" s="154"/>
      <c r="P313" s="154"/>
      <c r="Q313" s="154"/>
      <c r="R313" s="157"/>
      <c r="T313" s="158"/>
      <c r="U313" s="154"/>
      <c r="V313" s="154"/>
      <c r="W313" s="154"/>
      <c r="X313" s="154"/>
      <c r="Y313" s="154"/>
      <c r="Z313" s="154"/>
      <c r="AA313" s="159"/>
      <c r="AT313" s="160" t="s">
        <v>161</v>
      </c>
      <c r="AU313" s="160" t="s">
        <v>81</v>
      </c>
      <c r="AV313" s="11" t="s">
        <v>81</v>
      </c>
      <c r="AW313" s="11" t="s">
        <v>32</v>
      </c>
      <c r="AX313" s="11" t="s">
        <v>74</v>
      </c>
      <c r="AY313" s="160" t="s">
        <v>154</v>
      </c>
    </row>
    <row r="314" spans="2:65" s="12" customFormat="1" ht="22.5" customHeight="1" x14ac:dyDescent="0.1">
      <c r="B314" s="161"/>
      <c r="C314" s="162"/>
      <c r="D314" s="162"/>
      <c r="E314" s="163" t="s">
        <v>3</v>
      </c>
      <c r="F314" s="251" t="s">
        <v>163</v>
      </c>
      <c r="G314" s="252"/>
      <c r="H314" s="252"/>
      <c r="I314" s="252"/>
      <c r="J314" s="162"/>
      <c r="K314" s="164">
        <v>0.14699999999999999</v>
      </c>
      <c r="L314" s="162"/>
      <c r="M314" s="162"/>
      <c r="N314" s="162"/>
      <c r="O314" s="162"/>
      <c r="P314" s="162"/>
      <c r="Q314" s="162"/>
      <c r="R314" s="165"/>
      <c r="T314" s="166"/>
      <c r="U314" s="162"/>
      <c r="V314" s="162"/>
      <c r="W314" s="162"/>
      <c r="X314" s="162"/>
      <c r="Y314" s="162"/>
      <c r="Z314" s="162"/>
      <c r="AA314" s="167"/>
      <c r="AT314" s="168" t="s">
        <v>161</v>
      </c>
      <c r="AU314" s="168" t="s">
        <v>81</v>
      </c>
      <c r="AV314" s="12" t="s">
        <v>87</v>
      </c>
      <c r="AW314" s="12" t="s">
        <v>32</v>
      </c>
      <c r="AX314" s="12" t="s">
        <v>20</v>
      </c>
      <c r="AY314" s="168" t="s">
        <v>154</v>
      </c>
    </row>
    <row r="315" spans="2:65" s="1" customFormat="1" ht="22.5" customHeight="1" x14ac:dyDescent="0.1">
      <c r="B315" s="135"/>
      <c r="C315" s="177" t="s">
        <v>373</v>
      </c>
      <c r="D315" s="177" t="s">
        <v>367</v>
      </c>
      <c r="E315" s="178" t="s">
        <v>374</v>
      </c>
      <c r="F315" s="256" t="s">
        <v>375</v>
      </c>
      <c r="G315" s="257"/>
      <c r="H315" s="257"/>
      <c r="I315" s="257"/>
      <c r="J315" s="179" t="s">
        <v>193</v>
      </c>
      <c r="K315" s="180">
        <v>0.43</v>
      </c>
      <c r="L315" s="258">
        <v>0</v>
      </c>
      <c r="M315" s="257"/>
      <c r="N315" s="258">
        <f>ROUND(L315*K315,2)</f>
        <v>0</v>
      </c>
      <c r="O315" s="245"/>
      <c r="P315" s="245"/>
      <c r="Q315" s="245"/>
      <c r="R315" s="140"/>
      <c r="T315" s="141" t="s">
        <v>3</v>
      </c>
      <c r="U315" s="40" t="s">
        <v>41</v>
      </c>
      <c r="V315" s="142">
        <v>0</v>
      </c>
      <c r="W315" s="142">
        <f>V315*K315</f>
        <v>0</v>
      </c>
      <c r="X315" s="142">
        <v>1</v>
      </c>
      <c r="Y315" s="142">
        <f>X315*K315</f>
        <v>0.43</v>
      </c>
      <c r="Z315" s="142">
        <v>0</v>
      </c>
      <c r="AA315" s="143">
        <f>Z315*K315</f>
        <v>0</v>
      </c>
      <c r="AR315" s="17" t="s">
        <v>203</v>
      </c>
      <c r="AT315" s="17" t="s">
        <v>367</v>
      </c>
      <c r="AU315" s="17" t="s">
        <v>81</v>
      </c>
      <c r="AY315" s="17" t="s">
        <v>154</v>
      </c>
      <c r="BE315" s="144">
        <f>IF(U315="základní",N315,0)</f>
        <v>0</v>
      </c>
      <c r="BF315" s="144">
        <f>IF(U315="snížená",N315,0)</f>
        <v>0</v>
      </c>
      <c r="BG315" s="144">
        <f>IF(U315="zákl. přenesená",N315,0)</f>
        <v>0</v>
      </c>
      <c r="BH315" s="144">
        <f>IF(U315="sníž. přenesená",N315,0)</f>
        <v>0</v>
      </c>
      <c r="BI315" s="144">
        <f>IF(U315="nulová",N315,0)</f>
        <v>0</v>
      </c>
      <c r="BJ315" s="17" t="s">
        <v>81</v>
      </c>
      <c r="BK315" s="144">
        <f>ROUND(L315*K315,2)</f>
        <v>0</v>
      </c>
      <c r="BL315" s="17" t="s">
        <v>87</v>
      </c>
      <c r="BM315" s="17" t="s">
        <v>376</v>
      </c>
    </row>
    <row r="316" spans="2:65" s="10" customFormat="1" ht="22.5" customHeight="1" x14ac:dyDescent="0.1">
      <c r="B316" s="145"/>
      <c r="C316" s="146"/>
      <c r="D316" s="146"/>
      <c r="E316" s="147" t="s">
        <v>3</v>
      </c>
      <c r="F316" s="247" t="s">
        <v>371</v>
      </c>
      <c r="G316" s="248"/>
      <c r="H316" s="248"/>
      <c r="I316" s="248"/>
      <c r="J316" s="146"/>
      <c r="K316" s="148" t="s">
        <v>3</v>
      </c>
      <c r="L316" s="146"/>
      <c r="M316" s="146"/>
      <c r="N316" s="146"/>
      <c r="O316" s="146"/>
      <c r="P316" s="146"/>
      <c r="Q316" s="146"/>
      <c r="R316" s="149"/>
      <c r="T316" s="150"/>
      <c r="U316" s="146"/>
      <c r="V316" s="146"/>
      <c r="W316" s="146"/>
      <c r="X316" s="146"/>
      <c r="Y316" s="146"/>
      <c r="Z316" s="146"/>
      <c r="AA316" s="151"/>
      <c r="AT316" s="152" t="s">
        <v>161</v>
      </c>
      <c r="AU316" s="152" t="s">
        <v>81</v>
      </c>
      <c r="AV316" s="10" t="s">
        <v>20</v>
      </c>
      <c r="AW316" s="10" t="s">
        <v>32</v>
      </c>
      <c r="AX316" s="10" t="s">
        <v>74</v>
      </c>
      <c r="AY316" s="152" t="s">
        <v>154</v>
      </c>
    </row>
    <row r="317" spans="2:65" s="11" customFormat="1" ht="22.5" customHeight="1" x14ac:dyDescent="0.1">
      <c r="B317" s="153"/>
      <c r="C317" s="154"/>
      <c r="D317" s="154"/>
      <c r="E317" s="155" t="s">
        <v>3</v>
      </c>
      <c r="F317" s="249" t="s">
        <v>377</v>
      </c>
      <c r="G317" s="250"/>
      <c r="H317" s="250"/>
      <c r="I317" s="250"/>
      <c r="J317" s="154"/>
      <c r="K317" s="156">
        <v>0.43</v>
      </c>
      <c r="L317" s="154"/>
      <c r="M317" s="154"/>
      <c r="N317" s="154"/>
      <c r="O317" s="154"/>
      <c r="P317" s="154"/>
      <c r="Q317" s="154"/>
      <c r="R317" s="157"/>
      <c r="T317" s="158"/>
      <c r="U317" s="154"/>
      <c r="V317" s="154"/>
      <c r="W317" s="154"/>
      <c r="X317" s="154"/>
      <c r="Y317" s="154"/>
      <c r="Z317" s="154"/>
      <c r="AA317" s="159"/>
      <c r="AT317" s="160" t="s">
        <v>161</v>
      </c>
      <c r="AU317" s="160" t="s">
        <v>81</v>
      </c>
      <c r="AV317" s="11" t="s">
        <v>81</v>
      </c>
      <c r="AW317" s="11" t="s">
        <v>32</v>
      </c>
      <c r="AX317" s="11" t="s">
        <v>74</v>
      </c>
      <c r="AY317" s="160" t="s">
        <v>154</v>
      </c>
    </row>
    <row r="318" spans="2:65" s="12" customFormat="1" ht="22.5" customHeight="1" x14ac:dyDescent="0.1">
      <c r="B318" s="161"/>
      <c r="C318" s="162"/>
      <c r="D318" s="162"/>
      <c r="E318" s="163" t="s">
        <v>3</v>
      </c>
      <c r="F318" s="251" t="s">
        <v>163</v>
      </c>
      <c r="G318" s="252"/>
      <c r="H318" s="252"/>
      <c r="I318" s="252"/>
      <c r="J318" s="162"/>
      <c r="K318" s="164">
        <v>0.43</v>
      </c>
      <c r="L318" s="162"/>
      <c r="M318" s="162"/>
      <c r="N318" s="162"/>
      <c r="O318" s="162"/>
      <c r="P318" s="162"/>
      <c r="Q318" s="162"/>
      <c r="R318" s="165"/>
      <c r="T318" s="166"/>
      <c r="U318" s="162"/>
      <c r="V318" s="162"/>
      <c r="W318" s="162"/>
      <c r="X318" s="162"/>
      <c r="Y318" s="162"/>
      <c r="Z318" s="162"/>
      <c r="AA318" s="167"/>
      <c r="AT318" s="168" t="s">
        <v>161</v>
      </c>
      <c r="AU318" s="168" t="s">
        <v>81</v>
      </c>
      <c r="AV318" s="12" t="s">
        <v>87</v>
      </c>
      <c r="AW318" s="12" t="s">
        <v>32</v>
      </c>
      <c r="AX318" s="12" t="s">
        <v>20</v>
      </c>
      <c r="AY318" s="168" t="s">
        <v>154</v>
      </c>
    </row>
    <row r="319" spans="2:65" s="1" customFormat="1" ht="22.5" customHeight="1" x14ac:dyDescent="0.1">
      <c r="B319" s="135"/>
      <c r="C319" s="177" t="s">
        <v>378</v>
      </c>
      <c r="D319" s="177" t="s">
        <v>367</v>
      </c>
      <c r="E319" s="178" t="s">
        <v>379</v>
      </c>
      <c r="F319" s="256" t="s">
        <v>380</v>
      </c>
      <c r="G319" s="257"/>
      <c r="H319" s="257"/>
      <c r="I319" s="257"/>
      <c r="J319" s="179" t="s">
        <v>193</v>
      </c>
      <c r="K319" s="180">
        <v>0.193</v>
      </c>
      <c r="L319" s="258">
        <v>0</v>
      </c>
      <c r="M319" s="257"/>
      <c r="N319" s="258">
        <f>ROUND(L319*K319,2)</f>
        <v>0</v>
      </c>
      <c r="O319" s="245"/>
      <c r="P319" s="245"/>
      <c r="Q319" s="245"/>
      <c r="R319" s="140"/>
      <c r="T319" s="141" t="s">
        <v>3</v>
      </c>
      <c r="U319" s="40" t="s">
        <v>41</v>
      </c>
      <c r="V319" s="142">
        <v>0</v>
      </c>
      <c r="W319" s="142">
        <f>V319*K319</f>
        <v>0</v>
      </c>
      <c r="X319" s="142">
        <v>1</v>
      </c>
      <c r="Y319" s="142">
        <f>X319*K319</f>
        <v>0.193</v>
      </c>
      <c r="Z319" s="142">
        <v>0</v>
      </c>
      <c r="AA319" s="143">
        <f>Z319*K319</f>
        <v>0</v>
      </c>
      <c r="AR319" s="17" t="s">
        <v>203</v>
      </c>
      <c r="AT319" s="17" t="s">
        <v>367</v>
      </c>
      <c r="AU319" s="17" t="s">
        <v>81</v>
      </c>
      <c r="AY319" s="17" t="s">
        <v>154</v>
      </c>
      <c r="BE319" s="144">
        <f>IF(U319="základní",N319,0)</f>
        <v>0</v>
      </c>
      <c r="BF319" s="144">
        <f>IF(U319="snížená",N319,0)</f>
        <v>0</v>
      </c>
      <c r="BG319" s="144">
        <f>IF(U319="zákl. přenesená",N319,0)</f>
        <v>0</v>
      </c>
      <c r="BH319" s="144">
        <f>IF(U319="sníž. přenesená",N319,0)</f>
        <v>0</v>
      </c>
      <c r="BI319" s="144">
        <f>IF(U319="nulová",N319,0)</f>
        <v>0</v>
      </c>
      <c r="BJ319" s="17" t="s">
        <v>81</v>
      </c>
      <c r="BK319" s="144">
        <f>ROUND(L319*K319,2)</f>
        <v>0</v>
      </c>
      <c r="BL319" s="17" t="s">
        <v>87</v>
      </c>
      <c r="BM319" s="17" t="s">
        <v>381</v>
      </c>
    </row>
    <row r="320" spans="2:65" s="10" customFormat="1" ht="22.5" customHeight="1" x14ac:dyDescent="0.1">
      <c r="B320" s="145"/>
      <c r="C320" s="146"/>
      <c r="D320" s="146"/>
      <c r="E320" s="147" t="s">
        <v>3</v>
      </c>
      <c r="F320" s="247" t="s">
        <v>343</v>
      </c>
      <c r="G320" s="248"/>
      <c r="H320" s="248"/>
      <c r="I320" s="248"/>
      <c r="J320" s="146"/>
      <c r="K320" s="148" t="s">
        <v>3</v>
      </c>
      <c r="L320" s="146"/>
      <c r="M320" s="146"/>
      <c r="N320" s="146"/>
      <c r="O320" s="146"/>
      <c r="P320" s="146"/>
      <c r="Q320" s="146"/>
      <c r="R320" s="149"/>
      <c r="T320" s="150"/>
      <c r="U320" s="146"/>
      <c r="V320" s="146"/>
      <c r="W320" s="146"/>
      <c r="X320" s="146"/>
      <c r="Y320" s="146"/>
      <c r="Z320" s="146"/>
      <c r="AA320" s="151"/>
      <c r="AT320" s="152" t="s">
        <v>161</v>
      </c>
      <c r="AU320" s="152" t="s">
        <v>81</v>
      </c>
      <c r="AV320" s="10" t="s">
        <v>20</v>
      </c>
      <c r="AW320" s="10" t="s">
        <v>32</v>
      </c>
      <c r="AX320" s="10" t="s">
        <v>74</v>
      </c>
      <c r="AY320" s="152" t="s">
        <v>154</v>
      </c>
    </row>
    <row r="321" spans="2:65" s="11" customFormat="1" ht="22.5" customHeight="1" x14ac:dyDescent="0.1">
      <c r="B321" s="153"/>
      <c r="C321" s="154"/>
      <c r="D321" s="154"/>
      <c r="E321" s="155" t="s">
        <v>3</v>
      </c>
      <c r="F321" s="249" t="s">
        <v>382</v>
      </c>
      <c r="G321" s="250"/>
      <c r="H321" s="250"/>
      <c r="I321" s="250"/>
      <c r="J321" s="154"/>
      <c r="K321" s="156">
        <v>0.193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161</v>
      </c>
      <c r="AU321" s="160" t="s">
        <v>81</v>
      </c>
      <c r="AV321" s="11" t="s">
        <v>81</v>
      </c>
      <c r="AW321" s="11" t="s">
        <v>32</v>
      </c>
      <c r="AX321" s="11" t="s">
        <v>74</v>
      </c>
      <c r="AY321" s="160" t="s">
        <v>154</v>
      </c>
    </row>
    <row r="322" spans="2:65" s="12" customFormat="1" ht="22.5" customHeight="1" x14ac:dyDescent="0.1">
      <c r="B322" s="161"/>
      <c r="C322" s="162"/>
      <c r="D322" s="162"/>
      <c r="E322" s="163" t="s">
        <v>3</v>
      </c>
      <c r="F322" s="251" t="s">
        <v>163</v>
      </c>
      <c r="G322" s="252"/>
      <c r="H322" s="252"/>
      <c r="I322" s="252"/>
      <c r="J322" s="162"/>
      <c r="K322" s="164">
        <v>0.193</v>
      </c>
      <c r="L322" s="162"/>
      <c r="M322" s="162"/>
      <c r="N322" s="162"/>
      <c r="O322" s="162"/>
      <c r="P322" s="162"/>
      <c r="Q322" s="162"/>
      <c r="R322" s="165"/>
      <c r="T322" s="166"/>
      <c r="U322" s="162"/>
      <c r="V322" s="162"/>
      <c r="W322" s="162"/>
      <c r="X322" s="162"/>
      <c r="Y322" s="162"/>
      <c r="Z322" s="162"/>
      <c r="AA322" s="167"/>
      <c r="AT322" s="168" t="s">
        <v>161</v>
      </c>
      <c r="AU322" s="168" t="s">
        <v>81</v>
      </c>
      <c r="AV322" s="12" t="s">
        <v>87</v>
      </c>
      <c r="AW322" s="12" t="s">
        <v>32</v>
      </c>
      <c r="AX322" s="12" t="s">
        <v>20</v>
      </c>
      <c r="AY322" s="168" t="s">
        <v>154</v>
      </c>
    </row>
    <row r="323" spans="2:65" s="1" customFormat="1" ht="22.5" customHeight="1" x14ac:dyDescent="0.1">
      <c r="B323" s="135"/>
      <c r="C323" s="136" t="s">
        <v>383</v>
      </c>
      <c r="D323" s="136" t="s">
        <v>155</v>
      </c>
      <c r="E323" s="137" t="s">
        <v>384</v>
      </c>
      <c r="F323" s="244" t="s">
        <v>385</v>
      </c>
      <c r="G323" s="245"/>
      <c r="H323" s="245"/>
      <c r="I323" s="245"/>
      <c r="J323" s="138" t="s">
        <v>158</v>
      </c>
      <c r="K323" s="139">
        <v>0.216</v>
      </c>
      <c r="L323" s="246">
        <v>0</v>
      </c>
      <c r="M323" s="245"/>
      <c r="N323" s="246">
        <f>ROUND(L323*K323,2)</f>
        <v>0</v>
      </c>
      <c r="O323" s="245"/>
      <c r="P323" s="245"/>
      <c r="Q323" s="245"/>
      <c r="R323" s="140"/>
      <c r="T323" s="141" t="s">
        <v>3</v>
      </c>
      <c r="U323" s="40" t="s">
        <v>41</v>
      </c>
      <c r="V323" s="142">
        <v>2.5910000000000002</v>
      </c>
      <c r="W323" s="142">
        <f>V323*K323</f>
        <v>0.55965600000000004</v>
      </c>
      <c r="X323" s="142">
        <v>2.45329</v>
      </c>
      <c r="Y323" s="142">
        <f>X323*K323</f>
        <v>0.52991063999999999</v>
      </c>
      <c r="Z323" s="142">
        <v>0</v>
      </c>
      <c r="AA323" s="143">
        <f>Z323*K323</f>
        <v>0</v>
      </c>
      <c r="AR323" s="17" t="s">
        <v>87</v>
      </c>
      <c r="AT323" s="17" t="s">
        <v>155</v>
      </c>
      <c r="AU323" s="17" t="s">
        <v>81</v>
      </c>
      <c r="AY323" s="17" t="s">
        <v>154</v>
      </c>
      <c r="BE323" s="144">
        <f>IF(U323="základní",N323,0)</f>
        <v>0</v>
      </c>
      <c r="BF323" s="144">
        <f>IF(U323="snížená",N323,0)</f>
        <v>0</v>
      </c>
      <c r="BG323" s="144">
        <f>IF(U323="zákl. přenesená",N323,0)</f>
        <v>0</v>
      </c>
      <c r="BH323" s="144">
        <f>IF(U323="sníž. přenesená",N323,0)</f>
        <v>0</v>
      </c>
      <c r="BI323" s="144">
        <f>IF(U323="nulová",N323,0)</f>
        <v>0</v>
      </c>
      <c r="BJ323" s="17" t="s">
        <v>81</v>
      </c>
      <c r="BK323" s="144">
        <f>ROUND(L323*K323,2)</f>
        <v>0</v>
      </c>
      <c r="BL323" s="17" t="s">
        <v>87</v>
      </c>
      <c r="BM323" s="17" t="s">
        <v>386</v>
      </c>
    </row>
    <row r="324" spans="2:65" s="10" customFormat="1" ht="22.5" customHeight="1" x14ac:dyDescent="0.1">
      <c r="B324" s="145"/>
      <c r="C324" s="146"/>
      <c r="D324" s="146"/>
      <c r="E324" s="147" t="s">
        <v>3</v>
      </c>
      <c r="F324" s="247" t="s">
        <v>387</v>
      </c>
      <c r="G324" s="248"/>
      <c r="H324" s="248"/>
      <c r="I324" s="248"/>
      <c r="J324" s="146"/>
      <c r="K324" s="148" t="s">
        <v>3</v>
      </c>
      <c r="L324" s="146"/>
      <c r="M324" s="146"/>
      <c r="N324" s="146"/>
      <c r="O324" s="146"/>
      <c r="P324" s="146"/>
      <c r="Q324" s="146"/>
      <c r="R324" s="149"/>
      <c r="T324" s="150"/>
      <c r="U324" s="146"/>
      <c r="V324" s="146"/>
      <c r="W324" s="146"/>
      <c r="X324" s="146"/>
      <c r="Y324" s="146"/>
      <c r="Z324" s="146"/>
      <c r="AA324" s="151"/>
      <c r="AT324" s="152" t="s">
        <v>161</v>
      </c>
      <c r="AU324" s="152" t="s">
        <v>81</v>
      </c>
      <c r="AV324" s="10" t="s">
        <v>20</v>
      </c>
      <c r="AW324" s="10" t="s">
        <v>32</v>
      </c>
      <c r="AX324" s="10" t="s">
        <v>74</v>
      </c>
      <c r="AY324" s="152" t="s">
        <v>154</v>
      </c>
    </row>
    <row r="325" spans="2:65" s="11" customFormat="1" ht="22.5" customHeight="1" x14ac:dyDescent="0.1">
      <c r="B325" s="153"/>
      <c r="C325" s="154"/>
      <c r="D325" s="154"/>
      <c r="E325" s="155" t="s">
        <v>3</v>
      </c>
      <c r="F325" s="249" t="s">
        <v>388</v>
      </c>
      <c r="G325" s="250"/>
      <c r="H325" s="250"/>
      <c r="I325" s="250"/>
      <c r="J325" s="154"/>
      <c r="K325" s="156">
        <v>0.216</v>
      </c>
      <c r="L325" s="154"/>
      <c r="M325" s="154"/>
      <c r="N325" s="154"/>
      <c r="O325" s="154"/>
      <c r="P325" s="154"/>
      <c r="Q325" s="154"/>
      <c r="R325" s="157"/>
      <c r="T325" s="158"/>
      <c r="U325" s="154"/>
      <c r="V325" s="154"/>
      <c r="W325" s="154"/>
      <c r="X325" s="154"/>
      <c r="Y325" s="154"/>
      <c r="Z325" s="154"/>
      <c r="AA325" s="159"/>
      <c r="AT325" s="160" t="s">
        <v>161</v>
      </c>
      <c r="AU325" s="160" t="s">
        <v>81</v>
      </c>
      <c r="AV325" s="11" t="s">
        <v>81</v>
      </c>
      <c r="AW325" s="11" t="s">
        <v>32</v>
      </c>
      <c r="AX325" s="11" t="s">
        <v>74</v>
      </c>
      <c r="AY325" s="160" t="s">
        <v>154</v>
      </c>
    </row>
    <row r="326" spans="2:65" s="12" customFormat="1" ht="22.5" customHeight="1" x14ac:dyDescent="0.1">
      <c r="B326" s="161"/>
      <c r="C326" s="162"/>
      <c r="D326" s="162"/>
      <c r="E326" s="163" t="s">
        <v>3</v>
      </c>
      <c r="F326" s="251" t="s">
        <v>163</v>
      </c>
      <c r="G326" s="252"/>
      <c r="H326" s="252"/>
      <c r="I326" s="252"/>
      <c r="J326" s="162"/>
      <c r="K326" s="164">
        <v>0.216</v>
      </c>
      <c r="L326" s="162"/>
      <c r="M326" s="162"/>
      <c r="N326" s="162"/>
      <c r="O326" s="162"/>
      <c r="P326" s="162"/>
      <c r="Q326" s="162"/>
      <c r="R326" s="165"/>
      <c r="T326" s="166"/>
      <c r="U326" s="162"/>
      <c r="V326" s="162"/>
      <c r="W326" s="162"/>
      <c r="X326" s="162"/>
      <c r="Y326" s="162"/>
      <c r="Z326" s="162"/>
      <c r="AA326" s="167"/>
      <c r="AT326" s="168" t="s">
        <v>161</v>
      </c>
      <c r="AU326" s="168" t="s">
        <v>81</v>
      </c>
      <c r="AV326" s="12" t="s">
        <v>87</v>
      </c>
      <c r="AW326" s="12" t="s">
        <v>32</v>
      </c>
      <c r="AX326" s="12" t="s">
        <v>20</v>
      </c>
      <c r="AY326" s="168" t="s">
        <v>154</v>
      </c>
    </row>
    <row r="327" spans="2:65" s="1" customFormat="1" ht="22.5" customHeight="1" x14ac:dyDescent="0.1">
      <c r="B327" s="135"/>
      <c r="C327" s="136" t="s">
        <v>389</v>
      </c>
      <c r="D327" s="136" t="s">
        <v>155</v>
      </c>
      <c r="E327" s="137" t="s">
        <v>390</v>
      </c>
      <c r="F327" s="244" t="s">
        <v>391</v>
      </c>
      <c r="G327" s="245"/>
      <c r="H327" s="245"/>
      <c r="I327" s="245"/>
      <c r="J327" s="138" t="s">
        <v>158</v>
      </c>
      <c r="K327" s="139">
        <v>0.42299999999999999</v>
      </c>
      <c r="L327" s="246">
        <v>0</v>
      </c>
      <c r="M327" s="245"/>
      <c r="N327" s="246">
        <f>ROUND(L327*K327,2)</f>
        <v>0</v>
      </c>
      <c r="O327" s="245"/>
      <c r="P327" s="245"/>
      <c r="Q327" s="245"/>
      <c r="R327" s="140"/>
      <c r="T327" s="141" t="s">
        <v>3</v>
      </c>
      <c r="U327" s="40" t="s">
        <v>41</v>
      </c>
      <c r="V327" s="142">
        <v>1.6950000000000001</v>
      </c>
      <c r="W327" s="142">
        <f>V327*K327</f>
        <v>0.71698499999999998</v>
      </c>
      <c r="X327" s="142">
        <v>2.1142799999999999</v>
      </c>
      <c r="Y327" s="142">
        <f>X327*K327</f>
        <v>0.8943404399999999</v>
      </c>
      <c r="Z327" s="142">
        <v>0</v>
      </c>
      <c r="AA327" s="143">
        <f>Z327*K327</f>
        <v>0</v>
      </c>
      <c r="AR327" s="17" t="s">
        <v>87</v>
      </c>
      <c r="AT327" s="17" t="s">
        <v>155</v>
      </c>
      <c r="AU327" s="17" t="s">
        <v>81</v>
      </c>
      <c r="AY327" s="17" t="s">
        <v>154</v>
      </c>
      <c r="BE327" s="144">
        <f>IF(U327="základní",N327,0)</f>
        <v>0</v>
      </c>
      <c r="BF327" s="144">
        <f>IF(U327="snížená",N327,0)</f>
        <v>0</v>
      </c>
      <c r="BG327" s="144">
        <f>IF(U327="zákl. přenesená",N327,0)</f>
        <v>0</v>
      </c>
      <c r="BH327" s="144">
        <f>IF(U327="sníž. přenesená",N327,0)</f>
        <v>0</v>
      </c>
      <c r="BI327" s="144">
        <f>IF(U327="nulová",N327,0)</f>
        <v>0</v>
      </c>
      <c r="BJ327" s="17" t="s">
        <v>81</v>
      </c>
      <c r="BK327" s="144">
        <f>ROUND(L327*K327,2)</f>
        <v>0</v>
      </c>
      <c r="BL327" s="17" t="s">
        <v>87</v>
      </c>
      <c r="BM327" s="17" t="s">
        <v>392</v>
      </c>
    </row>
    <row r="328" spans="2:65" s="10" customFormat="1" ht="22.5" customHeight="1" x14ac:dyDescent="0.1">
      <c r="B328" s="145"/>
      <c r="C328" s="146"/>
      <c r="D328" s="146"/>
      <c r="E328" s="147" t="s">
        <v>3</v>
      </c>
      <c r="F328" s="247" t="s">
        <v>393</v>
      </c>
      <c r="G328" s="248"/>
      <c r="H328" s="248"/>
      <c r="I328" s="248"/>
      <c r="J328" s="146"/>
      <c r="K328" s="148" t="s">
        <v>3</v>
      </c>
      <c r="L328" s="146"/>
      <c r="M328" s="146"/>
      <c r="N328" s="146"/>
      <c r="O328" s="146"/>
      <c r="P328" s="146"/>
      <c r="Q328" s="146"/>
      <c r="R328" s="149"/>
      <c r="T328" s="150"/>
      <c r="U328" s="146"/>
      <c r="V328" s="146"/>
      <c r="W328" s="146"/>
      <c r="X328" s="146"/>
      <c r="Y328" s="146"/>
      <c r="Z328" s="146"/>
      <c r="AA328" s="151"/>
      <c r="AT328" s="152" t="s">
        <v>161</v>
      </c>
      <c r="AU328" s="152" t="s">
        <v>81</v>
      </c>
      <c r="AV328" s="10" t="s">
        <v>20</v>
      </c>
      <c r="AW328" s="10" t="s">
        <v>32</v>
      </c>
      <c r="AX328" s="10" t="s">
        <v>74</v>
      </c>
      <c r="AY328" s="152" t="s">
        <v>154</v>
      </c>
    </row>
    <row r="329" spans="2:65" s="11" customFormat="1" ht="22.5" customHeight="1" x14ac:dyDescent="0.1">
      <c r="B329" s="153"/>
      <c r="C329" s="154"/>
      <c r="D329" s="154"/>
      <c r="E329" s="155" t="s">
        <v>3</v>
      </c>
      <c r="F329" s="249" t="s">
        <v>394</v>
      </c>
      <c r="G329" s="250"/>
      <c r="H329" s="250"/>
      <c r="I329" s="250"/>
      <c r="J329" s="154"/>
      <c r="K329" s="156">
        <v>0.36</v>
      </c>
      <c r="L329" s="154"/>
      <c r="M329" s="154"/>
      <c r="N329" s="154"/>
      <c r="O329" s="154"/>
      <c r="P329" s="154"/>
      <c r="Q329" s="154"/>
      <c r="R329" s="157"/>
      <c r="T329" s="158"/>
      <c r="U329" s="154"/>
      <c r="V329" s="154"/>
      <c r="W329" s="154"/>
      <c r="X329" s="154"/>
      <c r="Y329" s="154"/>
      <c r="Z329" s="154"/>
      <c r="AA329" s="159"/>
      <c r="AT329" s="160" t="s">
        <v>161</v>
      </c>
      <c r="AU329" s="160" t="s">
        <v>81</v>
      </c>
      <c r="AV329" s="11" t="s">
        <v>81</v>
      </c>
      <c r="AW329" s="11" t="s">
        <v>32</v>
      </c>
      <c r="AX329" s="11" t="s">
        <v>74</v>
      </c>
      <c r="AY329" s="160" t="s">
        <v>154</v>
      </c>
    </row>
    <row r="330" spans="2:65" s="10" customFormat="1" ht="22.5" customHeight="1" x14ac:dyDescent="0.1">
      <c r="B330" s="145"/>
      <c r="C330" s="146"/>
      <c r="D330" s="146"/>
      <c r="E330" s="147" t="s">
        <v>3</v>
      </c>
      <c r="F330" s="253" t="s">
        <v>395</v>
      </c>
      <c r="G330" s="248"/>
      <c r="H330" s="248"/>
      <c r="I330" s="248"/>
      <c r="J330" s="146"/>
      <c r="K330" s="148" t="s">
        <v>3</v>
      </c>
      <c r="L330" s="146"/>
      <c r="M330" s="146"/>
      <c r="N330" s="146"/>
      <c r="O330" s="146"/>
      <c r="P330" s="146"/>
      <c r="Q330" s="146"/>
      <c r="R330" s="149"/>
      <c r="T330" s="150"/>
      <c r="U330" s="146"/>
      <c r="V330" s="146"/>
      <c r="W330" s="146"/>
      <c r="X330" s="146"/>
      <c r="Y330" s="146"/>
      <c r="Z330" s="146"/>
      <c r="AA330" s="151"/>
      <c r="AT330" s="152" t="s">
        <v>161</v>
      </c>
      <c r="AU330" s="152" t="s">
        <v>81</v>
      </c>
      <c r="AV330" s="10" t="s">
        <v>20</v>
      </c>
      <c r="AW330" s="10" t="s">
        <v>32</v>
      </c>
      <c r="AX330" s="10" t="s">
        <v>74</v>
      </c>
      <c r="AY330" s="152" t="s">
        <v>154</v>
      </c>
    </row>
    <row r="331" spans="2:65" s="11" customFormat="1" ht="22.5" customHeight="1" x14ac:dyDescent="0.1">
      <c r="B331" s="153"/>
      <c r="C331" s="154"/>
      <c r="D331" s="154"/>
      <c r="E331" s="155" t="s">
        <v>3</v>
      </c>
      <c r="F331" s="249" t="s">
        <v>396</v>
      </c>
      <c r="G331" s="250"/>
      <c r="H331" s="250"/>
      <c r="I331" s="250"/>
      <c r="J331" s="154"/>
      <c r="K331" s="156">
        <v>3.5999999999999997E-2</v>
      </c>
      <c r="L331" s="154"/>
      <c r="M331" s="154"/>
      <c r="N331" s="154"/>
      <c r="O331" s="154"/>
      <c r="P331" s="154"/>
      <c r="Q331" s="154"/>
      <c r="R331" s="157"/>
      <c r="T331" s="158"/>
      <c r="U331" s="154"/>
      <c r="V331" s="154"/>
      <c r="W331" s="154"/>
      <c r="X331" s="154"/>
      <c r="Y331" s="154"/>
      <c r="Z331" s="154"/>
      <c r="AA331" s="159"/>
      <c r="AT331" s="160" t="s">
        <v>161</v>
      </c>
      <c r="AU331" s="160" t="s">
        <v>81</v>
      </c>
      <c r="AV331" s="11" t="s">
        <v>81</v>
      </c>
      <c r="AW331" s="11" t="s">
        <v>32</v>
      </c>
      <c r="AX331" s="11" t="s">
        <v>74</v>
      </c>
      <c r="AY331" s="160" t="s">
        <v>154</v>
      </c>
    </row>
    <row r="332" spans="2:65" s="11" customFormat="1" ht="22.5" customHeight="1" x14ac:dyDescent="0.1">
      <c r="B332" s="153"/>
      <c r="C332" s="154"/>
      <c r="D332" s="154"/>
      <c r="E332" s="155" t="s">
        <v>3</v>
      </c>
      <c r="F332" s="249" t="s">
        <v>397</v>
      </c>
      <c r="G332" s="250"/>
      <c r="H332" s="250"/>
      <c r="I332" s="250"/>
      <c r="J332" s="154"/>
      <c r="K332" s="156">
        <v>2.7E-2</v>
      </c>
      <c r="L332" s="154"/>
      <c r="M332" s="154"/>
      <c r="N332" s="154"/>
      <c r="O332" s="154"/>
      <c r="P332" s="154"/>
      <c r="Q332" s="154"/>
      <c r="R332" s="157"/>
      <c r="T332" s="158"/>
      <c r="U332" s="154"/>
      <c r="V332" s="154"/>
      <c r="W332" s="154"/>
      <c r="X332" s="154"/>
      <c r="Y332" s="154"/>
      <c r="Z332" s="154"/>
      <c r="AA332" s="159"/>
      <c r="AT332" s="160" t="s">
        <v>161</v>
      </c>
      <c r="AU332" s="160" t="s">
        <v>81</v>
      </c>
      <c r="AV332" s="11" t="s">
        <v>81</v>
      </c>
      <c r="AW332" s="11" t="s">
        <v>32</v>
      </c>
      <c r="AX332" s="11" t="s">
        <v>74</v>
      </c>
      <c r="AY332" s="160" t="s">
        <v>154</v>
      </c>
    </row>
    <row r="333" spans="2:65" s="12" customFormat="1" ht="22.5" customHeight="1" x14ac:dyDescent="0.1">
      <c r="B333" s="161"/>
      <c r="C333" s="162"/>
      <c r="D333" s="162"/>
      <c r="E333" s="163" t="s">
        <v>3</v>
      </c>
      <c r="F333" s="251" t="s">
        <v>163</v>
      </c>
      <c r="G333" s="252"/>
      <c r="H333" s="252"/>
      <c r="I333" s="252"/>
      <c r="J333" s="162"/>
      <c r="K333" s="164">
        <v>0.42299999999999999</v>
      </c>
      <c r="L333" s="162"/>
      <c r="M333" s="162"/>
      <c r="N333" s="162"/>
      <c r="O333" s="162"/>
      <c r="P333" s="162"/>
      <c r="Q333" s="162"/>
      <c r="R333" s="165"/>
      <c r="T333" s="166"/>
      <c r="U333" s="162"/>
      <c r="V333" s="162"/>
      <c r="W333" s="162"/>
      <c r="X333" s="162"/>
      <c r="Y333" s="162"/>
      <c r="Z333" s="162"/>
      <c r="AA333" s="167"/>
      <c r="AT333" s="168" t="s">
        <v>161</v>
      </c>
      <c r="AU333" s="168" t="s">
        <v>81</v>
      </c>
      <c r="AV333" s="12" t="s">
        <v>87</v>
      </c>
      <c r="AW333" s="12" t="s">
        <v>32</v>
      </c>
      <c r="AX333" s="12" t="s">
        <v>20</v>
      </c>
      <c r="AY333" s="168" t="s">
        <v>154</v>
      </c>
    </row>
    <row r="334" spans="2:65" s="1" customFormat="1" ht="22.5" customHeight="1" x14ac:dyDescent="0.1">
      <c r="B334" s="135"/>
      <c r="C334" s="136" t="s">
        <v>398</v>
      </c>
      <c r="D334" s="136" t="s">
        <v>155</v>
      </c>
      <c r="E334" s="137" t="s">
        <v>399</v>
      </c>
      <c r="F334" s="244" t="s">
        <v>400</v>
      </c>
      <c r="G334" s="245"/>
      <c r="H334" s="245"/>
      <c r="I334" s="245"/>
      <c r="J334" s="138" t="s">
        <v>221</v>
      </c>
      <c r="K334" s="139">
        <v>2.88</v>
      </c>
      <c r="L334" s="246">
        <v>0</v>
      </c>
      <c r="M334" s="245"/>
      <c r="N334" s="246">
        <f>ROUND(L334*K334,2)</f>
        <v>0</v>
      </c>
      <c r="O334" s="245"/>
      <c r="P334" s="245"/>
      <c r="Q334" s="245"/>
      <c r="R334" s="140"/>
      <c r="T334" s="141" t="s">
        <v>3</v>
      </c>
      <c r="U334" s="40" t="s">
        <v>41</v>
      </c>
      <c r="V334" s="142">
        <v>0.85899999999999999</v>
      </c>
      <c r="W334" s="142">
        <f>V334*K334</f>
        <v>2.4739199999999997</v>
      </c>
      <c r="X334" s="142">
        <v>1.2600000000000001E-3</v>
      </c>
      <c r="Y334" s="142">
        <f>X334*K334</f>
        <v>3.6288000000000002E-3</v>
      </c>
      <c r="Z334" s="142">
        <v>0</v>
      </c>
      <c r="AA334" s="143">
        <f>Z334*K334</f>
        <v>0</v>
      </c>
      <c r="AR334" s="17" t="s">
        <v>87</v>
      </c>
      <c r="AT334" s="17" t="s">
        <v>155</v>
      </c>
      <c r="AU334" s="17" t="s">
        <v>81</v>
      </c>
      <c r="AY334" s="17" t="s">
        <v>154</v>
      </c>
      <c r="BE334" s="144">
        <f>IF(U334="základní",N334,0)</f>
        <v>0</v>
      </c>
      <c r="BF334" s="144">
        <f>IF(U334="snížená",N334,0)</f>
        <v>0</v>
      </c>
      <c r="BG334" s="144">
        <f>IF(U334="zákl. přenesená",N334,0)</f>
        <v>0</v>
      </c>
      <c r="BH334" s="144">
        <f>IF(U334="sníž. přenesená",N334,0)</f>
        <v>0</v>
      </c>
      <c r="BI334" s="144">
        <f>IF(U334="nulová",N334,0)</f>
        <v>0</v>
      </c>
      <c r="BJ334" s="17" t="s">
        <v>81</v>
      </c>
      <c r="BK334" s="144">
        <f>ROUND(L334*K334,2)</f>
        <v>0</v>
      </c>
      <c r="BL334" s="17" t="s">
        <v>87</v>
      </c>
      <c r="BM334" s="17" t="s">
        <v>401</v>
      </c>
    </row>
    <row r="335" spans="2:65" s="10" customFormat="1" ht="22.5" customHeight="1" x14ac:dyDescent="0.1">
      <c r="B335" s="145"/>
      <c r="C335" s="146"/>
      <c r="D335" s="146"/>
      <c r="E335" s="147" t="s">
        <v>3</v>
      </c>
      <c r="F335" s="247" t="s">
        <v>387</v>
      </c>
      <c r="G335" s="248"/>
      <c r="H335" s="248"/>
      <c r="I335" s="248"/>
      <c r="J335" s="146"/>
      <c r="K335" s="148" t="s">
        <v>3</v>
      </c>
      <c r="L335" s="146"/>
      <c r="M335" s="146"/>
      <c r="N335" s="146"/>
      <c r="O335" s="146"/>
      <c r="P335" s="146"/>
      <c r="Q335" s="146"/>
      <c r="R335" s="149"/>
      <c r="T335" s="150"/>
      <c r="U335" s="146"/>
      <c r="V335" s="146"/>
      <c r="W335" s="146"/>
      <c r="X335" s="146"/>
      <c r="Y335" s="146"/>
      <c r="Z335" s="146"/>
      <c r="AA335" s="151"/>
      <c r="AT335" s="152" t="s">
        <v>161</v>
      </c>
      <c r="AU335" s="152" t="s">
        <v>81</v>
      </c>
      <c r="AV335" s="10" t="s">
        <v>20</v>
      </c>
      <c r="AW335" s="10" t="s">
        <v>32</v>
      </c>
      <c r="AX335" s="10" t="s">
        <v>74</v>
      </c>
      <c r="AY335" s="152" t="s">
        <v>154</v>
      </c>
    </row>
    <row r="336" spans="2:65" s="11" customFormat="1" ht="22.5" customHeight="1" x14ac:dyDescent="0.1">
      <c r="B336" s="153"/>
      <c r="C336" s="154"/>
      <c r="D336" s="154"/>
      <c r="E336" s="155" t="s">
        <v>3</v>
      </c>
      <c r="F336" s="249" t="s">
        <v>402</v>
      </c>
      <c r="G336" s="250"/>
      <c r="H336" s="250"/>
      <c r="I336" s="250"/>
      <c r="J336" s="154"/>
      <c r="K336" s="156">
        <v>2.88</v>
      </c>
      <c r="L336" s="154"/>
      <c r="M336" s="154"/>
      <c r="N336" s="154"/>
      <c r="O336" s="154"/>
      <c r="P336" s="154"/>
      <c r="Q336" s="154"/>
      <c r="R336" s="157"/>
      <c r="T336" s="158"/>
      <c r="U336" s="154"/>
      <c r="V336" s="154"/>
      <c r="W336" s="154"/>
      <c r="X336" s="154"/>
      <c r="Y336" s="154"/>
      <c r="Z336" s="154"/>
      <c r="AA336" s="159"/>
      <c r="AT336" s="160" t="s">
        <v>161</v>
      </c>
      <c r="AU336" s="160" t="s">
        <v>81</v>
      </c>
      <c r="AV336" s="11" t="s">
        <v>81</v>
      </c>
      <c r="AW336" s="11" t="s">
        <v>32</v>
      </c>
      <c r="AX336" s="11" t="s">
        <v>74</v>
      </c>
      <c r="AY336" s="160" t="s">
        <v>154</v>
      </c>
    </row>
    <row r="337" spans="2:65" s="12" customFormat="1" ht="22.5" customHeight="1" x14ac:dyDescent="0.1">
      <c r="B337" s="161"/>
      <c r="C337" s="162"/>
      <c r="D337" s="162"/>
      <c r="E337" s="163" t="s">
        <v>3</v>
      </c>
      <c r="F337" s="251" t="s">
        <v>163</v>
      </c>
      <c r="G337" s="252"/>
      <c r="H337" s="252"/>
      <c r="I337" s="252"/>
      <c r="J337" s="162"/>
      <c r="K337" s="164">
        <v>2.88</v>
      </c>
      <c r="L337" s="162"/>
      <c r="M337" s="162"/>
      <c r="N337" s="162"/>
      <c r="O337" s="162"/>
      <c r="P337" s="162"/>
      <c r="Q337" s="162"/>
      <c r="R337" s="165"/>
      <c r="T337" s="166"/>
      <c r="U337" s="162"/>
      <c r="V337" s="162"/>
      <c r="W337" s="162"/>
      <c r="X337" s="162"/>
      <c r="Y337" s="162"/>
      <c r="Z337" s="162"/>
      <c r="AA337" s="167"/>
      <c r="AT337" s="168" t="s">
        <v>161</v>
      </c>
      <c r="AU337" s="168" t="s">
        <v>81</v>
      </c>
      <c r="AV337" s="12" t="s">
        <v>87</v>
      </c>
      <c r="AW337" s="12" t="s">
        <v>32</v>
      </c>
      <c r="AX337" s="12" t="s">
        <v>20</v>
      </c>
      <c r="AY337" s="168" t="s">
        <v>154</v>
      </c>
    </row>
    <row r="338" spans="2:65" s="1" customFormat="1" ht="31.5" customHeight="1" x14ac:dyDescent="0.1">
      <c r="B338" s="135"/>
      <c r="C338" s="136" t="s">
        <v>403</v>
      </c>
      <c r="D338" s="136" t="s">
        <v>155</v>
      </c>
      <c r="E338" s="137" t="s">
        <v>404</v>
      </c>
      <c r="F338" s="244" t="s">
        <v>405</v>
      </c>
      <c r="G338" s="245"/>
      <c r="H338" s="245"/>
      <c r="I338" s="245"/>
      <c r="J338" s="138" t="s">
        <v>221</v>
      </c>
      <c r="K338" s="139">
        <v>2.88</v>
      </c>
      <c r="L338" s="246">
        <v>0</v>
      </c>
      <c r="M338" s="245"/>
      <c r="N338" s="246">
        <f>ROUND(L338*K338,2)</f>
        <v>0</v>
      </c>
      <c r="O338" s="245"/>
      <c r="P338" s="245"/>
      <c r="Q338" s="245"/>
      <c r="R338" s="140"/>
      <c r="T338" s="141" t="s">
        <v>3</v>
      </c>
      <c r="U338" s="40" t="s">
        <v>41</v>
      </c>
      <c r="V338" s="142">
        <v>0.23699999999999999</v>
      </c>
      <c r="W338" s="142">
        <f>V338*K338</f>
        <v>0.68255999999999994</v>
      </c>
      <c r="X338" s="142">
        <v>0</v>
      </c>
      <c r="Y338" s="142">
        <f>X338*K338</f>
        <v>0</v>
      </c>
      <c r="Z338" s="142">
        <v>0</v>
      </c>
      <c r="AA338" s="143">
        <f>Z338*K338</f>
        <v>0</v>
      </c>
      <c r="AR338" s="17" t="s">
        <v>87</v>
      </c>
      <c r="AT338" s="17" t="s">
        <v>155</v>
      </c>
      <c r="AU338" s="17" t="s">
        <v>81</v>
      </c>
      <c r="AY338" s="17" t="s">
        <v>154</v>
      </c>
      <c r="BE338" s="144">
        <f>IF(U338="základní",N338,0)</f>
        <v>0</v>
      </c>
      <c r="BF338" s="144">
        <f>IF(U338="snížená",N338,0)</f>
        <v>0</v>
      </c>
      <c r="BG338" s="144">
        <f>IF(U338="zákl. přenesená",N338,0)</f>
        <v>0</v>
      </c>
      <c r="BH338" s="144">
        <f>IF(U338="sníž. přenesená",N338,0)</f>
        <v>0</v>
      </c>
      <c r="BI338" s="144">
        <f>IF(U338="nulová",N338,0)</f>
        <v>0</v>
      </c>
      <c r="BJ338" s="17" t="s">
        <v>81</v>
      </c>
      <c r="BK338" s="144">
        <f>ROUND(L338*K338,2)</f>
        <v>0</v>
      </c>
      <c r="BL338" s="17" t="s">
        <v>87</v>
      </c>
      <c r="BM338" s="17" t="s">
        <v>406</v>
      </c>
    </row>
    <row r="339" spans="2:65" s="10" customFormat="1" ht="22.5" customHeight="1" x14ac:dyDescent="0.1">
      <c r="B339" s="145"/>
      <c r="C339" s="146"/>
      <c r="D339" s="146"/>
      <c r="E339" s="147" t="s">
        <v>3</v>
      </c>
      <c r="F339" s="247" t="s">
        <v>387</v>
      </c>
      <c r="G339" s="248"/>
      <c r="H339" s="248"/>
      <c r="I339" s="248"/>
      <c r="J339" s="146"/>
      <c r="K339" s="148" t="s">
        <v>3</v>
      </c>
      <c r="L339" s="146"/>
      <c r="M339" s="146"/>
      <c r="N339" s="146"/>
      <c r="O339" s="146"/>
      <c r="P339" s="146"/>
      <c r="Q339" s="146"/>
      <c r="R339" s="149"/>
      <c r="T339" s="150"/>
      <c r="U339" s="146"/>
      <c r="V339" s="146"/>
      <c r="W339" s="146"/>
      <c r="X339" s="146"/>
      <c r="Y339" s="146"/>
      <c r="Z339" s="146"/>
      <c r="AA339" s="151"/>
      <c r="AT339" s="152" t="s">
        <v>161</v>
      </c>
      <c r="AU339" s="152" t="s">
        <v>81</v>
      </c>
      <c r="AV339" s="10" t="s">
        <v>20</v>
      </c>
      <c r="AW339" s="10" t="s">
        <v>32</v>
      </c>
      <c r="AX339" s="10" t="s">
        <v>74</v>
      </c>
      <c r="AY339" s="152" t="s">
        <v>154</v>
      </c>
    </row>
    <row r="340" spans="2:65" s="11" customFormat="1" ht="22.5" customHeight="1" x14ac:dyDescent="0.1">
      <c r="B340" s="153"/>
      <c r="C340" s="154"/>
      <c r="D340" s="154"/>
      <c r="E340" s="155" t="s">
        <v>3</v>
      </c>
      <c r="F340" s="249" t="s">
        <v>402</v>
      </c>
      <c r="G340" s="250"/>
      <c r="H340" s="250"/>
      <c r="I340" s="250"/>
      <c r="J340" s="154"/>
      <c r="K340" s="156">
        <v>2.88</v>
      </c>
      <c r="L340" s="154"/>
      <c r="M340" s="154"/>
      <c r="N340" s="154"/>
      <c r="O340" s="154"/>
      <c r="P340" s="154"/>
      <c r="Q340" s="154"/>
      <c r="R340" s="157"/>
      <c r="T340" s="158"/>
      <c r="U340" s="154"/>
      <c r="V340" s="154"/>
      <c r="W340" s="154"/>
      <c r="X340" s="154"/>
      <c r="Y340" s="154"/>
      <c r="Z340" s="154"/>
      <c r="AA340" s="159"/>
      <c r="AT340" s="160" t="s">
        <v>161</v>
      </c>
      <c r="AU340" s="160" t="s">
        <v>81</v>
      </c>
      <c r="AV340" s="11" t="s">
        <v>81</v>
      </c>
      <c r="AW340" s="11" t="s">
        <v>32</v>
      </c>
      <c r="AX340" s="11" t="s">
        <v>74</v>
      </c>
      <c r="AY340" s="160" t="s">
        <v>154</v>
      </c>
    </row>
    <row r="341" spans="2:65" s="12" customFormat="1" ht="22.5" customHeight="1" x14ac:dyDescent="0.1">
      <c r="B341" s="161"/>
      <c r="C341" s="162"/>
      <c r="D341" s="162"/>
      <c r="E341" s="163" t="s">
        <v>3</v>
      </c>
      <c r="F341" s="251" t="s">
        <v>163</v>
      </c>
      <c r="G341" s="252"/>
      <c r="H341" s="252"/>
      <c r="I341" s="252"/>
      <c r="J341" s="162"/>
      <c r="K341" s="164">
        <v>2.88</v>
      </c>
      <c r="L341" s="162"/>
      <c r="M341" s="162"/>
      <c r="N341" s="162"/>
      <c r="O341" s="162"/>
      <c r="P341" s="162"/>
      <c r="Q341" s="162"/>
      <c r="R341" s="165"/>
      <c r="T341" s="166"/>
      <c r="U341" s="162"/>
      <c r="V341" s="162"/>
      <c r="W341" s="162"/>
      <c r="X341" s="162"/>
      <c r="Y341" s="162"/>
      <c r="Z341" s="162"/>
      <c r="AA341" s="167"/>
      <c r="AT341" s="168" t="s">
        <v>161</v>
      </c>
      <c r="AU341" s="168" t="s">
        <v>81</v>
      </c>
      <c r="AV341" s="12" t="s">
        <v>87</v>
      </c>
      <c r="AW341" s="12" t="s">
        <v>32</v>
      </c>
      <c r="AX341" s="12" t="s">
        <v>20</v>
      </c>
      <c r="AY341" s="168" t="s">
        <v>154</v>
      </c>
    </row>
    <row r="342" spans="2:65" s="1" customFormat="1" ht="31.5" customHeight="1" x14ac:dyDescent="0.1">
      <c r="B342" s="135"/>
      <c r="C342" s="136" t="s">
        <v>407</v>
      </c>
      <c r="D342" s="136" t="s">
        <v>155</v>
      </c>
      <c r="E342" s="137" t="s">
        <v>408</v>
      </c>
      <c r="F342" s="244" t="s">
        <v>409</v>
      </c>
      <c r="G342" s="245"/>
      <c r="H342" s="245"/>
      <c r="I342" s="245"/>
      <c r="J342" s="138" t="s">
        <v>193</v>
      </c>
      <c r="K342" s="139">
        <v>5.8000000000000003E-2</v>
      </c>
      <c r="L342" s="246">
        <v>0</v>
      </c>
      <c r="M342" s="245"/>
      <c r="N342" s="246">
        <f>ROUND(L342*K342,2)</f>
        <v>0</v>
      </c>
      <c r="O342" s="245"/>
      <c r="P342" s="245"/>
      <c r="Q342" s="245"/>
      <c r="R342" s="140"/>
      <c r="T342" s="141" t="s">
        <v>3</v>
      </c>
      <c r="U342" s="40" t="s">
        <v>41</v>
      </c>
      <c r="V342" s="142">
        <v>38.222000000000001</v>
      </c>
      <c r="W342" s="142">
        <f>V342*K342</f>
        <v>2.2168760000000001</v>
      </c>
      <c r="X342" s="142">
        <v>1.0519700000000001</v>
      </c>
      <c r="Y342" s="142">
        <f>X342*K342</f>
        <v>6.1014260000000008E-2</v>
      </c>
      <c r="Z342" s="142">
        <v>0</v>
      </c>
      <c r="AA342" s="143">
        <f>Z342*K342</f>
        <v>0</v>
      </c>
      <c r="AR342" s="17" t="s">
        <v>87</v>
      </c>
      <c r="AT342" s="17" t="s">
        <v>155</v>
      </c>
      <c r="AU342" s="17" t="s">
        <v>81</v>
      </c>
      <c r="AY342" s="17" t="s">
        <v>154</v>
      </c>
      <c r="BE342" s="144">
        <f>IF(U342="základní",N342,0)</f>
        <v>0</v>
      </c>
      <c r="BF342" s="144">
        <f>IF(U342="snížená",N342,0)</f>
        <v>0</v>
      </c>
      <c r="BG342" s="144">
        <f>IF(U342="zákl. přenesená",N342,0)</f>
        <v>0</v>
      </c>
      <c r="BH342" s="144">
        <f>IF(U342="sníž. přenesená",N342,0)</f>
        <v>0</v>
      </c>
      <c r="BI342" s="144">
        <f>IF(U342="nulová",N342,0)</f>
        <v>0</v>
      </c>
      <c r="BJ342" s="17" t="s">
        <v>81</v>
      </c>
      <c r="BK342" s="144">
        <f>ROUND(L342*K342,2)</f>
        <v>0</v>
      </c>
      <c r="BL342" s="17" t="s">
        <v>87</v>
      </c>
      <c r="BM342" s="17" t="s">
        <v>410</v>
      </c>
    </row>
    <row r="343" spans="2:65" s="10" customFormat="1" ht="22.5" customHeight="1" x14ac:dyDescent="0.1">
      <c r="B343" s="145"/>
      <c r="C343" s="146"/>
      <c r="D343" s="146"/>
      <c r="E343" s="147" t="s">
        <v>3</v>
      </c>
      <c r="F343" s="247" t="s">
        <v>387</v>
      </c>
      <c r="G343" s="248"/>
      <c r="H343" s="248"/>
      <c r="I343" s="248"/>
      <c r="J343" s="146"/>
      <c r="K343" s="148" t="s">
        <v>3</v>
      </c>
      <c r="L343" s="146"/>
      <c r="M343" s="146"/>
      <c r="N343" s="146"/>
      <c r="O343" s="146"/>
      <c r="P343" s="146"/>
      <c r="Q343" s="146"/>
      <c r="R343" s="149"/>
      <c r="T343" s="150"/>
      <c r="U343" s="146"/>
      <c r="V343" s="146"/>
      <c r="W343" s="146"/>
      <c r="X343" s="146"/>
      <c r="Y343" s="146"/>
      <c r="Z343" s="146"/>
      <c r="AA343" s="151"/>
      <c r="AT343" s="152" t="s">
        <v>161</v>
      </c>
      <c r="AU343" s="152" t="s">
        <v>81</v>
      </c>
      <c r="AV343" s="10" t="s">
        <v>20</v>
      </c>
      <c r="AW343" s="10" t="s">
        <v>32</v>
      </c>
      <c r="AX343" s="10" t="s">
        <v>74</v>
      </c>
      <c r="AY343" s="152" t="s">
        <v>154</v>
      </c>
    </row>
    <row r="344" spans="2:65" s="11" customFormat="1" ht="22.5" customHeight="1" x14ac:dyDescent="0.1">
      <c r="B344" s="153"/>
      <c r="C344" s="154"/>
      <c r="D344" s="154"/>
      <c r="E344" s="155" t="s">
        <v>3</v>
      </c>
      <c r="F344" s="249" t="s">
        <v>411</v>
      </c>
      <c r="G344" s="250"/>
      <c r="H344" s="250"/>
      <c r="I344" s="250"/>
      <c r="J344" s="154"/>
      <c r="K344" s="156">
        <v>2.1999999999999999E-2</v>
      </c>
      <c r="L344" s="154"/>
      <c r="M344" s="154"/>
      <c r="N344" s="154"/>
      <c r="O344" s="154"/>
      <c r="P344" s="154"/>
      <c r="Q344" s="154"/>
      <c r="R344" s="157"/>
      <c r="T344" s="158"/>
      <c r="U344" s="154"/>
      <c r="V344" s="154"/>
      <c r="W344" s="154"/>
      <c r="X344" s="154"/>
      <c r="Y344" s="154"/>
      <c r="Z344" s="154"/>
      <c r="AA344" s="159"/>
      <c r="AT344" s="160" t="s">
        <v>161</v>
      </c>
      <c r="AU344" s="160" t="s">
        <v>81</v>
      </c>
      <c r="AV344" s="11" t="s">
        <v>81</v>
      </c>
      <c r="AW344" s="11" t="s">
        <v>32</v>
      </c>
      <c r="AX344" s="11" t="s">
        <v>74</v>
      </c>
      <c r="AY344" s="160" t="s">
        <v>154</v>
      </c>
    </row>
    <row r="345" spans="2:65" s="11" customFormat="1" ht="22.5" customHeight="1" x14ac:dyDescent="0.1">
      <c r="B345" s="153"/>
      <c r="C345" s="154"/>
      <c r="D345" s="154"/>
      <c r="E345" s="155" t="s">
        <v>3</v>
      </c>
      <c r="F345" s="249" t="s">
        <v>412</v>
      </c>
      <c r="G345" s="250"/>
      <c r="H345" s="250"/>
      <c r="I345" s="250"/>
      <c r="J345" s="154"/>
      <c r="K345" s="156">
        <v>3.5999999999999997E-2</v>
      </c>
      <c r="L345" s="154"/>
      <c r="M345" s="154"/>
      <c r="N345" s="154"/>
      <c r="O345" s="154"/>
      <c r="P345" s="154"/>
      <c r="Q345" s="154"/>
      <c r="R345" s="157"/>
      <c r="T345" s="158"/>
      <c r="U345" s="154"/>
      <c r="V345" s="154"/>
      <c r="W345" s="154"/>
      <c r="X345" s="154"/>
      <c r="Y345" s="154"/>
      <c r="Z345" s="154"/>
      <c r="AA345" s="159"/>
      <c r="AT345" s="160" t="s">
        <v>161</v>
      </c>
      <c r="AU345" s="160" t="s">
        <v>81</v>
      </c>
      <c r="AV345" s="11" t="s">
        <v>81</v>
      </c>
      <c r="AW345" s="11" t="s">
        <v>32</v>
      </c>
      <c r="AX345" s="11" t="s">
        <v>74</v>
      </c>
      <c r="AY345" s="160" t="s">
        <v>154</v>
      </c>
    </row>
    <row r="346" spans="2:65" s="12" customFormat="1" ht="22.5" customHeight="1" x14ac:dyDescent="0.1">
      <c r="B346" s="161"/>
      <c r="C346" s="162"/>
      <c r="D346" s="162"/>
      <c r="E346" s="163" t="s">
        <v>3</v>
      </c>
      <c r="F346" s="251" t="s">
        <v>163</v>
      </c>
      <c r="G346" s="252"/>
      <c r="H346" s="252"/>
      <c r="I346" s="252"/>
      <c r="J346" s="162"/>
      <c r="K346" s="164">
        <v>5.8000000000000003E-2</v>
      </c>
      <c r="L346" s="162"/>
      <c r="M346" s="162"/>
      <c r="N346" s="162"/>
      <c r="O346" s="162"/>
      <c r="P346" s="162"/>
      <c r="Q346" s="162"/>
      <c r="R346" s="165"/>
      <c r="T346" s="166"/>
      <c r="U346" s="162"/>
      <c r="V346" s="162"/>
      <c r="W346" s="162"/>
      <c r="X346" s="162"/>
      <c r="Y346" s="162"/>
      <c r="Z346" s="162"/>
      <c r="AA346" s="167"/>
      <c r="AT346" s="168" t="s">
        <v>161</v>
      </c>
      <c r="AU346" s="168" t="s">
        <v>81</v>
      </c>
      <c r="AV346" s="12" t="s">
        <v>87</v>
      </c>
      <c r="AW346" s="12" t="s">
        <v>32</v>
      </c>
      <c r="AX346" s="12" t="s">
        <v>20</v>
      </c>
      <c r="AY346" s="168" t="s">
        <v>154</v>
      </c>
    </row>
    <row r="347" spans="2:65" s="1" customFormat="1" ht="31.5" customHeight="1" x14ac:dyDescent="0.1">
      <c r="B347" s="135"/>
      <c r="C347" s="136" t="s">
        <v>413</v>
      </c>
      <c r="D347" s="136" t="s">
        <v>155</v>
      </c>
      <c r="E347" s="137" t="s">
        <v>414</v>
      </c>
      <c r="F347" s="244" t="s">
        <v>415</v>
      </c>
      <c r="G347" s="245"/>
      <c r="H347" s="245"/>
      <c r="I347" s="245"/>
      <c r="J347" s="138" t="s">
        <v>221</v>
      </c>
      <c r="K347" s="139">
        <v>30.196000000000002</v>
      </c>
      <c r="L347" s="246">
        <v>0</v>
      </c>
      <c r="M347" s="245"/>
      <c r="N347" s="246">
        <f>ROUND(L347*K347,2)</f>
        <v>0</v>
      </c>
      <c r="O347" s="245"/>
      <c r="P347" s="245"/>
      <c r="Q347" s="245"/>
      <c r="R347" s="140"/>
      <c r="T347" s="141" t="s">
        <v>3</v>
      </c>
      <c r="U347" s="40" t="s">
        <v>41</v>
      </c>
      <c r="V347" s="142">
        <v>0.57199999999999995</v>
      </c>
      <c r="W347" s="142">
        <f>V347*K347</f>
        <v>17.272112</v>
      </c>
      <c r="X347" s="142">
        <v>9.2319999999999999E-2</v>
      </c>
      <c r="Y347" s="142">
        <f>X347*K347</f>
        <v>2.7876947200000002</v>
      </c>
      <c r="Z347" s="142">
        <v>0</v>
      </c>
      <c r="AA347" s="143">
        <f>Z347*K347</f>
        <v>0</v>
      </c>
      <c r="AR347" s="17" t="s">
        <v>87</v>
      </c>
      <c r="AT347" s="17" t="s">
        <v>155</v>
      </c>
      <c r="AU347" s="17" t="s">
        <v>81</v>
      </c>
      <c r="AY347" s="17" t="s">
        <v>154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17" t="s">
        <v>81</v>
      </c>
      <c r="BK347" s="144">
        <f>ROUND(L347*K347,2)</f>
        <v>0</v>
      </c>
      <c r="BL347" s="17" t="s">
        <v>87</v>
      </c>
      <c r="BM347" s="17" t="s">
        <v>416</v>
      </c>
    </row>
    <row r="348" spans="2:65" s="10" customFormat="1" ht="22.5" customHeight="1" x14ac:dyDescent="0.1">
      <c r="B348" s="145"/>
      <c r="C348" s="146"/>
      <c r="D348" s="146"/>
      <c r="E348" s="147" t="s">
        <v>3</v>
      </c>
      <c r="F348" s="247" t="s">
        <v>417</v>
      </c>
      <c r="G348" s="248"/>
      <c r="H348" s="248"/>
      <c r="I348" s="248"/>
      <c r="J348" s="146"/>
      <c r="K348" s="148" t="s">
        <v>3</v>
      </c>
      <c r="L348" s="146"/>
      <c r="M348" s="146"/>
      <c r="N348" s="146"/>
      <c r="O348" s="146"/>
      <c r="P348" s="146"/>
      <c r="Q348" s="146"/>
      <c r="R348" s="149"/>
      <c r="T348" s="150"/>
      <c r="U348" s="146"/>
      <c r="V348" s="146"/>
      <c r="W348" s="146"/>
      <c r="X348" s="146"/>
      <c r="Y348" s="146"/>
      <c r="Z348" s="146"/>
      <c r="AA348" s="151"/>
      <c r="AT348" s="152" t="s">
        <v>161</v>
      </c>
      <c r="AU348" s="152" t="s">
        <v>81</v>
      </c>
      <c r="AV348" s="10" t="s">
        <v>20</v>
      </c>
      <c r="AW348" s="10" t="s">
        <v>32</v>
      </c>
      <c r="AX348" s="10" t="s">
        <v>74</v>
      </c>
      <c r="AY348" s="152" t="s">
        <v>154</v>
      </c>
    </row>
    <row r="349" spans="2:65" s="10" customFormat="1" ht="22.5" customHeight="1" x14ac:dyDescent="0.1">
      <c r="B349" s="145"/>
      <c r="C349" s="146"/>
      <c r="D349" s="146"/>
      <c r="E349" s="147" t="s">
        <v>3</v>
      </c>
      <c r="F349" s="253" t="s">
        <v>418</v>
      </c>
      <c r="G349" s="248"/>
      <c r="H349" s="248"/>
      <c r="I349" s="248"/>
      <c r="J349" s="146"/>
      <c r="K349" s="148" t="s">
        <v>3</v>
      </c>
      <c r="L349" s="146"/>
      <c r="M349" s="146"/>
      <c r="N349" s="146"/>
      <c r="O349" s="146"/>
      <c r="P349" s="146"/>
      <c r="Q349" s="146"/>
      <c r="R349" s="149"/>
      <c r="T349" s="150"/>
      <c r="U349" s="146"/>
      <c r="V349" s="146"/>
      <c r="W349" s="146"/>
      <c r="X349" s="146"/>
      <c r="Y349" s="146"/>
      <c r="Z349" s="146"/>
      <c r="AA349" s="151"/>
      <c r="AT349" s="152" t="s">
        <v>161</v>
      </c>
      <c r="AU349" s="152" t="s">
        <v>81</v>
      </c>
      <c r="AV349" s="10" t="s">
        <v>20</v>
      </c>
      <c r="AW349" s="10" t="s">
        <v>32</v>
      </c>
      <c r="AX349" s="10" t="s">
        <v>74</v>
      </c>
      <c r="AY349" s="152" t="s">
        <v>154</v>
      </c>
    </row>
    <row r="350" spans="2:65" s="11" customFormat="1" ht="22.5" customHeight="1" x14ac:dyDescent="0.1">
      <c r="B350" s="153"/>
      <c r="C350" s="154"/>
      <c r="D350" s="154"/>
      <c r="E350" s="155" t="s">
        <v>3</v>
      </c>
      <c r="F350" s="249" t="s">
        <v>419</v>
      </c>
      <c r="G350" s="250"/>
      <c r="H350" s="250"/>
      <c r="I350" s="250"/>
      <c r="J350" s="154"/>
      <c r="K350" s="156">
        <v>2.1</v>
      </c>
      <c r="L350" s="154"/>
      <c r="M350" s="154"/>
      <c r="N350" s="154"/>
      <c r="O350" s="154"/>
      <c r="P350" s="154"/>
      <c r="Q350" s="154"/>
      <c r="R350" s="157"/>
      <c r="T350" s="158"/>
      <c r="U350" s="154"/>
      <c r="V350" s="154"/>
      <c r="W350" s="154"/>
      <c r="X350" s="154"/>
      <c r="Y350" s="154"/>
      <c r="Z350" s="154"/>
      <c r="AA350" s="159"/>
      <c r="AT350" s="160" t="s">
        <v>161</v>
      </c>
      <c r="AU350" s="160" t="s">
        <v>81</v>
      </c>
      <c r="AV350" s="11" t="s">
        <v>81</v>
      </c>
      <c r="AW350" s="11" t="s">
        <v>32</v>
      </c>
      <c r="AX350" s="11" t="s">
        <v>74</v>
      </c>
      <c r="AY350" s="160" t="s">
        <v>154</v>
      </c>
    </row>
    <row r="351" spans="2:65" s="10" customFormat="1" ht="22.5" customHeight="1" x14ac:dyDescent="0.1">
      <c r="B351" s="145"/>
      <c r="C351" s="146"/>
      <c r="D351" s="146"/>
      <c r="E351" s="147" t="s">
        <v>3</v>
      </c>
      <c r="F351" s="253" t="s">
        <v>420</v>
      </c>
      <c r="G351" s="248"/>
      <c r="H351" s="248"/>
      <c r="I351" s="248"/>
      <c r="J351" s="146"/>
      <c r="K351" s="148" t="s">
        <v>3</v>
      </c>
      <c r="L351" s="146"/>
      <c r="M351" s="146"/>
      <c r="N351" s="146"/>
      <c r="O351" s="146"/>
      <c r="P351" s="146"/>
      <c r="Q351" s="146"/>
      <c r="R351" s="149"/>
      <c r="T351" s="150"/>
      <c r="U351" s="146"/>
      <c r="V351" s="146"/>
      <c r="W351" s="146"/>
      <c r="X351" s="146"/>
      <c r="Y351" s="146"/>
      <c r="Z351" s="146"/>
      <c r="AA351" s="151"/>
      <c r="AT351" s="152" t="s">
        <v>161</v>
      </c>
      <c r="AU351" s="152" t="s">
        <v>81</v>
      </c>
      <c r="AV351" s="10" t="s">
        <v>20</v>
      </c>
      <c r="AW351" s="10" t="s">
        <v>32</v>
      </c>
      <c r="AX351" s="10" t="s">
        <v>74</v>
      </c>
      <c r="AY351" s="152" t="s">
        <v>154</v>
      </c>
    </row>
    <row r="352" spans="2:65" s="11" customFormat="1" ht="22.5" customHeight="1" x14ac:dyDescent="0.1">
      <c r="B352" s="153"/>
      <c r="C352" s="154"/>
      <c r="D352" s="154"/>
      <c r="E352" s="155" t="s">
        <v>3</v>
      </c>
      <c r="F352" s="249" t="s">
        <v>421</v>
      </c>
      <c r="G352" s="250"/>
      <c r="H352" s="250"/>
      <c r="I352" s="250"/>
      <c r="J352" s="154"/>
      <c r="K352" s="156">
        <v>5.1959999999999997</v>
      </c>
      <c r="L352" s="154"/>
      <c r="M352" s="154"/>
      <c r="N352" s="154"/>
      <c r="O352" s="154"/>
      <c r="P352" s="154"/>
      <c r="Q352" s="154"/>
      <c r="R352" s="157"/>
      <c r="T352" s="158"/>
      <c r="U352" s="154"/>
      <c r="V352" s="154"/>
      <c r="W352" s="154"/>
      <c r="X352" s="154"/>
      <c r="Y352" s="154"/>
      <c r="Z352" s="154"/>
      <c r="AA352" s="159"/>
      <c r="AT352" s="160" t="s">
        <v>161</v>
      </c>
      <c r="AU352" s="160" t="s">
        <v>81</v>
      </c>
      <c r="AV352" s="11" t="s">
        <v>81</v>
      </c>
      <c r="AW352" s="11" t="s">
        <v>32</v>
      </c>
      <c r="AX352" s="11" t="s">
        <v>74</v>
      </c>
      <c r="AY352" s="160" t="s">
        <v>154</v>
      </c>
    </row>
    <row r="353" spans="2:65" s="10" customFormat="1" ht="22.5" customHeight="1" x14ac:dyDescent="0.1">
      <c r="B353" s="145"/>
      <c r="C353" s="146"/>
      <c r="D353" s="146"/>
      <c r="E353" s="147" t="s">
        <v>3</v>
      </c>
      <c r="F353" s="253" t="s">
        <v>422</v>
      </c>
      <c r="G353" s="248"/>
      <c r="H353" s="248"/>
      <c r="I353" s="248"/>
      <c r="J353" s="146"/>
      <c r="K353" s="148" t="s">
        <v>3</v>
      </c>
      <c r="L353" s="146"/>
      <c r="M353" s="146"/>
      <c r="N353" s="146"/>
      <c r="O353" s="146"/>
      <c r="P353" s="146"/>
      <c r="Q353" s="146"/>
      <c r="R353" s="149"/>
      <c r="T353" s="150"/>
      <c r="U353" s="146"/>
      <c r="V353" s="146"/>
      <c r="W353" s="146"/>
      <c r="X353" s="146"/>
      <c r="Y353" s="146"/>
      <c r="Z353" s="146"/>
      <c r="AA353" s="151"/>
      <c r="AT353" s="152" t="s">
        <v>161</v>
      </c>
      <c r="AU353" s="152" t="s">
        <v>81</v>
      </c>
      <c r="AV353" s="10" t="s">
        <v>20</v>
      </c>
      <c r="AW353" s="10" t="s">
        <v>32</v>
      </c>
      <c r="AX353" s="10" t="s">
        <v>74</v>
      </c>
      <c r="AY353" s="152" t="s">
        <v>154</v>
      </c>
    </row>
    <row r="354" spans="2:65" s="11" customFormat="1" ht="22.5" customHeight="1" x14ac:dyDescent="0.1">
      <c r="B354" s="153"/>
      <c r="C354" s="154"/>
      <c r="D354" s="154"/>
      <c r="E354" s="155" t="s">
        <v>3</v>
      </c>
      <c r="F354" s="249" t="s">
        <v>423</v>
      </c>
      <c r="G354" s="250"/>
      <c r="H354" s="250"/>
      <c r="I354" s="250"/>
      <c r="J354" s="154"/>
      <c r="K354" s="156">
        <v>24.3</v>
      </c>
      <c r="L354" s="154"/>
      <c r="M354" s="154"/>
      <c r="N354" s="154"/>
      <c r="O354" s="154"/>
      <c r="P354" s="154"/>
      <c r="Q354" s="154"/>
      <c r="R354" s="157"/>
      <c r="T354" s="158"/>
      <c r="U354" s="154"/>
      <c r="V354" s="154"/>
      <c r="W354" s="154"/>
      <c r="X354" s="154"/>
      <c r="Y354" s="154"/>
      <c r="Z354" s="154"/>
      <c r="AA354" s="159"/>
      <c r="AT354" s="160" t="s">
        <v>161</v>
      </c>
      <c r="AU354" s="160" t="s">
        <v>81</v>
      </c>
      <c r="AV354" s="11" t="s">
        <v>81</v>
      </c>
      <c r="AW354" s="11" t="s">
        <v>32</v>
      </c>
      <c r="AX354" s="11" t="s">
        <v>74</v>
      </c>
      <c r="AY354" s="160" t="s">
        <v>154</v>
      </c>
    </row>
    <row r="355" spans="2:65" s="10" customFormat="1" ht="22.5" customHeight="1" x14ac:dyDescent="0.1">
      <c r="B355" s="145"/>
      <c r="C355" s="146"/>
      <c r="D355" s="146"/>
      <c r="E355" s="147" t="s">
        <v>3</v>
      </c>
      <c r="F355" s="253" t="s">
        <v>264</v>
      </c>
      <c r="G355" s="248"/>
      <c r="H355" s="248"/>
      <c r="I355" s="248"/>
      <c r="J355" s="146"/>
      <c r="K355" s="148" t="s">
        <v>3</v>
      </c>
      <c r="L355" s="146"/>
      <c r="M355" s="146"/>
      <c r="N355" s="146"/>
      <c r="O355" s="146"/>
      <c r="P355" s="146"/>
      <c r="Q355" s="146"/>
      <c r="R355" s="149"/>
      <c r="T355" s="150"/>
      <c r="U355" s="146"/>
      <c r="V355" s="146"/>
      <c r="W355" s="146"/>
      <c r="X355" s="146"/>
      <c r="Y355" s="146"/>
      <c r="Z355" s="146"/>
      <c r="AA355" s="151"/>
      <c r="AT355" s="152" t="s">
        <v>161</v>
      </c>
      <c r="AU355" s="152" t="s">
        <v>81</v>
      </c>
      <c r="AV355" s="10" t="s">
        <v>20</v>
      </c>
      <c r="AW355" s="10" t="s">
        <v>32</v>
      </c>
      <c r="AX355" s="10" t="s">
        <v>74</v>
      </c>
      <c r="AY355" s="152" t="s">
        <v>154</v>
      </c>
    </row>
    <row r="356" spans="2:65" s="11" customFormat="1" ht="22.5" customHeight="1" x14ac:dyDescent="0.1">
      <c r="B356" s="153"/>
      <c r="C356" s="154"/>
      <c r="D356" s="154"/>
      <c r="E356" s="155" t="s">
        <v>3</v>
      </c>
      <c r="F356" s="249" t="s">
        <v>424</v>
      </c>
      <c r="G356" s="250"/>
      <c r="H356" s="250"/>
      <c r="I356" s="250"/>
      <c r="J356" s="154"/>
      <c r="K356" s="156">
        <v>-1.4</v>
      </c>
      <c r="L356" s="154"/>
      <c r="M356" s="154"/>
      <c r="N356" s="154"/>
      <c r="O356" s="154"/>
      <c r="P356" s="154"/>
      <c r="Q356" s="154"/>
      <c r="R356" s="157"/>
      <c r="T356" s="158"/>
      <c r="U356" s="154"/>
      <c r="V356" s="154"/>
      <c r="W356" s="154"/>
      <c r="X356" s="154"/>
      <c r="Y356" s="154"/>
      <c r="Z356" s="154"/>
      <c r="AA356" s="159"/>
      <c r="AT356" s="160" t="s">
        <v>161</v>
      </c>
      <c r="AU356" s="160" t="s">
        <v>81</v>
      </c>
      <c r="AV356" s="11" t="s">
        <v>81</v>
      </c>
      <c r="AW356" s="11" t="s">
        <v>32</v>
      </c>
      <c r="AX356" s="11" t="s">
        <v>74</v>
      </c>
      <c r="AY356" s="160" t="s">
        <v>154</v>
      </c>
    </row>
    <row r="357" spans="2:65" s="12" customFormat="1" ht="22.5" customHeight="1" x14ac:dyDescent="0.1">
      <c r="B357" s="161"/>
      <c r="C357" s="162"/>
      <c r="D357" s="162"/>
      <c r="E357" s="163" t="s">
        <v>3</v>
      </c>
      <c r="F357" s="251" t="s">
        <v>163</v>
      </c>
      <c r="G357" s="252"/>
      <c r="H357" s="252"/>
      <c r="I357" s="252"/>
      <c r="J357" s="162"/>
      <c r="K357" s="164">
        <v>30.196000000000002</v>
      </c>
      <c r="L357" s="162"/>
      <c r="M357" s="162"/>
      <c r="N357" s="162"/>
      <c r="O357" s="162"/>
      <c r="P357" s="162"/>
      <c r="Q357" s="162"/>
      <c r="R357" s="165"/>
      <c r="T357" s="166"/>
      <c r="U357" s="162"/>
      <c r="V357" s="162"/>
      <c r="W357" s="162"/>
      <c r="X357" s="162"/>
      <c r="Y357" s="162"/>
      <c r="Z357" s="162"/>
      <c r="AA357" s="167"/>
      <c r="AT357" s="168" t="s">
        <v>161</v>
      </c>
      <c r="AU357" s="168" t="s">
        <v>81</v>
      </c>
      <c r="AV357" s="12" t="s">
        <v>87</v>
      </c>
      <c r="AW357" s="12" t="s">
        <v>32</v>
      </c>
      <c r="AX357" s="12" t="s">
        <v>20</v>
      </c>
      <c r="AY357" s="168" t="s">
        <v>154</v>
      </c>
    </row>
    <row r="358" spans="2:65" s="1" customFormat="1" ht="31.5" customHeight="1" x14ac:dyDescent="0.1">
      <c r="B358" s="135"/>
      <c r="C358" s="136" t="s">
        <v>425</v>
      </c>
      <c r="D358" s="136" t="s">
        <v>155</v>
      </c>
      <c r="E358" s="137" t="s">
        <v>426</v>
      </c>
      <c r="F358" s="244" t="s">
        <v>427</v>
      </c>
      <c r="G358" s="245"/>
      <c r="H358" s="245"/>
      <c r="I358" s="245"/>
      <c r="J358" s="138" t="s">
        <v>221</v>
      </c>
      <c r="K358" s="139">
        <v>76.546999999999997</v>
      </c>
      <c r="L358" s="246">
        <v>0</v>
      </c>
      <c r="M358" s="245"/>
      <c r="N358" s="246">
        <f>ROUND(L358*K358,2)</f>
        <v>0</v>
      </c>
      <c r="O358" s="245"/>
      <c r="P358" s="245"/>
      <c r="Q358" s="245"/>
      <c r="R358" s="140"/>
      <c r="T358" s="141" t="s">
        <v>3</v>
      </c>
      <c r="U358" s="40" t="s">
        <v>41</v>
      </c>
      <c r="V358" s="142">
        <v>0.61599999999999999</v>
      </c>
      <c r="W358" s="142">
        <f>V358*K358</f>
        <v>47.152951999999999</v>
      </c>
      <c r="X358" s="142">
        <v>0.11669</v>
      </c>
      <c r="Y358" s="142">
        <f>X358*K358</f>
        <v>8.9322694299999998</v>
      </c>
      <c r="Z358" s="142">
        <v>0</v>
      </c>
      <c r="AA358" s="143">
        <f>Z358*K358</f>
        <v>0</v>
      </c>
      <c r="AR358" s="17" t="s">
        <v>87</v>
      </c>
      <c r="AT358" s="17" t="s">
        <v>155</v>
      </c>
      <c r="AU358" s="17" t="s">
        <v>81</v>
      </c>
      <c r="AY358" s="17" t="s">
        <v>154</v>
      </c>
      <c r="BE358" s="144">
        <f>IF(U358="základní",N358,0)</f>
        <v>0</v>
      </c>
      <c r="BF358" s="144">
        <f>IF(U358="snížená",N358,0)</f>
        <v>0</v>
      </c>
      <c r="BG358" s="144">
        <f>IF(U358="zákl. přenesená",N358,0)</f>
        <v>0</v>
      </c>
      <c r="BH358" s="144">
        <f>IF(U358="sníž. přenesená",N358,0)</f>
        <v>0</v>
      </c>
      <c r="BI358" s="144">
        <f>IF(U358="nulová",N358,0)</f>
        <v>0</v>
      </c>
      <c r="BJ358" s="17" t="s">
        <v>81</v>
      </c>
      <c r="BK358" s="144">
        <f>ROUND(L358*K358,2)</f>
        <v>0</v>
      </c>
      <c r="BL358" s="17" t="s">
        <v>87</v>
      </c>
      <c r="BM358" s="17" t="s">
        <v>428</v>
      </c>
    </row>
    <row r="359" spans="2:65" s="10" customFormat="1" ht="22.5" customHeight="1" x14ac:dyDescent="0.1">
      <c r="B359" s="145"/>
      <c r="C359" s="146"/>
      <c r="D359" s="146"/>
      <c r="E359" s="147" t="s">
        <v>3</v>
      </c>
      <c r="F359" s="247" t="s">
        <v>429</v>
      </c>
      <c r="G359" s="248"/>
      <c r="H359" s="248"/>
      <c r="I359" s="248"/>
      <c r="J359" s="146"/>
      <c r="K359" s="148" t="s">
        <v>3</v>
      </c>
      <c r="L359" s="146"/>
      <c r="M359" s="146"/>
      <c r="N359" s="146"/>
      <c r="O359" s="146"/>
      <c r="P359" s="146"/>
      <c r="Q359" s="146"/>
      <c r="R359" s="149"/>
      <c r="T359" s="150"/>
      <c r="U359" s="146"/>
      <c r="V359" s="146"/>
      <c r="W359" s="146"/>
      <c r="X359" s="146"/>
      <c r="Y359" s="146"/>
      <c r="Z359" s="146"/>
      <c r="AA359" s="151"/>
      <c r="AT359" s="152" t="s">
        <v>161</v>
      </c>
      <c r="AU359" s="152" t="s">
        <v>81</v>
      </c>
      <c r="AV359" s="10" t="s">
        <v>20</v>
      </c>
      <c r="AW359" s="10" t="s">
        <v>32</v>
      </c>
      <c r="AX359" s="10" t="s">
        <v>74</v>
      </c>
      <c r="AY359" s="152" t="s">
        <v>154</v>
      </c>
    </row>
    <row r="360" spans="2:65" s="10" customFormat="1" ht="22.5" customHeight="1" x14ac:dyDescent="0.1">
      <c r="B360" s="145"/>
      <c r="C360" s="146"/>
      <c r="D360" s="146"/>
      <c r="E360" s="147" t="s">
        <v>3</v>
      </c>
      <c r="F360" s="253" t="s">
        <v>430</v>
      </c>
      <c r="G360" s="248"/>
      <c r="H360" s="248"/>
      <c r="I360" s="248"/>
      <c r="J360" s="146"/>
      <c r="K360" s="148" t="s">
        <v>3</v>
      </c>
      <c r="L360" s="146"/>
      <c r="M360" s="146"/>
      <c r="N360" s="146"/>
      <c r="O360" s="146"/>
      <c r="P360" s="146"/>
      <c r="Q360" s="146"/>
      <c r="R360" s="149"/>
      <c r="T360" s="150"/>
      <c r="U360" s="146"/>
      <c r="V360" s="146"/>
      <c r="W360" s="146"/>
      <c r="X360" s="146"/>
      <c r="Y360" s="146"/>
      <c r="Z360" s="146"/>
      <c r="AA360" s="151"/>
      <c r="AT360" s="152" t="s">
        <v>161</v>
      </c>
      <c r="AU360" s="152" t="s">
        <v>81</v>
      </c>
      <c r="AV360" s="10" t="s">
        <v>20</v>
      </c>
      <c r="AW360" s="10" t="s">
        <v>32</v>
      </c>
      <c r="AX360" s="10" t="s">
        <v>74</v>
      </c>
      <c r="AY360" s="152" t="s">
        <v>154</v>
      </c>
    </row>
    <row r="361" spans="2:65" s="11" customFormat="1" ht="22.5" customHeight="1" x14ac:dyDescent="0.1">
      <c r="B361" s="153"/>
      <c r="C361" s="154"/>
      <c r="D361" s="154"/>
      <c r="E361" s="155" t="s">
        <v>3</v>
      </c>
      <c r="F361" s="249" t="s">
        <v>431</v>
      </c>
      <c r="G361" s="250"/>
      <c r="H361" s="250"/>
      <c r="I361" s="250"/>
      <c r="J361" s="154"/>
      <c r="K361" s="156">
        <v>10.863</v>
      </c>
      <c r="L361" s="154"/>
      <c r="M361" s="154"/>
      <c r="N361" s="154"/>
      <c r="O361" s="154"/>
      <c r="P361" s="154"/>
      <c r="Q361" s="154"/>
      <c r="R361" s="157"/>
      <c r="T361" s="158"/>
      <c r="U361" s="154"/>
      <c r="V361" s="154"/>
      <c r="W361" s="154"/>
      <c r="X361" s="154"/>
      <c r="Y361" s="154"/>
      <c r="Z361" s="154"/>
      <c r="AA361" s="159"/>
      <c r="AT361" s="160" t="s">
        <v>161</v>
      </c>
      <c r="AU361" s="160" t="s">
        <v>81</v>
      </c>
      <c r="AV361" s="11" t="s">
        <v>81</v>
      </c>
      <c r="AW361" s="11" t="s">
        <v>32</v>
      </c>
      <c r="AX361" s="11" t="s">
        <v>74</v>
      </c>
      <c r="AY361" s="160" t="s">
        <v>154</v>
      </c>
    </row>
    <row r="362" spans="2:65" s="10" customFormat="1" ht="22.5" customHeight="1" x14ac:dyDescent="0.1">
      <c r="B362" s="145"/>
      <c r="C362" s="146"/>
      <c r="D362" s="146"/>
      <c r="E362" s="147" t="s">
        <v>3</v>
      </c>
      <c r="F362" s="253" t="s">
        <v>264</v>
      </c>
      <c r="G362" s="248"/>
      <c r="H362" s="248"/>
      <c r="I362" s="248"/>
      <c r="J362" s="146"/>
      <c r="K362" s="148" t="s">
        <v>3</v>
      </c>
      <c r="L362" s="146"/>
      <c r="M362" s="146"/>
      <c r="N362" s="146"/>
      <c r="O362" s="146"/>
      <c r="P362" s="146"/>
      <c r="Q362" s="146"/>
      <c r="R362" s="149"/>
      <c r="T362" s="150"/>
      <c r="U362" s="146"/>
      <c r="V362" s="146"/>
      <c r="W362" s="146"/>
      <c r="X362" s="146"/>
      <c r="Y362" s="146"/>
      <c r="Z362" s="146"/>
      <c r="AA362" s="151"/>
      <c r="AT362" s="152" t="s">
        <v>161</v>
      </c>
      <c r="AU362" s="152" t="s">
        <v>81</v>
      </c>
      <c r="AV362" s="10" t="s">
        <v>20</v>
      </c>
      <c r="AW362" s="10" t="s">
        <v>32</v>
      </c>
      <c r="AX362" s="10" t="s">
        <v>74</v>
      </c>
      <c r="AY362" s="152" t="s">
        <v>154</v>
      </c>
    </row>
    <row r="363" spans="2:65" s="11" customFormat="1" ht="22.5" customHeight="1" x14ac:dyDescent="0.1">
      <c r="B363" s="153"/>
      <c r="C363" s="154"/>
      <c r="D363" s="154"/>
      <c r="E363" s="155" t="s">
        <v>3</v>
      </c>
      <c r="F363" s="249" t="s">
        <v>432</v>
      </c>
      <c r="G363" s="250"/>
      <c r="H363" s="250"/>
      <c r="I363" s="250"/>
      <c r="J363" s="154"/>
      <c r="K363" s="156">
        <v>-2.94</v>
      </c>
      <c r="L363" s="154"/>
      <c r="M363" s="154"/>
      <c r="N363" s="154"/>
      <c r="O363" s="154"/>
      <c r="P363" s="154"/>
      <c r="Q363" s="154"/>
      <c r="R363" s="157"/>
      <c r="T363" s="158"/>
      <c r="U363" s="154"/>
      <c r="V363" s="154"/>
      <c r="W363" s="154"/>
      <c r="X363" s="154"/>
      <c r="Y363" s="154"/>
      <c r="Z363" s="154"/>
      <c r="AA363" s="159"/>
      <c r="AT363" s="160" t="s">
        <v>161</v>
      </c>
      <c r="AU363" s="160" t="s">
        <v>81</v>
      </c>
      <c r="AV363" s="11" t="s">
        <v>81</v>
      </c>
      <c r="AW363" s="11" t="s">
        <v>32</v>
      </c>
      <c r="AX363" s="11" t="s">
        <v>74</v>
      </c>
      <c r="AY363" s="160" t="s">
        <v>154</v>
      </c>
    </row>
    <row r="364" spans="2:65" s="10" customFormat="1" ht="22.5" customHeight="1" x14ac:dyDescent="0.1">
      <c r="B364" s="145"/>
      <c r="C364" s="146"/>
      <c r="D364" s="146"/>
      <c r="E364" s="147" t="s">
        <v>3</v>
      </c>
      <c r="F364" s="253" t="s">
        <v>433</v>
      </c>
      <c r="G364" s="248"/>
      <c r="H364" s="248"/>
      <c r="I364" s="248"/>
      <c r="J364" s="146"/>
      <c r="K364" s="148" t="s">
        <v>3</v>
      </c>
      <c r="L364" s="146"/>
      <c r="M364" s="146"/>
      <c r="N364" s="146"/>
      <c r="O364" s="146"/>
      <c r="P364" s="146"/>
      <c r="Q364" s="146"/>
      <c r="R364" s="149"/>
      <c r="T364" s="150"/>
      <c r="U364" s="146"/>
      <c r="V364" s="146"/>
      <c r="W364" s="146"/>
      <c r="X364" s="146"/>
      <c r="Y364" s="146"/>
      <c r="Z364" s="146"/>
      <c r="AA364" s="151"/>
      <c r="AT364" s="152" t="s">
        <v>161</v>
      </c>
      <c r="AU364" s="152" t="s">
        <v>81</v>
      </c>
      <c r="AV364" s="10" t="s">
        <v>20</v>
      </c>
      <c r="AW364" s="10" t="s">
        <v>32</v>
      </c>
      <c r="AX364" s="10" t="s">
        <v>74</v>
      </c>
      <c r="AY364" s="152" t="s">
        <v>154</v>
      </c>
    </row>
    <row r="365" spans="2:65" s="11" customFormat="1" ht="22.5" customHeight="1" x14ac:dyDescent="0.1">
      <c r="B365" s="153"/>
      <c r="C365" s="154"/>
      <c r="D365" s="154"/>
      <c r="E365" s="155" t="s">
        <v>3</v>
      </c>
      <c r="F365" s="249" t="s">
        <v>434</v>
      </c>
      <c r="G365" s="250"/>
      <c r="H365" s="250"/>
      <c r="I365" s="250"/>
      <c r="J365" s="154"/>
      <c r="K365" s="156">
        <v>26.62</v>
      </c>
      <c r="L365" s="154"/>
      <c r="M365" s="154"/>
      <c r="N365" s="154"/>
      <c r="O365" s="154"/>
      <c r="P365" s="154"/>
      <c r="Q365" s="154"/>
      <c r="R365" s="157"/>
      <c r="T365" s="158"/>
      <c r="U365" s="154"/>
      <c r="V365" s="154"/>
      <c r="W365" s="154"/>
      <c r="X365" s="154"/>
      <c r="Y365" s="154"/>
      <c r="Z365" s="154"/>
      <c r="AA365" s="159"/>
      <c r="AT365" s="160" t="s">
        <v>161</v>
      </c>
      <c r="AU365" s="160" t="s">
        <v>81</v>
      </c>
      <c r="AV365" s="11" t="s">
        <v>81</v>
      </c>
      <c r="AW365" s="11" t="s">
        <v>32</v>
      </c>
      <c r="AX365" s="11" t="s">
        <v>74</v>
      </c>
      <c r="AY365" s="160" t="s">
        <v>154</v>
      </c>
    </row>
    <row r="366" spans="2:65" s="10" customFormat="1" ht="22.5" customHeight="1" x14ac:dyDescent="0.1">
      <c r="B366" s="145"/>
      <c r="C366" s="146"/>
      <c r="D366" s="146"/>
      <c r="E366" s="147" t="s">
        <v>3</v>
      </c>
      <c r="F366" s="253" t="s">
        <v>264</v>
      </c>
      <c r="G366" s="248"/>
      <c r="H366" s="248"/>
      <c r="I366" s="248"/>
      <c r="J366" s="146"/>
      <c r="K366" s="148" t="s">
        <v>3</v>
      </c>
      <c r="L366" s="146"/>
      <c r="M366" s="146"/>
      <c r="N366" s="146"/>
      <c r="O366" s="146"/>
      <c r="P366" s="146"/>
      <c r="Q366" s="146"/>
      <c r="R366" s="149"/>
      <c r="T366" s="150"/>
      <c r="U366" s="146"/>
      <c r="V366" s="146"/>
      <c r="W366" s="146"/>
      <c r="X366" s="146"/>
      <c r="Y366" s="146"/>
      <c r="Z366" s="146"/>
      <c r="AA366" s="151"/>
      <c r="AT366" s="152" t="s">
        <v>161</v>
      </c>
      <c r="AU366" s="152" t="s">
        <v>81</v>
      </c>
      <c r="AV366" s="10" t="s">
        <v>20</v>
      </c>
      <c r="AW366" s="10" t="s">
        <v>32</v>
      </c>
      <c r="AX366" s="10" t="s">
        <v>74</v>
      </c>
      <c r="AY366" s="152" t="s">
        <v>154</v>
      </c>
    </row>
    <row r="367" spans="2:65" s="11" customFormat="1" ht="22.5" customHeight="1" x14ac:dyDescent="0.1">
      <c r="B367" s="153"/>
      <c r="C367" s="154"/>
      <c r="D367" s="154"/>
      <c r="E367" s="155" t="s">
        <v>3</v>
      </c>
      <c r="F367" s="249" t="s">
        <v>435</v>
      </c>
      <c r="G367" s="250"/>
      <c r="H367" s="250"/>
      <c r="I367" s="250"/>
      <c r="J367" s="154"/>
      <c r="K367" s="156">
        <v>-4.8</v>
      </c>
      <c r="L367" s="154"/>
      <c r="M367" s="154"/>
      <c r="N367" s="154"/>
      <c r="O367" s="154"/>
      <c r="P367" s="154"/>
      <c r="Q367" s="154"/>
      <c r="R367" s="157"/>
      <c r="T367" s="158"/>
      <c r="U367" s="154"/>
      <c r="V367" s="154"/>
      <c r="W367" s="154"/>
      <c r="X367" s="154"/>
      <c r="Y367" s="154"/>
      <c r="Z367" s="154"/>
      <c r="AA367" s="159"/>
      <c r="AT367" s="160" t="s">
        <v>161</v>
      </c>
      <c r="AU367" s="160" t="s">
        <v>81</v>
      </c>
      <c r="AV367" s="11" t="s">
        <v>81</v>
      </c>
      <c r="AW367" s="11" t="s">
        <v>32</v>
      </c>
      <c r="AX367" s="11" t="s">
        <v>74</v>
      </c>
      <c r="AY367" s="160" t="s">
        <v>154</v>
      </c>
    </row>
    <row r="368" spans="2:65" s="10" customFormat="1" ht="22.5" customHeight="1" x14ac:dyDescent="0.1">
      <c r="B368" s="145"/>
      <c r="C368" s="146"/>
      <c r="D368" s="146"/>
      <c r="E368" s="147" t="s">
        <v>3</v>
      </c>
      <c r="F368" s="253" t="s">
        <v>436</v>
      </c>
      <c r="G368" s="248"/>
      <c r="H368" s="248"/>
      <c r="I368" s="248"/>
      <c r="J368" s="146"/>
      <c r="K368" s="148" t="s">
        <v>3</v>
      </c>
      <c r="L368" s="146"/>
      <c r="M368" s="146"/>
      <c r="N368" s="146"/>
      <c r="O368" s="146"/>
      <c r="P368" s="146"/>
      <c r="Q368" s="146"/>
      <c r="R368" s="149"/>
      <c r="T368" s="150"/>
      <c r="U368" s="146"/>
      <c r="V368" s="146"/>
      <c r="W368" s="146"/>
      <c r="X368" s="146"/>
      <c r="Y368" s="146"/>
      <c r="Z368" s="146"/>
      <c r="AA368" s="151"/>
      <c r="AT368" s="152" t="s">
        <v>161</v>
      </c>
      <c r="AU368" s="152" t="s">
        <v>81</v>
      </c>
      <c r="AV368" s="10" t="s">
        <v>20</v>
      </c>
      <c r="AW368" s="10" t="s">
        <v>32</v>
      </c>
      <c r="AX368" s="10" t="s">
        <v>74</v>
      </c>
      <c r="AY368" s="152" t="s">
        <v>154</v>
      </c>
    </row>
    <row r="369" spans="2:51" s="11" customFormat="1" ht="22.5" customHeight="1" x14ac:dyDescent="0.1">
      <c r="B369" s="153"/>
      <c r="C369" s="154"/>
      <c r="D369" s="154"/>
      <c r="E369" s="155" t="s">
        <v>3</v>
      </c>
      <c r="F369" s="249" t="s">
        <v>437</v>
      </c>
      <c r="G369" s="250"/>
      <c r="H369" s="250"/>
      <c r="I369" s="250"/>
      <c r="J369" s="154"/>
      <c r="K369" s="156">
        <v>9.2680000000000007</v>
      </c>
      <c r="L369" s="154"/>
      <c r="M369" s="154"/>
      <c r="N369" s="154"/>
      <c r="O369" s="154"/>
      <c r="P369" s="154"/>
      <c r="Q369" s="154"/>
      <c r="R369" s="157"/>
      <c r="T369" s="158"/>
      <c r="U369" s="154"/>
      <c r="V369" s="154"/>
      <c r="W369" s="154"/>
      <c r="X369" s="154"/>
      <c r="Y369" s="154"/>
      <c r="Z369" s="154"/>
      <c r="AA369" s="159"/>
      <c r="AT369" s="160" t="s">
        <v>161</v>
      </c>
      <c r="AU369" s="160" t="s">
        <v>81</v>
      </c>
      <c r="AV369" s="11" t="s">
        <v>81</v>
      </c>
      <c r="AW369" s="11" t="s">
        <v>32</v>
      </c>
      <c r="AX369" s="11" t="s">
        <v>74</v>
      </c>
      <c r="AY369" s="160" t="s">
        <v>154</v>
      </c>
    </row>
    <row r="370" spans="2:51" s="10" customFormat="1" ht="22.5" customHeight="1" x14ac:dyDescent="0.1">
      <c r="B370" s="145"/>
      <c r="C370" s="146"/>
      <c r="D370" s="146"/>
      <c r="E370" s="147" t="s">
        <v>3</v>
      </c>
      <c r="F370" s="253" t="s">
        <v>438</v>
      </c>
      <c r="G370" s="248"/>
      <c r="H370" s="248"/>
      <c r="I370" s="248"/>
      <c r="J370" s="146"/>
      <c r="K370" s="148" t="s">
        <v>3</v>
      </c>
      <c r="L370" s="146"/>
      <c r="M370" s="146"/>
      <c r="N370" s="146"/>
      <c r="O370" s="146"/>
      <c r="P370" s="146"/>
      <c r="Q370" s="146"/>
      <c r="R370" s="149"/>
      <c r="T370" s="150"/>
      <c r="U370" s="146"/>
      <c r="V370" s="146"/>
      <c r="W370" s="146"/>
      <c r="X370" s="146"/>
      <c r="Y370" s="146"/>
      <c r="Z370" s="146"/>
      <c r="AA370" s="151"/>
      <c r="AT370" s="152" t="s">
        <v>161</v>
      </c>
      <c r="AU370" s="152" t="s">
        <v>81</v>
      </c>
      <c r="AV370" s="10" t="s">
        <v>20</v>
      </c>
      <c r="AW370" s="10" t="s">
        <v>32</v>
      </c>
      <c r="AX370" s="10" t="s">
        <v>74</v>
      </c>
      <c r="AY370" s="152" t="s">
        <v>154</v>
      </c>
    </row>
    <row r="371" spans="2:51" s="11" customFormat="1" ht="22.5" customHeight="1" x14ac:dyDescent="0.1">
      <c r="B371" s="153"/>
      <c r="C371" s="154"/>
      <c r="D371" s="154"/>
      <c r="E371" s="155" t="s">
        <v>3</v>
      </c>
      <c r="F371" s="249" t="s">
        <v>439</v>
      </c>
      <c r="G371" s="250"/>
      <c r="H371" s="250"/>
      <c r="I371" s="250"/>
      <c r="J371" s="154"/>
      <c r="K371" s="156">
        <v>12.21</v>
      </c>
      <c r="L371" s="154"/>
      <c r="M371" s="154"/>
      <c r="N371" s="154"/>
      <c r="O371" s="154"/>
      <c r="P371" s="154"/>
      <c r="Q371" s="154"/>
      <c r="R371" s="157"/>
      <c r="T371" s="158"/>
      <c r="U371" s="154"/>
      <c r="V371" s="154"/>
      <c r="W371" s="154"/>
      <c r="X371" s="154"/>
      <c r="Y371" s="154"/>
      <c r="Z371" s="154"/>
      <c r="AA371" s="159"/>
      <c r="AT371" s="160" t="s">
        <v>161</v>
      </c>
      <c r="AU371" s="160" t="s">
        <v>81</v>
      </c>
      <c r="AV371" s="11" t="s">
        <v>81</v>
      </c>
      <c r="AW371" s="11" t="s">
        <v>32</v>
      </c>
      <c r="AX371" s="11" t="s">
        <v>74</v>
      </c>
      <c r="AY371" s="160" t="s">
        <v>154</v>
      </c>
    </row>
    <row r="372" spans="2:51" s="10" customFormat="1" ht="22.5" customHeight="1" x14ac:dyDescent="0.1">
      <c r="B372" s="145"/>
      <c r="C372" s="146"/>
      <c r="D372" s="146"/>
      <c r="E372" s="147" t="s">
        <v>3</v>
      </c>
      <c r="F372" s="253" t="s">
        <v>440</v>
      </c>
      <c r="G372" s="248"/>
      <c r="H372" s="248"/>
      <c r="I372" s="248"/>
      <c r="J372" s="146"/>
      <c r="K372" s="148" t="s">
        <v>3</v>
      </c>
      <c r="L372" s="146"/>
      <c r="M372" s="146"/>
      <c r="N372" s="146"/>
      <c r="O372" s="146"/>
      <c r="P372" s="146"/>
      <c r="Q372" s="146"/>
      <c r="R372" s="149"/>
      <c r="T372" s="150"/>
      <c r="U372" s="146"/>
      <c r="V372" s="146"/>
      <c r="W372" s="146"/>
      <c r="X372" s="146"/>
      <c r="Y372" s="146"/>
      <c r="Z372" s="146"/>
      <c r="AA372" s="151"/>
      <c r="AT372" s="152" t="s">
        <v>161</v>
      </c>
      <c r="AU372" s="152" t="s">
        <v>81</v>
      </c>
      <c r="AV372" s="10" t="s">
        <v>20</v>
      </c>
      <c r="AW372" s="10" t="s">
        <v>32</v>
      </c>
      <c r="AX372" s="10" t="s">
        <v>74</v>
      </c>
      <c r="AY372" s="152" t="s">
        <v>154</v>
      </c>
    </row>
    <row r="373" spans="2:51" s="11" customFormat="1" ht="22.5" customHeight="1" x14ac:dyDescent="0.1">
      <c r="B373" s="153"/>
      <c r="C373" s="154"/>
      <c r="D373" s="154"/>
      <c r="E373" s="155" t="s">
        <v>3</v>
      </c>
      <c r="F373" s="249" t="s">
        <v>437</v>
      </c>
      <c r="G373" s="250"/>
      <c r="H373" s="250"/>
      <c r="I373" s="250"/>
      <c r="J373" s="154"/>
      <c r="K373" s="156">
        <v>9.2680000000000007</v>
      </c>
      <c r="L373" s="154"/>
      <c r="M373" s="154"/>
      <c r="N373" s="154"/>
      <c r="O373" s="154"/>
      <c r="P373" s="154"/>
      <c r="Q373" s="154"/>
      <c r="R373" s="157"/>
      <c r="T373" s="158"/>
      <c r="U373" s="154"/>
      <c r="V373" s="154"/>
      <c r="W373" s="154"/>
      <c r="X373" s="154"/>
      <c r="Y373" s="154"/>
      <c r="Z373" s="154"/>
      <c r="AA373" s="159"/>
      <c r="AT373" s="160" t="s">
        <v>161</v>
      </c>
      <c r="AU373" s="160" t="s">
        <v>81</v>
      </c>
      <c r="AV373" s="11" t="s">
        <v>81</v>
      </c>
      <c r="AW373" s="11" t="s">
        <v>32</v>
      </c>
      <c r="AX373" s="11" t="s">
        <v>74</v>
      </c>
      <c r="AY373" s="160" t="s">
        <v>154</v>
      </c>
    </row>
    <row r="374" spans="2:51" s="10" customFormat="1" ht="22.5" customHeight="1" x14ac:dyDescent="0.1">
      <c r="B374" s="145"/>
      <c r="C374" s="146"/>
      <c r="D374" s="146"/>
      <c r="E374" s="147" t="s">
        <v>3</v>
      </c>
      <c r="F374" s="253" t="s">
        <v>441</v>
      </c>
      <c r="G374" s="248"/>
      <c r="H374" s="248"/>
      <c r="I374" s="248"/>
      <c r="J374" s="146"/>
      <c r="K374" s="148" t="s">
        <v>3</v>
      </c>
      <c r="L374" s="146"/>
      <c r="M374" s="146"/>
      <c r="N374" s="146"/>
      <c r="O374" s="146"/>
      <c r="P374" s="146"/>
      <c r="Q374" s="146"/>
      <c r="R374" s="149"/>
      <c r="T374" s="150"/>
      <c r="U374" s="146"/>
      <c r="V374" s="146"/>
      <c r="W374" s="146"/>
      <c r="X374" s="146"/>
      <c r="Y374" s="146"/>
      <c r="Z374" s="146"/>
      <c r="AA374" s="151"/>
      <c r="AT374" s="152" t="s">
        <v>161</v>
      </c>
      <c r="AU374" s="152" t="s">
        <v>81</v>
      </c>
      <c r="AV374" s="10" t="s">
        <v>20</v>
      </c>
      <c r="AW374" s="10" t="s">
        <v>32</v>
      </c>
      <c r="AX374" s="10" t="s">
        <v>74</v>
      </c>
      <c r="AY374" s="152" t="s">
        <v>154</v>
      </c>
    </row>
    <row r="375" spans="2:51" s="11" customFormat="1" ht="22.5" customHeight="1" x14ac:dyDescent="0.1">
      <c r="B375" s="153"/>
      <c r="C375" s="154"/>
      <c r="D375" s="154"/>
      <c r="E375" s="155" t="s">
        <v>3</v>
      </c>
      <c r="F375" s="249" t="s">
        <v>442</v>
      </c>
      <c r="G375" s="250"/>
      <c r="H375" s="250"/>
      <c r="I375" s="250"/>
      <c r="J375" s="154"/>
      <c r="K375" s="156">
        <v>0.92500000000000004</v>
      </c>
      <c r="L375" s="154"/>
      <c r="M375" s="154"/>
      <c r="N375" s="154"/>
      <c r="O375" s="154"/>
      <c r="P375" s="154"/>
      <c r="Q375" s="154"/>
      <c r="R375" s="157"/>
      <c r="T375" s="158"/>
      <c r="U375" s="154"/>
      <c r="V375" s="154"/>
      <c r="W375" s="154"/>
      <c r="X375" s="154"/>
      <c r="Y375" s="154"/>
      <c r="Z375" s="154"/>
      <c r="AA375" s="159"/>
      <c r="AT375" s="160" t="s">
        <v>161</v>
      </c>
      <c r="AU375" s="160" t="s">
        <v>81</v>
      </c>
      <c r="AV375" s="11" t="s">
        <v>81</v>
      </c>
      <c r="AW375" s="11" t="s">
        <v>32</v>
      </c>
      <c r="AX375" s="11" t="s">
        <v>74</v>
      </c>
      <c r="AY375" s="160" t="s">
        <v>154</v>
      </c>
    </row>
    <row r="376" spans="2:51" s="10" customFormat="1" ht="22.5" customHeight="1" x14ac:dyDescent="0.1">
      <c r="B376" s="145"/>
      <c r="C376" s="146"/>
      <c r="D376" s="146"/>
      <c r="E376" s="147" t="s">
        <v>3</v>
      </c>
      <c r="F376" s="253" t="s">
        <v>443</v>
      </c>
      <c r="G376" s="248"/>
      <c r="H376" s="248"/>
      <c r="I376" s="248"/>
      <c r="J376" s="146"/>
      <c r="K376" s="148" t="s">
        <v>3</v>
      </c>
      <c r="L376" s="146"/>
      <c r="M376" s="146"/>
      <c r="N376" s="146"/>
      <c r="O376" s="146"/>
      <c r="P376" s="146"/>
      <c r="Q376" s="146"/>
      <c r="R376" s="149"/>
      <c r="T376" s="150"/>
      <c r="U376" s="146"/>
      <c r="V376" s="146"/>
      <c r="W376" s="146"/>
      <c r="X376" s="146"/>
      <c r="Y376" s="146"/>
      <c r="Z376" s="146"/>
      <c r="AA376" s="151"/>
      <c r="AT376" s="152" t="s">
        <v>161</v>
      </c>
      <c r="AU376" s="152" t="s">
        <v>81</v>
      </c>
      <c r="AV376" s="10" t="s">
        <v>20</v>
      </c>
      <c r="AW376" s="10" t="s">
        <v>32</v>
      </c>
      <c r="AX376" s="10" t="s">
        <v>74</v>
      </c>
      <c r="AY376" s="152" t="s">
        <v>154</v>
      </c>
    </row>
    <row r="377" spans="2:51" s="11" customFormat="1" ht="22.5" customHeight="1" x14ac:dyDescent="0.1">
      <c r="B377" s="153"/>
      <c r="C377" s="154"/>
      <c r="D377" s="154"/>
      <c r="E377" s="155" t="s">
        <v>3</v>
      </c>
      <c r="F377" s="249" t="s">
        <v>442</v>
      </c>
      <c r="G377" s="250"/>
      <c r="H377" s="250"/>
      <c r="I377" s="250"/>
      <c r="J377" s="154"/>
      <c r="K377" s="156">
        <v>0.92500000000000004</v>
      </c>
      <c r="L377" s="154"/>
      <c r="M377" s="154"/>
      <c r="N377" s="154"/>
      <c r="O377" s="154"/>
      <c r="P377" s="154"/>
      <c r="Q377" s="154"/>
      <c r="R377" s="157"/>
      <c r="T377" s="158"/>
      <c r="U377" s="154"/>
      <c r="V377" s="154"/>
      <c r="W377" s="154"/>
      <c r="X377" s="154"/>
      <c r="Y377" s="154"/>
      <c r="Z377" s="154"/>
      <c r="AA377" s="159"/>
      <c r="AT377" s="160" t="s">
        <v>161</v>
      </c>
      <c r="AU377" s="160" t="s">
        <v>81</v>
      </c>
      <c r="AV377" s="11" t="s">
        <v>81</v>
      </c>
      <c r="AW377" s="11" t="s">
        <v>32</v>
      </c>
      <c r="AX377" s="11" t="s">
        <v>74</v>
      </c>
      <c r="AY377" s="160" t="s">
        <v>154</v>
      </c>
    </row>
    <row r="378" spans="2:51" s="10" customFormat="1" ht="22.5" customHeight="1" x14ac:dyDescent="0.1">
      <c r="B378" s="145"/>
      <c r="C378" s="146"/>
      <c r="D378" s="146"/>
      <c r="E378" s="147" t="s">
        <v>3</v>
      </c>
      <c r="F378" s="253" t="s">
        <v>444</v>
      </c>
      <c r="G378" s="248"/>
      <c r="H378" s="248"/>
      <c r="I378" s="248"/>
      <c r="J378" s="146"/>
      <c r="K378" s="148" t="s">
        <v>3</v>
      </c>
      <c r="L378" s="146"/>
      <c r="M378" s="146"/>
      <c r="N378" s="146"/>
      <c r="O378" s="146"/>
      <c r="P378" s="146"/>
      <c r="Q378" s="146"/>
      <c r="R378" s="149"/>
      <c r="T378" s="150"/>
      <c r="U378" s="146"/>
      <c r="V378" s="146"/>
      <c r="W378" s="146"/>
      <c r="X378" s="146"/>
      <c r="Y378" s="146"/>
      <c r="Z378" s="146"/>
      <c r="AA378" s="151"/>
      <c r="AT378" s="152" t="s">
        <v>161</v>
      </c>
      <c r="AU378" s="152" t="s">
        <v>81</v>
      </c>
      <c r="AV378" s="10" t="s">
        <v>20</v>
      </c>
      <c r="AW378" s="10" t="s">
        <v>32</v>
      </c>
      <c r="AX378" s="10" t="s">
        <v>74</v>
      </c>
      <c r="AY378" s="152" t="s">
        <v>154</v>
      </c>
    </row>
    <row r="379" spans="2:51" s="11" customFormat="1" ht="22.5" customHeight="1" x14ac:dyDescent="0.1">
      <c r="B379" s="153"/>
      <c r="C379" s="154"/>
      <c r="D379" s="154"/>
      <c r="E379" s="155" t="s">
        <v>3</v>
      </c>
      <c r="F379" s="249" t="s">
        <v>445</v>
      </c>
      <c r="G379" s="250"/>
      <c r="H379" s="250"/>
      <c r="I379" s="250"/>
      <c r="J379" s="154"/>
      <c r="K379" s="156">
        <v>7.343</v>
      </c>
      <c r="L379" s="154"/>
      <c r="M379" s="154"/>
      <c r="N379" s="154"/>
      <c r="O379" s="154"/>
      <c r="P379" s="154"/>
      <c r="Q379" s="154"/>
      <c r="R379" s="157"/>
      <c r="T379" s="158"/>
      <c r="U379" s="154"/>
      <c r="V379" s="154"/>
      <c r="W379" s="154"/>
      <c r="X379" s="154"/>
      <c r="Y379" s="154"/>
      <c r="Z379" s="154"/>
      <c r="AA379" s="159"/>
      <c r="AT379" s="160" t="s">
        <v>161</v>
      </c>
      <c r="AU379" s="160" t="s">
        <v>81</v>
      </c>
      <c r="AV379" s="11" t="s">
        <v>81</v>
      </c>
      <c r="AW379" s="11" t="s">
        <v>32</v>
      </c>
      <c r="AX379" s="11" t="s">
        <v>74</v>
      </c>
      <c r="AY379" s="160" t="s">
        <v>154</v>
      </c>
    </row>
    <row r="380" spans="2:51" s="10" customFormat="1" ht="22.5" customHeight="1" x14ac:dyDescent="0.1">
      <c r="B380" s="145"/>
      <c r="C380" s="146"/>
      <c r="D380" s="146"/>
      <c r="E380" s="147" t="s">
        <v>3</v>
      </c>
      <c r="F380" s="253" t="s">
        <v>264</v>
      </c>
      <c r="G380" s="248"/>
      <c r="H380" s="248"/>
      <c r="I380" s="248"/>
      <c r="J380" s="146"/>
      <c r="K380" s="148" t="s">
        <v>3</v>
      </c>
      <c r="L380" s="146"/>
      <c r="M380" s="146"/>
      <c r="N380" s="146"/>
      <c r="O380" s="146"/>
      <c r="P380" s="146"/>
      <c r="Q380" s="146"/>
      <c r="R380" s="149"/>
      <c r="T380" s="150"/>
      <c r="U380" s="146"/>
      <c r="V380" s="146"/>
      <c r="W380" s="146"/>
      <c r="X380" s="146"/>
      <c r="Y380" s="146"/>
      <c r="Z380" s="146"/>
      <c r="AA380" s="151"/>
      <c r="AT380" s="152" t="s">
        <v>161</v>
      </c>
      <c r="AU380" s="152" t="s">
        <v>81</v>
      </c>
      <c r="AV380" s="10" t="s">
        <v>20</v>
      </c>
      <c r="AW380" s="10" t="s">
        <v>32</v>
      </c>
      <c r="AX380" s="10" t="s">
        <v>74</v>
      </c>
      <c r="AY380" s="152" t="s">
        <v>154</v>
      </c>
    </row>
    <row r="381" spans="2:51" s="11" customFormat="1" ht="22.5" customHeight="1" x14ac:dyDescent="0.1">
      <c r="B381" s="153"/>
      <c r="C381" s="154"/>
      <c r="D381" s="154"/>
      <c r="E381" s="155" t="s">
        <v>3</v>
      </c>
      <c r="F381" s="249" t="s">
        <v>432</v>
      </c>
      <c r="G381" s="250"/>
      <c r="H381" s="250"/>
      <c r="I381" s="250"/>
      <c r="J381" s="154"/>
      <c r="K381" s="156">
        <v>-2.94</v>
      </c>
      <c r="L381" s="154"/>
      <c r="M381" s="154"/>
      <c r="N381" s="154"/>
      <c r="O381" s="154"/>
      <c r="P381" s="154"/>
      <c r="Q381" s="154"/>
      <c r="R381" s="157"/>
      <c r="T381" s="158"/>
      <c r="U381" s="154"/>
      <c r="V381" s="154"/>
      <c r="W381" s="154"/>
      <c r="X381" s="154"/>
      <c r="Y381" s="154"/>
      <c r="Z381" s="154"/>
      <c r="AA381" s="159"/>
      <c r="AT381" s="160" t="s">
        <v>161</v>
      </c>
      <c r="AU381" s="160" t="s">
        <v>81</v>
      </c>
      <c r="AV381" s="11" t="s">
        <v>81</v>
      </c>
      <c r="AW381" s="11" t="s">
        <v>32</v>
      </c>
      <c r="AX381" s="11" t="s">
        <v>74</v>
      </c>
      <c r="AY381" s="160" t="s">
        <v>154</v>
      </c>
    </row>
    <row r="382" spans="2:51" s="10" customFormat="1" ht="22.5" customHeight="1" x14ac:dyDescent="0.1">
      <c r="B382" s="145"/>
      <c r="C382" s="146"/>
      <c r="D382" s="146"/>
      <c r="E382" s="147" t="s">
        <v>3</v>
      </c>
      <c r="F382" s="253" t="s">
        <v>446</v>
      </c>
      <c r="G382" s="248"/>
      <c r="H382" s="248"/>
      <c r="I382" s="248"/>
      <c r="J382" s="146"/>
      <c r="K382" s="148" t="s">
        <v>3</v>
      </c>
      <c r="L382" s="146"/>
      <c r="M382" s="146"/>
      <c r="N382" s="146"/>
      <c r="O382" s="146"/>
      <c r="P382" s="146"/>
      <c r="Q382" s="146"/>
      <c r="R382" s="149"/>
      <c r="T382" s="150"/>
      <c r="U382" s="146"/>
      <c r="V382" s="146"/>
      <c r="W382" s="146"/>
      <c r="X382" s="146"/>
      <c r="Y382" s="146"/>
      <c r="Z382" s="146"/>
      <c r="AA382" s="151"/>
      <c r="AT382" s="152" t="s">
        <v>161</v>
      </c>
      <c r="AU382" s="152" t="s">
        <v>81</v>
      </c>
      <c r="AV382" s="10" t="s">
        <v>20</v>
      </c>
      <c r="AW382" s="10" t="s">
        <v>32</v>
      </c>
      <c r="AX382" s="10" t="s">
        <v>74</v>
      </c>
      <c r="AY382" s="152" t="s">
        <v>154</v>
      </c>
    </row>
    <row r="383" spans="2:51" s="11" customFormat="1" ht="22.5" customHeight="1" x14ac:dyDescent="0.1">
      <c r="B383" s="153"/>
      <c r="C383" s="154"/>
      <c r="D383" s="154"/>
      <c r="E383" s="155" t="s">
        <v>3</v>
      </c>
      <c r="F383" s="249" t="s">
        <v>447</v>
      </c>
      <c r="G383" s="250"/>
      <c r="H383" s="250"/>
      <c r="I383" s="250"/>
      <c r="J383" s="154"/>
      <c r="K383" s="156">
        <v>6.3940000000000001</v>
      </c>
      <c r="L383" s="154"/>
      <c r="M383" s="154"/>
      <c r="N383" s="154"/>
      <c r="O383" s="154"/>
      <c r="P383" s="154"/>
      <c r="Q383" s="154"/>
      <c r="R383" s="157"/>
      <c r="T383" s="158"/>
      <c r="U383" s="154"/>
      <c r="V383" s="154"/>
      <c r="W383" s="154"/>
      <c r="X383" s="154"/>
      <c r="Y383" s="154"/>
      <c r="Z383" s="154"/>
      <c r="AA383" s="159"/>
      <c r="AT383" s="160" t="s">
        <v>161</v>
      </c>
      <c r="AU383" s="160" t="s">
        <v>81</v>
      </c>
      <c r="AV383" s="11" t="s">
        <v>81</v>
      </c>
      <c r="AW383" s="11" t="s">
        <v>32</v>
      </c>
      <c r="AX383" s="11" t="s">
        <v>74</v>
      </c>
      <c r="AY383" s="160" t="s">
        <v>154</v>
      </c>
    </row>
    <row r="384" spans="2:51" s="10" customFormat="1" ht="22.5" customHeight="1" x14ac:dyDescent="0.1">
      <c r="B384" s="145"/>
      <c r="C384" s="146"/>
      <c r="D384" s="146"/>
      <c r="E384" s="147" t="s">
        <v>3</v>
      </c>
      <c r="F384" s="253" t="s">
        <v>264</v>
      </c>
      <c r="G384" s="248"/>
      <c r="H384" s="248"/>
      <c r="I384" s="248"/>
      <c r="J384" s="146"/>
      <c r="K384" s="148" t="s">
        <v>3</v>
      </c>
      <c r="L384" s="146"/>
      <c r="M384" s="146"/>
      <c r="N384" s="146"/>
      <c r="O384" s="146"/>
      <c r="P384" s="146"/>
      <c r="Q384" s="146"/>
      <c r="R384" s="149"/>
      <c r="T384" s="150"/>
      <c r="U384" s="146"/>
      <c r="V384" s="146"/>
      <c r="W384" s="146"/>
      <c r="X384" s="146"/>
      <c r="Y384" s="146"/>
      <c r="Z384" s="146"/>
      <c r="AA384" s="151"/>
      <c r="AT384" s="152" t="s">
        <v>161</v>
      </c>
      <c r="AU384" s="152" t="s">
        <v>81</v>
      </c>
      <c r="AV384" s="10" t="s">
        <v>20</v>
      </c>
      <c r="AW384" s="10" t="s">
        <v>32</v>
      </c>
      <c r="AX384" s="10" t="s">
        <v>74</v>
      </c>
      <c r="AY384" s="152" t="s">
        <v>154</v>
      </c>
    </row>
    <row r="385" spans="2:65" s="11" customFormat="1" ht="22.5" customHeight="1" x14ac:dyDescent="0.1">
      <c r="B385" s="153"/>
      <c r="C385" s="154"/>
      <c r="D385" s="154"/>
      <c r="E385" s="155" t="s">
        <v>3</v>
      </c>
      <c r="F385" s="249" t="s">
        <v>448</v>
      </c>
      <c r="G385" s="250"/>
      <c r="H385" s="250"/>
      <c r="I385" s="250"/>
      <c r="J385" s="154"/>
      <c r="K385" s="156">
        <v>-1.26</v>
      </c>
      <c r="L385" s="154"/>
      <c r="M385" s="154"/>
      <c r="N385" s="154"/>
      <c r="O385" s="154"/>
      <c r="P385" s="154"/>
      <c r="Q385" s="154"/>
      <c r="R385" s="157"/>
      <c r="T385" s="158"/>
      <c r="U385" s="154"/>
      <c r="V385" s="154"/>
      <c r="W385" s="154"/>
      <c r="X385" s="154"/>
      <c r="Y385" s="154"/>
      <c r="Z385" s="154"/>
      <c r="AA385" s="159"/>
      <c r="AT385" s="160" t="s">
        <v>161</v>
      </c>
      <c r="AU385" s="160" t="s">
        <v>81</v>
      </c>
      <c r="AV385" s="11" t="s">
        <v>81</v>
      </c>
      <c r="AW385" s="11" t="s">
        <v>32</v>
      </c>
      <c r="AX385" s="11" t="s">
        <v>74</v>
      </c>
      <c r="AY385" s="160" t="s">
        <v>154</v>
      </c>
    </row>
    <row r="386" spans="2:65" s="10" customFormat="1" ht="22.5" customHeight="1" x14ac:dyDescent="0.1">
      <c r="B386" s="145"/>
      <c r="C386" s="146"/>
      <c r="D386" s="146"/>
      <c r="E386" s="147" t="s">
        <v>3</v>
      </c>
      <c r="F386" s="253" t="s">
        <v>449</v>
      </c>
      <c r="G386" s="248"/>
      <c r="H386" s="248"/>
      <c r="I386" s="248"/>
      <c r="J386" s="146"/>
      <c r="K386" s="148" t="s">
        <v>3</v>
      </c>
      <c r="L386" s="146"/>
      <c r="M386" s="146"/>
      <c r="N386" s="146"/>
      <c r="O386" s="146"/>
      <c r="P386" s="146"/>
      <c r="Q386" s="146"/>
      <c r="R386" s="149"/>
      <c r="T386" s="150"/>
      <c r="U386" s="146"/>
      <c r="V386" s="146"/>
      <c r="W386" s="146"/>
      <c r="X386" s="146"/>
      <c r="Y386" s="146"/>
      <c r="Z386" s="146"/>
      <c r="AA386" s="151"/>
      <c r="AT386" s="152" t="s">
        <v>161</v>
      </c>
      <c r="AU386" s="152" t="s">
        <v>81</v>
      </c>
      <c r="AV386" s="10" t="s">
        <v>20</v>
      </c>
      <c r="AW386" s="10" t="s">
        <v>32</v>
      </c>
      <c r="AX386" s="10" t="s">
        <v>74</v>
      </c>
      <c r="AY386" s="152" t="s">
        <v>154</v>
      </c>
    </row>
    <row r="387" spans="2:65" s="11" customFormat="1" ht="22.5" customHeight="1" x14ac:dyDescent="0.1">
      <c r="B387" s="153"/>
      <c r="C387" s="154"/>
      <c r="D387" s="154"/>
      <c r="E387" s="155" t="s">
        <v>3</v>
      </c>
      <c r="F387" s="249" t="s">
        <v>450</v>
      </c>
      <c r="G387" s="250"/>
      <c r="H387" s="250"/>
      <c r="I387" s="250"/>
      <c r="J387" s="154"/>
      <c r="K387" s="156">
        <v>10.271000000000001</v>
      </c>
      <c r="L387" s="154"/>
      <c r="M387" s="154"/>
      <c r="N387" s="154"/>
      <c r="O387" s="154"/>
      <c r="P387" s="154"/>
      <c r="Q387" s="154"/>
      <c r="R387" s="157"/>
      <c r="T387" s="158"/>
      <c r="U387" s="154"/>
      <c r="V387" s="154"/>
      <c r="W387" s="154"/>
      <c r="X387" s="154"/>
      <c r="Y387" s="154"/>
      <c r="Z387" s="154"/>
      <c r="AA387" s="159"/>
      <c r="AT387" s="160" t="s">
        <v>161</v>
      </c>
      <c r="AU387" s="160" t="s">
        <v>81</v>
      </c>
      <c r="AV387" s="11" t="s">
        <v>81</v>
      </c>
      <c r="AW387" s="11" t="s">
        <v>32</v>
      </c>
      <c r="AX387" s="11" t="s">
        <v>74</v>
      </c>
      <c r="AY387" s="160" t="s">
        <v>154</v>
      </c>
    </row>
    <row r="388" spans="2:65" s="10" customFormat="1" ht="22.5" customHeight="1" x14ac:dyDescent="0.1">
      <c r="B388" s="145"/>
      <c r="C388" s="146"/>
      <c r="D388" s="146"/>
      <c r="E388" s="147" t="s">
        <v>3</v>
      </c>
      <c r="F388" s="253" t="s">
        <v>264</v>
      </c>
      <c r="G388" s="248"/>
      <c r="H388" s="248"/>
      <c r="I388" s="248"/>
      <c r="J388" s="146"/>
      <c r="K388" s="148" t="s">
        <v>3</v>
      </c>
      <c r="L388" s="146"/>
      <c r="M388" s="146"/>
      <c r="N388" s="146"/>
      <c r="O388" s="146"/>
      <c r="P388" s="146"/>
      <c r="Q388" s="146"/>
      <c r="R388" s="149"/>
      <c r="T388" s="150"/>
      <c r="U388" s="146"/>
      <c r="V388" s="146"/>
      <c r="W388" s="146"/>
      <c r="X388" s="146"/>
      <c r="Y388" s="146"/>
      <c r="Z388" s="146"/>
      <c r="AA388" s="151"/>
      <c r="AT388" s="152" t="s">
        <v>161</v>
      </c>
      <c r="AU388" s="152" t="s">
        <v>81</v>
      </c>
      <c r="AV388" s="10" t="s">
        <v>20</v>
      </c>
      <c r="AW388" s="10" t="s">
        <v>32</v>
      </c>
      <c r="AX388" s="10" t="s">
        <v>74</v>
      </c>
      <c r="AY388" s="152" t="s">
        <v>154</v>
      </c>
    </row>
    <row r="389" spans="2:65" s="11" customFormat="1" ht="22.5" customHeight="1" x14ac:dyDescent="0.1">
      <c r="B389" s="153"/>
      <c r="C389" s="154"/>
      <c r="D389" s="154"/>
      <c r="E389" s="155" t="s">
        <v>3</v>
      </c>
      <c r="F389" s="249" t="s">
        <v>451</v>
      </c>
      <c r="G389" s="250"/>
      <c r="H389" s="250"/>
      <c r="I389" s="250"/>
      <c r="J389" s="154"/>
      <c r="K389" s="156">
        <v>-5.6</v>
      </c>
      <c r="L389" s="154"/>
      <c r="M389" s="154"/>
      <c r="N389" s="154"/>
      <c r="O389" s="154"/>
      <c r="P389" s="154"/>
      <c r="Q389" s="154"/>
      <c r="R389" s="157"/>
      <c r="T389" s="158"/>
      <c r="U389" s="154"/>
      <c r="V389" s="154"/>
      <c r="W389" s="154"/>
      <c r="X389" s="154"/>
      <c r="Y389" s="154"/>
      <c r="Z389" s="154"/>
      <c r="AA389" s="159"/>
      <c r="AT389" s="160" t="s">
        <v>161</v>
      </c>
      <c r="AU389" s="160" t="s">
        <v>81</v>
      </c>
      <c r="AV389" s="11" t="s">
        <v>81</v>
      </c>
      <c r="AW389" s="11" t="s">
        <v>32</v>
      </c>
      <c r="AX389" s="11" t="s">
        <v>74</v>
      </c>
      <c r="AY389" s="160" t="s">
        <v>154</v>
      </c>
    </row>
    <row r="390" spans="2:65" s="12" customFormat="1" ht="22.5" customHeight="1" x14ac:dyDescent="0.1">
      <c r="B390" s="161"/>
      <c r="C390" s="162"/>
      <c r="D390" s="162"/>
      <c r="E390" s="163" t="s">
        <v>3</v>
      </c>
      <c r="F390" s="251" t="s">
        <v>163</v>
      </c>
      <c r="G390" s="252"/>
      <c r="H390" s="252"/>
      <c r="I390" s="252"/>
      <c r="J390" s="162"/>
      <c r="K390" s="164">
        <v>76.546999999999997</v>
      </c>
      <c r="L390" s="162"/>
      <c r="M390" s="162"/>
      <c r="N390" s="162"/>
      <c r="O390" s="162"/>
      <c r="P390" s="162"/>
      <c r="Q390" s="162"/>
      <c r="R390" s="165"/>
      <c r="T390" s="166"/>
      <c r="U390" s="162"/>
      <c r="V390" s="162"/>
      <c r="W390" s="162"/>
      <c r="X390" s="162"/>
      <c r="Y390" s="162"/>
      <c r="Z390" s="162"/>
      <c r="AA390" s="167"/>
      <c r="AT390" s="168" t="s">
        <v>161</v>
      </c>
      <c r="AU390" s="168" t="s">
        <v>81</v>
      </c>
      <c r="AV390" s="12" t="s">
        <v>87</v>
      </c>
      <c r="AW390" s="12" t="s">
        <v>32</v>
      </c>
      <c r="AX390" s="12" t="s">
        <v>20</v>
      </c>
      <c r="AY390" s="168" t="s">
        <v>154</v>
      </c>
    </row>
    <row r="391" spans="2:65" s="1" customFormat="1" ht="31.5" customHeight="1" x14ac:dyDescent="0.1">
      <c r="B391" s="135"/>
      <c r="C391" s="136" t="s">
        <v>452</v>
      </c>
      <c r="D391" s="136" t="s">
        <v>155</v>
      </c>
      <c r="E391" s="137" t="s">
        <v>453</v>
      </c>
      <c r="F391" s="244" t="s">
        <v>454</v>
      </c>
      <c r="G391" s="245"/>
      <c r="H391" s="245"/>
      <c r="I391" s="245"/>
      <c r="J391" s="138" t="s">
        <v>221</v>
      </c>
      <c r="K391" s="139">
        <v>53.85</v>
      </c>
      <c r="L391" s="246">
        <v>0</v>
      </c>
      <c r="M391" s="245"/>
      <c r="N391" s="246">
        <f>ROUND(L391*K391,2)</f>
        <v>0</v>
      </c>
      <c r="O391" s="245"/>
      <c r="P391" s="245"/>
      <c r="Q391" s="245"/>
      <c r="R391" s="140"/>
      <c r="T391" s="141" t="s">
        <v>3</v>
      </c>
      <c r="U391" s="40" t="s">
        <v>41</v>
      </c>
      <c r="V391" s="142">
        <v>0.67800000000000005</v>
      </c>
      <c r="W391" s="142">
        <f>V391*K391</f>
        <v>36.510300000000001</v>
      </c>
      <c r="X391" s="142">
        <v>0.1434</v>
      </c>
      <c r="Y391" s="142">
        <f>X391*K391</f>
        <v>7.7220900000000006</v>
      </c>
      <c r="Z391" s="142">
        <v>0</v>
      </c>
      <c r="AA391" s="143">
        <f>Z391*K391</f>
        <v>0</v>
      </c>
      <c r="AR391" s="17" t="s">
        <v>87</v>
      </c>
      <c r="AT391" s="17" t="s">
        <v>155</v>
      </c>
      <c r="AU391" s="17" t="s">
        <v>81</v>
      </c>
      <c r="AY391" s="17" t="s">
        <v>154</v>
      </c>
      <c r="BE391" s="144">
        <f>IF(U391="základní",N391,0)</f>
        <v>0</v>
      </c>
      <c r="BF391" s="144">
        <f>IF(U391="snížená",N391,0)</f>
        <v>0</v>
      </c>
      <c r="BG391" s="144">
        <f>IF(U391="zákl. přenesená",N391,0)</f>
        <v>0</v>
      </c>
      <c r="BH391" s="144">
        <f>IF(U391="sníž. přenesená",N391,0)</f>
        <v>0</v>
      </c>
      <c r="BI391" s="144">
        <f>IF(U391="nulová",N391,0)</f>
        <v>0</v>
      </c>
      <c r="BJ391" s="17" t="s">
        <v>81</v>
      </c>
      <c r="BK391" s="144">
        <f>ROUND(L391*K391,2)</f>
        <v>0</v>
      </c>
      <c r="BL391" s="17" t="s">
        <v>87</v>
      </c>
      <c r="BM391" s="17" t="s">
        <v>455</v>
      </c>
    </row>
    <row r="392" spans="2:65" s="10" customFormat="1" ht="22.5" customHeight="1" x14ac:dyDescent="0.1">
      <c r="B392" s="145"/>
      <c r="C392" s="146"/>
      <c r="D392" s="146"/>
      <c r="E392" s="147" t="s">
        <v>3</v>
      </c>
      <c r="F392" s="247" t="s">
        <v>456</v>
      </c>
      <c r="G392" s="248"/>
      <c r="H392" s="248"/>
      <c r="I392" s="248"/>
      <c r="J392" s="146"/>
      <c r="K392" s="148" t="s">
        <v>3</v>
      </c>
      <c r="L392" s="146"/>
      <c r="M392" s="146"/>
      <c r="N392" s="146"/>
      <c r="O392" s="146"/>
      <c r="P392" s="146"/>
      <c r="Q392" s="146"/>
      <c r="R392" s="149"/>
      <c r="T392" s="150"/>
      <c r="U392" s="146"/>
      <c r="V392" s="146"/>
      <c r="W392" s="146"/>
      <c r="X392" s="146"/>
      <c r="Y392" s="146"/>
      <c r="Z392" s="146"/>
      <c r="AA392" s="151"/>
      <c r="AT392" s="152" t="s">
        <v>161</v>
      </c>
      <c r="AU392" s="152" t="s">
        <v>81</v>
      </c>
      <c r="AV392" s="10" t="s">
        <v>20</v>
      </c>
      <c r="AW392" s="10" t="s">
        <v>32</v>
      </c>
      <c r="AX392" s="10" t="s">
        <v>74</v>
      </c>
      <c r="AY392" s="152" t="s">
        <v>154</v>
      </c>
    </row>
    <row r="393" spans="2:65" s="10" customFormat="1" ht="22.5" customHeight="1" x14ac:dyDescent="0.1">
      <c r="B393" s="145"/>
      <c r="C393" s="146"/>
      <c r="D393" s="146"/>
      <c r="E393" s="147" t="s">
        <v>3</v>
      </c>
      <c r="F393" s="253" t="s">
        <v>457</v>
      </c>
      <c r="G393" s="248"/>
      <c r="H393" s="248"/>
      <c r="I393" s="248"/>
      <c r="J393" s="146"/>
      <c r="K393" s="148" t="s">
        <v>3</v>
      </c>
      <c r="L393" s="146"/>
      <c r="M393" s="146"/>
      <c r="N393" s="146"/>
      <c r="O393" s="146"/>
      <c r="P393" s="146"/>
      <c r="Q393" s="146"/>
      <c r="R393" s="149"/>
      <c r="T393" s="150"/>
      <c r="U393" s="146"/>
      <c r="V393" s="146"/>
      <c r="W393" s="146"/>
      <c r="X393" s="146"/>
      <c r="Y393" s="146"/>
      <c r="Z393" s="146"/>
      <c r="AA393" s="151"/>
      <c r="AT393" s="152" t="s">
        <v>161</v>
      </c>
      <c r="AU393" s="152" t="s">
        <v>81</v>
      </c>
      <c r="AV393" s="10" t="s">
        <v>20</v>
      </c>
      <c r="AW393" s="10" t="s">
        <v>32</v>
      </c>
      <c r="AX393" s="10" t="s">
        <v>74</v>
      </c>
      <c r="AY393" s="152" t="s">
        <v>154</v>
      </c>
    </row>
    <row r="394" spans="2:65" s="11" customFormat="1" ht="22.5" customHeight="1" x14ac:dyDescent="0.1">
      <c r="B394" s="153"/>
      <c r="C394" s="154"/>
      <c r="D394" s="154"/>
      <c r="E394" s="155" t="s">
        <v>3</v>
      </c>
      <c r="F394" s="249" t="s">
        <v>458</v>
      </c>
      <c r="G394" s="250"/>
      <c r="H394" s="250"/>
      <c r="I394" s="250"/>
      <c r="J394" s="154"/>
      <c r="K394" s="156">
        <v>15.34</v>
      </c>
      <c r="L394" s="154"/>
      <c r="M394" s="154"/>
      <c r="N394" s="154"/>
      <c r="O394" s="154"/>
      <c r="P394" s="154"/>
      <c r="Q394" s="154"/>
      <c r="R394" s="157"/>
      <c r="T394" s="158"/>
      <c r="U394" s="154"/>
      <c r="V394" s="154"/>
      <c r="W394" s="154"/>
      <c r="X394" s="154"/>
      <c r="Y394" s="154"/>
      <c r="Z394" s="154"/>
      <c r="AA394" s="159"/>
      <c r="AT394" s="160" t="s">
        <v>161</v>
      </c>
      <c r="AU394" s="160" t="s">
        <v>81</v>
      </c>
      <c r="AV394" s="11" t="s">
        <v>81</v>
      </c>
      <c r="AW394" s="11" t="s">
        <v>32</v>
      </c>
      <c r="AX394" s="11" t="s">
        <v>74</v>
      </c>
      <c r="AY394" s="160" t="s">
        <v>154</v>
      </c>
    </row>
    <row r="395" spans="2:65" s="10" customFormat="1" ht="22.5" customHeight="1" x14ac:dyDescent="0.1">
      <c r="B395" s="145"/>
      <c r="C395" s="146"/>
      <c r="D395" s="146"/>
      <c r="E395" s="147" t="s">
        <v>3</v>
      </c>
      <c r="F395" s="253" t="s">
        <v>264</v>
      </c>
      <c r="G395" s="248"/>
      <c r="H395" s="248"/>
      <c r="I395" s="248"/>
      <c r="J395" s="146"/>
      <c r="K395" s="148" t="s">
        <v>3</v>
      </c>
      <c r="L395" s="146"/>
      <c r="M395" s="146"/>
      <c r="N395" s="146"/>
      <c r="O395" s="146"/>
      <c r="P395" s="146"/>
      <c r="Q395" s="146"/>
      <c r="R395" s="149"/>
      <c r="T395" s="150"/>
      <c r="U395" s="146"/>
      <c r="V395" s="146"/>
      <c r="W395" s="146"/>
      <c r="X395" s="146"/>
      <c r="Y395" s="146"/>
      <c r="Z395" s="146"/>
      <c r="AA395" s="151"/>
      <c r="AT395" s="152" t="s">
        <v>161</v>
      </c>
      <c r="AU395" s="152" t="s">
        <v>81</v>
      </c>
      <c r="AV395" s="10" t="s">
        <v>20</v>
      </c>
      <c r="AW395" s="10" t="s">
        <v>32</v>
      </c>
      <c r="AX395" s="10" t="s">
        <v>74</v>
      </c>
      <c r="AY395" s="152" t="s">
        <v>154</v>
      </c>
    </row>
    <row r="396" spans="2:65" s="11" customFormat="1" ht="22.5" customHeight="1" x14ac:dyDescent="0.1">
      <c r="B396" s="153"/>
      <c r="C396" s="154"/>
      <c r="D396" s="154"/>
      <c r="E396" s="155" t="s">
        <v>3</v>
      </c>
      <c r="F396" s="249" t="s">
        <v>459</v>
      </c>
      <c r="G396" s="250"/>
      <c r="H396" s="250"/>
      <c r="I396" s="250"/>
      <c r="J396" s="154"/>
      <c r="K396" s="156">
        <v>-1.6</v>
      </c>
      <c r="L396" s="154"/>
      <c r="M396" s="154"/>
      <c r="N396" s="154"/>
      <c r="O396" s="154"/>
      <c r="P396" s="154"/>
      <c r="Q396" s="154"/>
      <c r="R396" s="157"/>
      <c r="T396" s="158"/>
      <c r="U396" s="154"/>
      <c r="V396" s="154"/>
      <c r="W396" s="154"/>
      <c r="X396" s="154"/>
      <c r="Y396" s="154"/>
      <c r="Z396" s="154"/>
      <c r="AA396" s="159"/>
      <c r="AT396" s="160" t="s">
        <v>161</v>
      </c>
      <c r="AU396" s="160" t="s">
        <v>81</v>
      </c>
      <c r="AV396" s="11" t="s">
        <v>81</v>
      </c>
      <c r="AW396" s="11" t="s">
        <v>32</v>
      </c>
      <c r="AX396" s="11" t="s">
        <v>74</v>
      </c>
      <c r="AY396" s="160" t="s">
        <v>154</v>
      </c>
    </row>
    <row r="397" spans="2:65" s="10" customFormat="1" ht="22.5" customHeight="1" x14ac:dyDescent="0.1">
      <c r="B397" s="145"/>
      <c r="C397" s="146"/>
      <c r="D397" s="146"/>
      <c r="E397" s="147" t="s">
        <v>3</v>
      </c>
      <c r="F397" s="253" t="s">
        <v>460</v>
      </c>
      <c r="G397" s="248"/>
      <c r="H397" s="248"/>
      <c r="I397" s="248"/>
      <c r="J397" s="146"/>
      <c r="K397" s="148" t="s">
        <v>3</v>
      </c>
      <c r="L397" s="146"/>
      <c r="M397" s="146"/>
      <c r="N397" s="146"/>
      <c r="O397" s="146"/>
      <c r="P397" s="146"/>
      <c r="Q397" s="146"/>
      <c r="R397" s="149"/>
      <c r="T397" s="150"/>
      <c r="U397" s="146"/>
      <c r="V397" s="146"/>
      <c r="W397" s="146"/>
      <c r="X397" s="146"/>
      <c r="Y397" s="146"/>
      <c r="Z397" s="146"/>
      <c r="AA397" s="151"/>
      <c r="AT397" s="152" t="s">
        <v>161</v>
      </c>
      <c r="AU397" s="152" t="s">
        <v>81</v>
      </c>
      <c r="AV397" s="10" t="s">
        <v>20</v>
      </c>
      <c r="AW397" s="10" t="s">
        <v>32</v>
      </c>
      <c r="AX397" s="10" t="s">
        <v>74</v>
      </c>
      <c r="AY397" s="152" t="s">
        <v>154</v>
      </c>
    </row>
    <row r="398" spans="2:65" s="11" customFormat="1" ht="22.5" customHeight="1" x14ac:dyDescent="0.1">
      <c r="B398" s="153"/>
      <c r="C398" s="154"/>
      <c r="D398" s="154"/>
      <c r="E398" s="155" t="s">
        <v>3</v>
      </c>
      <c r="F398" s="249" t="s">
        <v>461</v>
      </c>
      <c r="G398" s="250"/>
      <c r="H398" s="250"/>
      <c r="I398" s="250"/>
      <c r="J398" s="154"/>
      <c r="K398" s="156">
        <v>7.3150000000000004</v>
      </c>
      <c r="L398" s="154"/>
      <c r="M398" s="154"/>
      <c r="N398" s="154"/>
      <c r="O398" s="154"/>
      <c r="P398" s="154"/>
      <c r="Q398" s="154"/>
      <c r="R398" s="157"/>
      <c r="T398" s="158"/>
      <c r="U398" s="154"/>
      <c r="V398" s="154"/>
      <c r="W398" s="154"/>
      <c r="X398" s="154"/>
      <c r="Y398" s="154"/>
      <c r="Z398" s="154"/>
      <c r="AA398" s="159"/>
      <c r="AT398" s="160" t="s">
        <v>161</v>
      </c>
      <c r="AU398" s="160" t="s">
        <v>81</v>
      </c>
      <c r="AV398" s="11" t="s">
        <v>81</v>
      </c>
      <c r="AW398" s="11" t="s">
        <v>32</v>
      </c>
      <c r="AX398" s="11" t="s">
        <v>74</v>
      </c>
      <c r="AY398" s="160" t="s">
        <v>154</v>
      </c>
    </row>
    <row r="399" spans="2:65" s="10" customFormat="1" ht="22.5" customHeight="1" x14ac:dyDescent="0.1">
      <c r="B399" s="145"/>
      <c r="C399" s="146"/>
      <c r="D399" s="146"/>
      <c r="E399" s="147" t="s">
        <v>3</v>
      </c>
      <c r="F399" s="253" t="s">
        <v>264</v>
      </c>
      <c r="G399" s="248"/>
      <c r="H399" s="248"/>
      <c r="I399" s="248"/>
      <c r="J399" s="146"/>
      <c r="K399" s="148" t="s">
        <v>3</v>
      </c>
      <c r="L399" s="146"/>
      <c r="M399" s="146"/>
      <c r="N399" s="146"/>
      <c r="O399" s="146"/>
      <c r="P399" s="146"/>
      <c r="Q399" s="146"/>
      <c r="R399" s="149"/>
      <c r="T399" s="150"/>
      <c r="U399" s="146"/>
      <c r="V399" s="146"/>
      <c r="W399" s="146"/>
      <c r="X399" s="146"/>
      <c r="Y399" s="146"/>
      <c r="Z399" s="146"/>
      <c r="AA399" s="151"/>
      <c r="AT399" s="152" t="s">
        <v>161</v>
      </c>
      <c r="AU399" s="152" t="s">
        <v>81</v>
      </c>
      <c r="AV399" s="10" t="s">
        <v>20</v>
      </c>
      <c r="AW399" s="10" t="s">
        <v>32</v>
      </c>
      <c r="AX399" s="10" t="s">
        <v>74</v>
      </c>
      <c r="AY399" s="152" t="s">
        <v>154</v>
      </c>
    </row>
    <row r="400" spans="2:65" s="11" customFormat="1" ht="22.5" customHeight="1" x14ac:dyDescent="0.1">
      <c r="B400" s="153"/>
      <c r="C400" s="154"/>
      <c r="D400" s="154"/>
      <c r="E400" s="155" t="s">
        <v>3</v>
      </c>
      <c r="F400" s="249" t="s">
        <v>459</v>
      </c>
      <c r="G400" s="250"/>
      <c r="H400" s="250"/>
      <c r="I400" s="250"/>
      <c r="J400" s="154"/>
      <c r="K400" s="156">
        <v>-1.6</v>
      </c>
      <c r="L400" s="154"/>
      <c r="M400" s="154"/>
      <c r="N400" s="154"/>
      <c r="O400" s="154"/>
      <c r="P400" s="154"/>
      <c r="Q400" s="154"/>
      <c r="R400" s="157"/>
      <c r="T400" s="158"/>
      <c r="U400" s="154"/>
      <c r="V400" s="154"/>
      <c r="W400" s="154"/>
      <c r="X400" s="154"/>
      <c r="Y400" s="154"/>
      <c r="Z400" s="154"/>
      <c r="AA400" s="159"/>
      <c r="AT400" s="160" t="s">
        <v>161</v>
      </c>
      <c r="AU400" s="160" t="s">
        <v>81</v>
      </c>
      <c r="AV400" s="11" t="s">
        <v>81</v>
      </c>
      <c r="AW400" s="11" t="s">
        <v>32</v>
      </c>
      <c r="AX400" s="11" t="s">
        <v>74</v>
      </c>
      <c r="AY400" s="160" t="s">
        <v>154</v>
      </c>
    </row>
    <row r="401" spans="2:65" s="11" customFormat="1" ht="22.5" customHeight="1" x14ac:dyDescent="0.1">
      <c r="B401" s="153"/>
      <c r="C401" s="154"/>
      <c r="D401" s="154"/>
      <c r="E401" s="155" t="s">
        <v>3</v>
      </c>
      <c r="F401" s="249" t="s">
        <v>424</v>
      </c>
      <c r="G401" s="250"/>
      <c r="H401" s="250"/>
      <c r="I401" s="250"/>
      <c r="J401" s="154"/>
      <c r="K401" s="156">
        <v>-1.4</v>
      </c>
      <c r="L401" s="154"/>
      <c r="M401" s="154"/>
      <c r="N401" s="154"/>
      <c r="O401" s="154"/>
      <c r="P401" s="154"/>
      <c r="Q401" s="154"/>
      <c r="R401" s="157"/>
      <c r="T401" s="158"/>
      <c r="U401" s="154"/>
      <c r="V401" s="154"/>
      <c r="W401" s="154"/>
      <c r="X401" s="154"/>
      <c r="Y401" s="154"/>
      <c r="Z401" s="154"/>
      <c r="AA401" s="159"/>
      <c r="AT401" s="160" t="s">
        <v>161</v>
      </c>
      <c r="AU401" s="160" t="s">
        <v>81</v>
      </c>
      <c r="AV401" s="11" t="s">
        <v>81</v>
      </c>
      <c r="AW401" s="11" t="s">
        <v>32</v>
      </c>
      <c r="AX401" s="11" t="s">
        <v>74</v>
      </c>
      <c r="AY401" s="160" t="s">
        <v>154</v>
      </c>
    </row>
    <row r="402" spans="2:65" s="10" customFormat="1" ht="22.5" customHeight="1" x14ac:dyDescent="0.1">
      <c r="B402" s="145"/>
      <c r="C402" s="146"/>
      <c r="D402" s="146"/>
      <c r="E402" s="147" t="s">
        <v>3</v>
      </c>
      <c r="F402" s="253" t="s">
        <v>462</v>
      </c>
      <c r="G402" s="248"/>
      <c r="H402" s="248"/>
      <c r="I402" s="248"/>
      <c r="J402" s="146"/>
      <c r="K402" s="148" t="s">
        <v>3</v>
      </c>
      <c r="L402" s="146"/>
      <c r="M402" s="146"/>
      <c r="N402" s="146"/>
      <c r="O402" s="146"/>
      <c r="P402" s="146"/>
      <c r="Q402" s="146"/>
      <c r="R402" s="149"/>
      <c r="T402" s="150"/>
      <c r="U402" s="146"/>
      <c r="V402" s="146"/>
      <c r="W402" s="146"/>
      <c r="X402" s="146"/>
      <c r="Y402" s="146"/>
      <c r="Z402" s="146"/>
      <c r="AA402" s="151"/>
      <c r="AT402" s="152" t="s">
        <v>161</v>
      </c>
      <c r="AU402" s="152" t="s">
        <v>81</v>
      </c>
      <c r="AV402" s="10" t="s">
        <v>20</v>
      </c>
      <c r="AW402" s="10" t="s">
        <v>32</v>
      </c>
      <c r="AX402" s="10" t="s">
        <v>74</v>
      </c>
      <c r="AY402" s="152" t="s">
        <v>154</v>
      </c>
    </row>
    <row r="403" spans="2:65" s="11" customFormat="1" ht="22.5" customHeight="1" x14ac:dyDescent="0.1">
      <c r="B403" s="153"/>
      <c r="C403" s="154"/>
      <c r="D403" s="154"/>
      <c r="E403" s="155" t="s">
        <v>3</v>
      </c>
      <c r="F403" s="249" t="s">
        <v>463</v>
      </c>
      <c r="G403" s="250"/>
      <c r="H403" s="250"/>
      <c r="I403" s="250"/>
      <c r="J403" s="154"/>
      <c r="K403" s="156">
        <v>5.9539999999999997</v>
      </c>
      <c r="L403" s="154"/>
      <c r="M403" s="154"/>
      <c r="N403" s="154"/>
      <c r="O403" s="154"/>
      <c r="P403" s="154"/>
      <c r="Q403" s="154"/>
      <c r="R403" s="157"/>
      <c r="T403" s="158"/>
      <c r="U403" s="154"/>
      <c r="V403" s="154"/>
      <c r="W403" s="154"/>
      <c r="X403" s="154"/>
      <c r="Y403" s="154"/>
      <c r="Z403" s="154"/>
      <c r="AA403" s="159"/>
      <c r="AT403" s="160" t="s">
        <v>161</v>
      </c>
      <c r="AU403" s="160" t="s">
        <v>81</v>
      </c>
      <c r="AV403" s="11" t="s">
        <v>81</v>
      </c>
      <c r="AW403" s="11" t="s">
        <v>32</v>
      </c>
      <c r="AX403" s="11" t="s">
        <v>74</v>
      </c>
      <c r="AY403" s="160" t="s">
        <v>154</v>
      </c>
    </row>
    <row r="404" spans="2:65" s="10" customFormat="1" ht="22.5" customHeight="1" x14ac:dyDescent="0.1">
      <c r="B404" s="145"/>
      <c r="C404" s="146"/>
      <c r="D404" s="146"/>
      <c r="E404" s="147" t="s">
        <v>3</v>
      </c>
      <c r="F404" s="253" t="s">
        <v>464</v>
      </c>
      <c r="G404" s="248"/>
      <c r="H404" s="248"/>
      <c r="I404" s="248"/>
      <c r="J404" s="146"/>
      <c r="K404" s="148" t="s">
        <v>3</v>
      </c>
      <c r="L404" s="146"/>
      <c r="M404" s="146"/>
      <c r="N404" s="146"/>
      <c r="O404" s="146"/>
      <c r="P404" s="146"/>
      <c r="Q404" s="146"/>
      <c r="R404" s="149"/>
      <c r="T404" s="150"/>
      <c r="U404" s="146"/>
      <c r="V404" s="146"/>
      <c r="W404" s="146"/>
      <c r="X404" s="146"/>
      <c r="Y404" s="146"/>
      <c r="Z404" s="146"/>
      <c r="AA404" s="151"/>
      <c r="AT404" s="152" t="s">
        <v>161</v>
      </c>
      <c r="AU404" s="152" t="s">
        <v>81</v>
      </c>
      <c r="AV404" s="10" t="s">
        <v>20</v>
      </c>
      <c r="AW404" s="10" t="s">
        <v>32</v>
      </c>
      <c r="AX404" s="10" t="s">
        <v>74</v>
      </c>
      <c r="AY404" s="152" t="s">
        <v>154</v>
      </c>
    </row>
    <row r="405" spans="2:65" s="11" customFormat="1" ht="22.5" customHeight="1" x14ac:dyDescent="0.1">
      <c r="B405" s="153"/>
      <c r="C405" s="154"/>
      <c r="D405" s="154"/>
      <c r="E405" s="155" t="s">
        <v>3</v>
      </c>
      <c r="F405" s="249" t="s">
        <v>465</v>
      </c>
      <c r="G405" s="250"/>
      <c r="H405" s="250"/>
      <c r="I405" s="250"/>
      <c r="J405" s="154"/>
      <c r="K405" s="156">
        <v>10.285</v>
      </c>
      <c r="L405" s="154"/>
      <c r="M405" s="154"/>
      <c r="N405" s="154"/>
      <c r="O405" s="154"/>
      <c r="P405" s="154"/>
      <c r="Q405" s="154"/>
      <c r="R405" s="157"/>
      <c r="T405" s="158"/>
      <c r="U405" s="154"/>
      <c r="V405" s="154"/>
      <c r="W405" s="154"/>
      <c r="X405" s="154"/>
      <c r="Y405" s="154"/>
      <c r="Z405" s="154"/>
      <c r="AA405" s="159"/>
      <c r="AT405" s="160" t="s">
        <v>161</v>
      </c>
      <c r="AU405" s="160" t="s">
        <v>81</v>
      </c>
      <c r="AV405" s="11" t="s">
        <v>81</v>
      </c>
      <c r="AW405" s="11" t="s">
        <v>32</v>
      </c>
      <c r="AX405" s="11" t="s">
        <v>74</v>
      </c>
      <c r="AY405" s="160" t="s">
        <v>154</v>
      </c>
    </row>
    <row r="406" spans="2:65" s="10" customFormat="1" ht="22.5" customHeight="1" x14ac:dyDescent="0.1">
      <c r="B406" s="145"/>
      <c r="C406" s="146"/>
      <c r="D406" s="146"/>
      <c r="E406" s="147" t="s">
        <v>3</v>
      </c>
      <c r="F406" s="253" t="s">
        <v>466</v>
      </c>
      <c r="G406" s="248"/>
      <c r="H406" s="248"/>
      <c r="I406" s="248"/>
      <c r="J406" s="146"/>
      <c r="K406" s="148" t="s">
        <v>3</v>
      </c>
      <c r="L406" s="146"/>
      <c r="M406" s="146"/>
      <c r="N406" s="146"/>
      <c r="O406" s="146"/>
      <c r="P406" s="146"/>
      <c r="Q406" s="146"/>
      <c r="R406" s="149"/>
      <c r="T406" s="150"/>
      <c r="U406" s="146"/>
      <c r="V406" s="146"/>
      <c r="W406" s="146"/>
      <c r="X406" s="146"/>
      <c r="Y406" s="146"/>
      <c r="Z406" s="146"/>
      <c r="AA406" s="151"/>
      <c r="AT406" s="152" t="s">
        <v>161</v>
      </c>
      <c r="AU406" s="152" t="s">
        <v>81</v>
      </c>
      <c r="AV406" s="10" t="s">
        <v>20</v>
      </c>
      <c r="AW406" s="10" t="s">
        <v>32</v>
      </c>
      <c r="AX406" s="10" t="s">
        <v>74</v>
      </c>
      <c r="AY406" s="152" t="s">
        <v>154</v>
      </c>
    </row>
    <row r="407" spans="2:65" s="11" customFormat="1" ht="22.5" customHeight="1" x14ac:dyDescent="0.1">
      <c r="B407" s="153"/>
      <c r="C407" s="154"/>
      <c r="D407" s="154"/>
      <c r="E407" s="155" t="s">
        <v>3</v>
      </c>
      <c r="F407" s="249" t="s">
        <v>467</v>
      </c>
      <c r="G407" s="250"/>
      <c r="H407" s="250"/>
      <c r="I407" s="250"/>
      <c r="J407" s="154"/>
      <c r="K407" s="156">
        <v>9.9960000000000004</v>
      </c>
      <c r="L407" s="154"/>
      <c r="M407" s="154"/>
      <c r="N407" s="154"/>
      <c r="O407" s="154"/>
      <c r="P407" s="154"/>
      <c r="Q407" s="154"/>
      <c r="R407" s="157"/>
      <c r="T407" s="158"/>
      <c r="U407" s="154"/>
      <c r="V407" s="154"/>
      <c r="W407" s="154"/>
      <c r="X407" s="154"/>
      <c r="Y407" s="154"/>
      <c r="Z407" s="154"/>
      <c r="AA407" s="159"/>
      <c r="AT407" s="160" t="s">
        <v>161</v>
      </c>
      <c r="AU407" s="160" t="s">
        <v>81</v>
      </c>
      <c r="AV407" s="11" t="s">
        <v>81</v>
      </c>
      <c r="AW407" s="11" t="s">
        <v>32</v>
      </c>
      <c r="AX407" s="11" t="s">
        <v>74</v>
      </c>
      <c r="AY407" s="160" t="s">
        <v>154</v>
      </c>
    </row>
    <row r="408" spans="2:65" s="10" customFormat="1" ht="22.5" customHeight="1" x14ac:dyDescent="0.1">
      <c r="B408" s="145"/>
      <c r="C408" s="146"/>
      <c r="D408" s="146"/>
      <c r="E408" s="147" t="s">
        <v>3</v>
      </c>
      <c r="F408" s="253" t="s">
        <v>264</v>
      </c>
      <c r="G408" s="248"/>
      <c r="H408" s="248"/>
      <c r="I408" s="248"/>
      <c r="J408" s="146"/>
      <c r="K408" s="148" t="s">
        <v>3</v>
      </c>
      <c r="L408" s="146"/>
      <c r="M408" s="146"/>
      <c r="N408" s="146"/>
      <c r="O408" s="146"/>
      <c r="P408" s="146"/>
      <c r="Q408" s="146"/>
      <c r="R408" s="149"/>
      <c r="T408" s="150"/>
      <c r="U408" s="146"/>
      <c r="V408" s="146"/>
      <c r="W408" s="146"/>
      <c r="X408" s="146"/>
      <c r="Y408" s="146"/>
      <c r="Z408" s="146"/>
      <c r="AA408" s="151"/>
      <c r="AT408" s="152" t="s">
        <v>161</v>
      </c>
      <c r="AU408" s="152" t="s">
        <v>81</v>
      </c>
      <c r="AV408" s="10" t="s">
        <v>20</v>
      </c>
      <c r="AW408" s="10" t="s">
        <v>32</v>
      </c>
      <c r="AX408" s="10" t="s">
        <v>74</v>
      </c>
      <c r="AY408" s="152" t="s">
        <v>154</v>
      </c>
    </row>
    <row r="409" spans="2:65" s="11" customFormat="1" ht="22.5" customHeight="1" x14ac:dyDescent="0.1">
      <c r="B409" s="153"/>
      <c r="C409" s="154"/>
      <c r="D409" s="154"/>
      <c r="E409" s="155" t="s">
        <v>3</v>
      </c>
      <c r="F409" s="249" t="s">
        <v>459</v>
      </c>
      <c r="G409" s="250"/>
      <c r="H409" s="250"/>
      <c r="I409" s="250"/>
      <c r="J409" s="154"/>
      <c r="K409" s="156">
        <v>-1.6</v>
      </c>
      <c r="L409" s="154"/>
      <c r="M409" s="154"/>
      <c r="N409" s="154"/>
      <c r="O409" s="154"/>
      <c r="P409" s="154"/>
      <c r="Q409" s="154"/>
      <c r="R409" s="157"/>
      <c r="T409" s="158"/>
      <c r="U409" s="154"/>
      <c r="V409" s="154"/>
      <c r="W409" s="154"/>
      <c r="X409" s="154"/>
      <c r="Y409" s="154"/>
      <c r="Z409" s="154"/>
      <c r="AA409" s="159"/>
      <c r="AT409" s="160" t="s">
        <v>161</v>
      </c>
      <c r="AU409" s="160" t="s">
        <v>81</v>
      </c>
      <c r="AV409" s="11" t="s">
        <v>81</v>
      </c>
      <c r="AW409" s="11" t="s">
        <v>32</v>
      </c>
      <c r="AX409" s="11" t="s">
        <v>74</v>
      </c>
      <c r="AY409" s="160" t="s">
        <v>154</v>
      </c>
    </row>
    <row r="410" spans="2:65" s="10" customFormat="1" ht="22.5" customHeight="1" x14ac:dyDescent="0.1">
      <c r="B410" s="145"/>
      <c r="C410" s="146"/>
      <c r="D410" s="146"/>
      <c r="E410" s="147" t="s">
        <v>3</v>
      </c>
      <c r="F410" s="253" t="s">
        <v>417</v>
      </c>
      <c r="G410" s="248"/>
      <c r="H410" s="248"/>
      <c r="I410" s="248"/>
      <c r="J410" s="146"/>
      <c r="K410" s="148" t="s">
        <v>3</v>
      </c>
      <c r="L410" s="146"/>
      <c r="M410" s="146"/>
      <c r="N410" s="146"/>
      <c r="O410" s="146"/>
      <c r="P410" s="146"/>
      <c r="Q410" s="146"/>
      <c r="R410" s="149"/>
      <c r="T410" s="150"/>
      <c r="U410" s="146"/>
      <c r="V410" s="146"/>
      <c r="W410" s="146"/>
      <c r="X410" s="146"/>
      <c r="Y410" s="146"/>
      <c r="Z410" s="146"/>
      <c r="AA410" s="151"/>
      <c r="AT410" s="152" t="s">
        <v>161</v>
      </c>
      <c r="AU410" s="152" t="s">
        <v>81</v>
      </c>
      <c r="AV410" s="10" t="s">
        <v>20</v>
      </c>
      <c r="AW410" s="10" t="s">
        <v>32</v>
      </c>
      <c r="AX410" s="10" t="s">
        <v>74</v>
      </c>
      <c r="AY410" s="152" t="s">
        <v>154</v>
      </c>
    </row>
    <row r="411" spans="2:65" s="10" customFormat="1" ht="22.5" customHeight="1" x14ac:dyDescent="0.1">
      <c r="B411" s="145"/>
      <c r="C411" s="146"/>
      <c r="D411" s="146"/>
      <c r="E411" s="147" t="s">
        <v>3</v>
      </c>
      <c r="F411" s="253" t="s">
        <v>420</v>
      </c>
      <c r="G411" s="248"/>
      <c r="H411" s="248"/>
      <c r="I411" s="248"/>
      <c r="J411" s="146"/>
      <c r="K411" s="148" t="s">
        <v>3</v>
      </c>
      <c r="L411" s="146"/>
      <c r="M411" s="146"/>
      <c r="N411" s="146"/>
      <c r="O411" s="146"/>
      <c r="P411" s="146"/>
      <c r="Q411" s="146"/>
      <c r="R411" s="149"/>
      <c r="T411" s="150"/>
      <c r="U411" s="146"/>
      <c r="V411" s="146"/>
      <c r="W411" s="146"/>
      <c r="X411" s="146"/>
      <c r="Y411" s="146"/>
      <c r="Z411" s="146"/>
      <c r="AA411" s="151"/>
      <c r="AT411" s="152" t="s">
        <v>161</v>
      </c>
      <c r="AU411" s="152" t="s">
        <v>81</v>
      </c>
      <c r="AV411" s="10" t="s">
        <v>20</v>
      </c>
      <c r="AW411" s="10" t="s">
        <v>32</v>
      </c>
      <c r="AX411" s="10" t="s">
        <v>74</v>
      </c>
      <c r="AY411" s="152" t="s">
        <v>154</v>
      </c>
    </row>
    <row r="412" spans="2:65" s="11" customFormat="1" ht="22.5" customHeight="1" x14ac:dyDescent="0.1">
      <c r="B412" s="153"/>
      <c r="C412" s="154"/>
      <c r="D412" s="154"/>
      <c r="E412" s="155" t="s">
        <v>3</v>
      </c>
      <c r="F412" s="249" t="s">
        <v>468</v>
      </c>
      <c r="G412" s="250"/>
      <c r="H412" s="250"/>
      <c r="I412" s="250"/>
      <c r="J412" s="154"/>
      <c r="K412" s="156">
        <v>5.58</v>
      </c>
      <c r="L412" s="154"/>
      <c r="M412" s="154"/>
      <c r="N412" s="154"/>
      <c r="O412" s="154"/>
      <c r="P412" s="154"/>
      <c r="Q412" s="154"/>
      <c r="R412" s="157"/>
      <c r="T412" s="158"/>
      <c r="U412" s="154"/>
      <c r="V412" s="154"/>
      <c r="W412" s="154"/>
      <c r="X412" s="154"/>
      <c r="Y412" s="154"/>
      <c r="Z412" s="154"/>
      <c r="AA412" s="159"/>
      <c r="AT412" s="160" t="s">
        <v>161</v>
      </c>
      <c r="AU412" s="160" t="s">
        <v>81</v>
      </c>
      <c r="AV412" s="11" t="s">
        <v>81</v>
      </c>
      <c r="AW412" s="11" t="s">
        <v>32</v>
      </c>
      <c r="AX412" s="11" t="s">
        <v>74</v>
      </c>
      <c r="AY412" s="160" t="s">
        <v>154</v>
      </c>
    </row>
    <row r="413" spans="2:65" s="10" customFormat="1" ht="22.5" customHeight="1" x14ac:dyDescent="0.1">
      <c r="B413" s="145"/>
      <c r="C413" s="146"/>
      <c r="D413" s="146"/>
      <c r="E413" s="147" t="s">
        <v>3</v>
      </c>
      <c r="F413" s="253" t="s">
        <v>422</v>
      </c>
      <c r="G413" s="248"/>
      <c r="H413" s="248"/>
      <c r="I413" s="248"/>
      <c r="J413" s="146"/>
      <c r="K413" s="148" t="s">
        <v>3</v>
      </c>
      <c r="L413" s="146"/>
      <c r="M413" s="146"/>
      <c r="N413" s="146"/>
      <c r="O413" s="146"/>
      <c r="P413" s="146"/>
      <c r="Q413" s="146"/>
      <c r="R413" s="149"/>
      <c r="T413" s="150"/>
      <c r="U413" s="146"/>
      <c r="V413" s="146"/>
      <c r="W413" s="146"/>
      <c r="X413" s="146"/>
      <c r="Y413" s="146"/>
      <c r="Z413" s="146"/>
      <c r="AA413" s="151"/>
      <c r="AT413" s="152" t="s">
        <v>161</v>
      </c>
      <c r="AU413" s="152" t="s">
        <v>81</v>
      </c>
      <c r="AV413" s="10" t="s">
        <v>20</v>
      </c>
      <c r="AW413" s="10" t="s">
        <v>32</v>
      </c>
      <c r="AX413" s="10" t="s">
        <v>74</v>
      </c>
      <c r="AY413" s="152" t="s">
        <v>154</v>
      </c>
    </row>
    <row r="414" spans="2:65" s="11" customFormat="1" ht="22.5" customHeight="1" x14ac:dyDescent="0.1">
      <c r="B414" s="153"/>
      <c r="C414" s="154"/>
      <c r="D414" s="154"/>
      <c r="E414" s="155" t="s">
        <v>3</v>
      </c>
      <c r="F414" s="249" t="s">
        <v>468</v>
      </c>
      <c r="G414" s="250"/>
      <c r="H414" s="250"/>
      <c r="I414" s="250"/>
      <c r="J414" s="154"/>
      <c r="K414" s="156">
        <v>5.58</v>
      </c>
      <c r="L414" s="154"/>
      <c r="M414" s="154"/>
      <c r="N414" s="154"/>
      <c r="O414" s="154"/>
      <c r="P414" s="154"/>
      <c r="Q414" s="154"/>
      <c r="R414" s="157"/>
      <c r="T414" s="158"/>
      <c r="U414" s="154"/>
      <c r="V414" s="154"/>
      <c r="W414" s="154"/>
      <c r="X414" s="154"/>
      <c r="Y414" s="154"/>
      <c r="Z414" s="154"/>
      <c r="AA414" s="159"/>
      <c r="AT414" s="160" t="s">
        <v>161</v>
      </c>
      <c r="AU414" s="160" t="s">
        <v>81</v>
      </c>
      <c r="AV414" s="11" t="s">
        <v>81</v>
      </c>
      <c r="AW414" s="11" t="s">
        <v>32</v>
      </c>
      <c r="AX414" s="11" t="s">
        <v>74</v>
      </c>
      <c r="AY414" s="160" t="s">
        <v>154</v>
      </c>
    </row>
    <row r="415" spans="2:65" s="12" customFormat="1" ht="22.5" customHeight="1" x14ac:dyDescent="0.1">
      <c r="B415" s="161"/>
      <c r="C415" s="162"/>
      <c r="D415" s="162"/>
      <c r="E415" s="163" t="s">
        <v>3</v>
      </c>
      <c r="F415" s="251" t="s">
        <v>163</v>
      </c>
      <c r="G415" s="252"/>
      <c r="H415" s="252"/>
      <c r="I415" s="252"/>
      <c r="J415" s="162"/>
      <c r="K415" s="164">
        <v>53.85</v>
      </c>
      <c r="L415" s="162"/>
      <c r="M415" s="162"/>
      <c r="N415" s="162"/>
      <c r="O415" s="162"/>
      <c r="P415" s="162"/>
      <c r="Q415" s="162"/>
      <c r="R415" s="165"/>
      <c r="T415" s="166"/>
      <c r="U415" s="162"/>
      <c r="V415" s="162"/>
      <c r="W415" s="162"/>
      <c r="X415" s="162"/>
      <c r="Y415" s="162"/>
      <c r="Z415" s="162"/>
      <c r="AA415" s="167"/>
      <c r="AT415" s="168" t="s">
        <v>161</v>
      </c>
      <c r="AU415" s="168" t="s">
        <v>81</v>
      </c>
      <c r="AV415" s="12" t="s">
        <v>87</v>
      </c>
      <c r="AW415" s="12" t="s">
        <v>32</v>
      </c>
      <c r="AX415" s="12" t="s">
        <v>20</v>
      </c>
      <c r="AY415" s="168" t="s">
        <v>154</v>
      </c>
    </row>
    <row r="416" spans="2:65" s="1" customFormat="1" ht="31.5" customHeight="1" x14ac:dyDescent="0.1">
      <c r="B416" s="135"/>
      <c r="C416" s="136" t="s">
        <v>469</v>
      </c>
      <c r="D416" s="136" t="s">
        <v>155</v>
      </c>
      <c r="E416" s="137" t="s">
        <v>470</v>
      </c>
      <c r="F416" s="244" t="s">
        <v>471</v>
      </c>
      <c r="G416" s="245"/>
      <c r="H416" s="245"/>
      <c r="I416" s="245"/>
      <c r="J416" s="138" t="s">
        <v>221</v>
      </c>
      <c r="K416" s="139">
        <v>5.3140000000000001</v>
      </c>
      <c r="L416" s="246">
        <v>0</v>
      </c>
      <c r="M416" s="245"/>
      <c r="N416" s="246">
        <f>ROUND(L416*K416,2)</f>
        <v>0</v>
      </c>
      <c r="O416" s="245"/>
      <c r="P416" s="245"/>
      <c r="Q416" s="245"/>
      <c r="R416" s="140"/>
      <c r="T416" s="141" t="s">
        <v>3</v>
      </c>
      <c r="U416" s="40" t="s">
        <v>41</v>
      </c>
      <c r="V416" s="142">
        <v>1.21</v>
      </c>
      <c r="W416" s="142">
        <f>V416*K416</f>
        <v>6.4299400000000002</v>
      </c>
      <c r="X416" s="142">
        <v>0.17818000000000001</v>
      </c>
      <c r="Y416" s="142">
        <f>X416*K416</f>
        <v>0.94684852000000008</v>
      </c>
      <c r="Z416" s="142">
        <v>0</v>
      </c>
      <c r="AA416" s="143">
        <f>Z416*K416</f>
        <v>0</v>
      </c>
      <c r="AR416" s="17" t="s">
        <v>87</v>
      </c>
      <c r="AT416" s="17" t="s">
        <v>155</v>
      </c>
      <c r="AU416" s="17" t="s">
        <v>81</v>
      </c>
      <c r="AY416" s="17" t="s">
        <v>154</v>
      </c>
      <c r="BE416" s="144">
        <f>IF(U416="základní",N416,0)</f>
        <v>0</v>
      </c>
      <c r="BF416" s="144">
        <f>IF(U416="snížená",N416,0)</f>
        <v>0</v>
      </c>
      <c r="BG416" s="144">
        <f>IF(U416="zákl. přenesená",N416,0)</f>
        <v>0</v>
      </c>
      <c r="BH416" s="144">
        <f>IF(U416="sníž. přenesená",N416,0)</f>
        <v>0</v>
      </c>
      <c r="BI416" s="144">
        <f>IF(U416="nulová",N416,0)</f>
        <v>0</v>
      </c>
      <c r="BJ416" s="17" t="s">
        <v>81</v>
      </c>
      <c r="BK416" s="144">
        <f>ROUND(L416*K416,2)</f>
        <v>0</v>
      </c>
      <c r="BL416" s="17" t="s">
        <v>87</v>
      </c>
      <c r="BM416" s="17" t="s">
        <v>472</v>
      </c>
    </row>
    <row r="417" spans="2:65" s="10" customFormat="1" ht="22.5" customHeight="1" x14ac:dyDescent="0.1">
      <c r="B417" s="145"/>
      <c r="C417" s="146"/>
      <c r="D417" s="146"/>
      <c r="E417" s="147" t="s">
        <v>3</v>
      </c>
      <c r="F417" s="247" t="s">
        <v>356</v>
      </c>
      <c r="G417" s="248"/>
      <c r="H417" s="248"/>
      <c r="I417" s="248"/>
      <c r="J417" s="146"/>
      <c r="K417" s="148" t="s">
        <v>3</v>
      </c>
      <c r="L417" s="146"/>
      <c r="M417" s="146"/>
      <c r="N417" s="146"/>
      <c r="O417" s="146"/>
      <c r="P417" s="146"/>
      <c r="Q417" s="146"/>
      <c r="R417" s="149"/>
      <c r="T417" s="150"/>
      <c r="U417" s="146"/>
      <c r="V417" s="146"/>
      <c r="W417" s="146"/>
      <c r="X417" s="146"/>
      <c r="Y417" s="146"/>
      <c r="Z417" s="146"/>
      <c r="AA417" s="151"/>
      <c r="AT417" s="152" t="s">
        <v>161</v>
      </c>
      <c r="AU417" s="152" t="s">
        <v>81</v>
      </c>
      <c r="AV417" s="10" t="s">
        <v>20</v>
      </c>
      <c r="AW417" s="10" t="s">
        <v>32</v>
      </c>
      <c r="AX417" s="10" t="s">
        <v>74</v>
      </c>
      <c r="AY417" s="152" t="s">
        <v>154</v>
      </c>
    </row>
    <row r="418" spans="2:65" s="11" customFormat="1" ht="22.5" customHeight="1" x14ac:dyDescent="0.1">
      <c r="B418" s="153"/>
      <c r="C418" s="154"/>
      <c r="D418" s="154"/>
      <c r="E418" s="155" t="s">
        <v>3</v>
      </c>
      <c r="F418" s="249" t="s">
        <v>473</v>
      </c>
      <c r="G418" s="250"/>
      <c r="H418" s="250"/>
      <c r="I418" s="250"/>
      <c r="J418" s="154"/>
      <c r="K418" s="156">
        <v>0.89600000000000002</v>
      </c>
      <c r="L418" s="154"/>
      <c r="M418" s="154"/>
      <c r="N418" s="154"/>
      <c r="O418" s="154"/>
      <c r="P418" s="154"/>
      <c r="Q418" s="154"/>
      <c r="R418" s="157"/>
      <c r="T418" s="158"/>
      <c r="U418" s="154"/>
      <c r="V418" s="154"/>
      <c r="W418" s="154"/>
      <c r="X418" s="154"/>
      <c r="Y418" s="154"/>
      <c r="Z418" s="154"/>
      <c r="AA418" s="159"/>
      <c r="AT418" s="160" t="s">
        <v>161</v>
      </c>
      <c r="AU418" s="160" t="s">
        <v>81</v>
      </c>
      <c r="AV418" s="11" t="s">
        <v>81</v>
      </c>
      <c r="AW418" s="11" t="s">
        <v>32</v>
      </c>
      <c r="AX418" s="11" t="s">
        <v>74</v>
      </c>
      <c r="AY418" s="160" t="s">
        <v>154</v>
      </c>
    </row>
    <row r="419" spans="2:65" s="10" customFormat="1" ht="22.5" customHeight="1" x14ac:dyDescent="0.1">
      <c r="B419" s="145"/>
      <c r="C419" s="146"/>
      <c r="D419" s="146"/>
      <c r="E419" s="147" t="s">
        <v>3</v>
      </c>
      <c r="F419" s="253" t="s">
        <v>333</v>
      </c>
      <c r="G419" s="248"/>
      <c r="H419" s="248"/>
      <c r="I419" s="248"/>
      <c r="J419" s="146"/>
      <c r="K419" s="148" t="s">
        <v>3</v>
      </c>
      <c r="L419" s="146"/>
      <c r="M419" s="146"/>
      <c r="N419" s="146"/>
      <c r="O419" s="146"/>
      <c r="P419" s="146"/>
      <c r="Q419" s="146"/>
      <c r="R419" s="149"/>
      <c r="T419" s="150"/>
      <c r="U419" s="146"/>
      <c r="V419" s="146"/>
      <c r="W419" s="146"/>
      <c r="X419" s="146"/>
      <c r="Y419" s="146"/>
      <c r="Z419" s="146"/>
      <c r="AA419" s="151"/>
      <c r="AT419" s="152" t="s">
        <v>161</v>
      </c>
      <c r="AU419" s="152" t="s">
        <v>81</v>
      </c>
      <c r="AV419" s="10" t="s">
        <v>20</v>
      </c>
      <c r="AW419" s="10" t="s">
        <v>32</v>
      </c>
      <c r="AX419" s="10" t="s">
        <v>74</v>
      </c>
      <c r="AY419" s="152" t="s">
        <v>154</v>
      </c>
    </row>
    <row r="420" spans="2:65" s="11" customFormat="1" ht="22.5" customHeight="1" x14ac:dyDescent="0.1">
      <c r="B420" s="153"/>
      <c r="C420" s="154"/>
      <c r="D420" s="154"/>
      <c r="E420" s="155" t="s">
        <v>3</v>
      </c>
      <c r="F420" s="249" t="s">
        <v>474</v>
      </c>
      <c r="G420" s="250"/>
      <c r="H420" s="250"/>
      <c r="I420" s="250"/>
      <c r="J420" s="154"/>
      <c r="K420" s="156">
        <v>0.39200000000000002</v>
      </c>
      <c r="L420" s="154"/>
      <c r="M420" s="154"/>
      <c r="N420" s="154"/>
      <c r="O420" s="154"/>
      <c r="P420" s="154"/>
      <c r="Q420" s="154"/>
      <c r="R420" s="157"/>
      <c r="T420" s="158"/>
      <c r="U420" s="154"/>
      <c r="V420" s="154"/>
      <c r="W420" s="154"/>
      <c r="X420" s="154"/>
      <c r="Y420" s="154"/>
      <c r="Z420" s="154"/>
      <c r="AA420" s="159"/>
      <c r="AT420" s="160" t="s">
        <v>161</v>
      </c>
      <c r="AU420" s="160" t="s">
        <v>81</v>
      </c>
      <c r="AV420" s="11" t="s">
        <v>81</v>
      </c>
      <c r="AW420" s="11" t="s">
        <v>32</v>
      </c>
      <c r="AX420" s="11" t="s">
        <v>74</v>
      </c>
      <c r="AY420" s="160" t="s">
        <v>154</v>
      </c>
    </row>
    <row r="421" spans="2:65" s="10" customFormat="1" ht="22.5" customHeight="1" x14ac:dyDescent="0.1">
      <c r="B421" s="145"/>
      <c r="C421" s="146"/>
      <c r="D421" s="146"/>
      <c r="E421" s="147" t="s">
        <v>3</v>
      </c>
      <c r="F421" s="253" t="s">
        <v>335</v>
      </c>
      <c r="G421" s="248"/>
      <c r="H421" s="248"/>
      <c r="I421" s="248"/>
      <c r="J421" s="146"/>
      <c r="K421" s="148" t="s">
        <v>3</v>
      </c>
      <c r="L421" s="146"/>
      <c r="M421" s="146"/>
      <c r="N421" s="146"/>
      <c r="O421" s="146"/>
      <c r="P421" s="146"/>
      <c r="Q421" s="146"/>
      <c r="R421" s="149"/>
      <c r="T421" s="150"/>
      <c r="U421" s="146"/>
      <c r="V421" s="146"/>
      <c r="W421" s="146"/>
      <c r="X421" s="146"/>
      <c r="Y421" s="146"/>
      <c r="Z421" s="146"/>
      <c r="AA421" s="151"/>
      <c r="AT421" s="152" t="s">
        <v>161</v>
      </c>
      <c r="AU421" s="152" t="s">
        <v>81</v>
      </c>
      <c r="AV421" s="10" t="s">
        <v>20</v>
      </c>
      <c r="AW421" s="10" t="s">
        <v>32</v>
      </c>
      <c r="AX421" s="10" t="s">
        <v>74</v>
      </c>
      <c r="AY421" s="152" t="s">
        <v>154</v>
      </c>
    </row>
    <row r="422" spans="2:65" s="11" customFormat="1" ht="22.5" customHeight="1" x14ac:dyDescent="0.1">
      <c r="B422" s="153"/>
      <c r="C422" s="154"/>
      <c r="D422" s="154"/>
      <c r="E422" s="155" t="s">
        <v>3</v>
      </c>
      <c r="F422" s="249" t="s">
        <v>475</v>
      </c>
      <c r="G422" s="250"/>
      <c r="H422" s="250"/>
      <c r="I422" s="250"/>
      <c r="J422" s="154"/>
      <c r="K422" s="156">
        <v>0.49</v>
      </c>
      <c r="L422" s="154"/>
      <c r="M422" s="154"/>
      <c r="N422" s="154"/>
      <c r="O422" s="154"/>
      <c r="P422" s="154"/>
      <c r="Q422" s="154"/>
      <c r="R422" s="157"/>
      <c r="T422" s="158"/>
      <c r="U422" s="154"/>
      <c r="V422" s="154"/>
      <c r="W422" s="154"/>
      <c r="X422" s="154"/>
      <c r="Y422" s="154"/>
      <c r="Z422" s="154"/>
      <c r="AA422" s="159"/>
      <c r="AT422" s="160" t="s">
        <v>161</v>
      </c>
      <c r="AU422" s="160" t="s">
        <v>81</v>
      </c>
      <c r="AV422" s="11" t="s">
        <v>81</v>
      </c>
      <c r="AW422" s="11" t="s">
        <v>32</v>
      </c>
      <c r="AX422" s="11" t="s">
        <v>74</v>
      </c>
      <c r="AY422" s="160" t="s">
        <v>154</v>
      </c>
    </row>
    <row r="423" spans="2:65" s="10" customFormat="1" ht="22.5" customHeight="1" x14ac:dyDescent="0.1">
      <c r="B423" s="145"/>
      <c r="C423" s="146"/>
      <c r="D423" s="146"/>
      <c r="E423" s="147" t="s">
        <v>3</v>
      </c>
      <c r="F423" s="253" t="s">
        <v>337</v>
      </c>
      <c r="G423" s="248"/>
      <c r="H423" s="248"/>
      <c r="I423" s="248"/>
      <c r="J423" s="146"/>
      <c r="K423" s="148" t="s">
        <v>3</v>
      </c>
      <c r="L423" s="146"/>
      <c r="M423" s="146"/>
      <c r="N423" s="146"/>
      <c r="O423" s="146"/>
      <c r="P423" s="146"/>
      <c r="Q423" s="146"/>
      <c r="R423" s="149"/>
      <c r="T423" s="150"/>
      <c r="U423" s="146"/>
      <c r="V423" s="146"/>
      <c r="W423" s="146"/>
      <c r="X423" s="146"/>
      <c r="Y423" s="146"/>
      <c r="Z423" s="146"/>
      <c r="AA423" s="151"/>
      <c r="AT423" s="152" t="s">
        <v>161</v>
      </c>
      <c r="AU423" s="152" t="s">
        <v>81</v>
      </c>
      <c r="AV423" s="10" t="s">
        <v>20</v>
      </c>
      <c r="AW423" s="10" t="s">
        <v>32</v>
      </c>
      <c r="AX423" s="10" t="s">
        <v>74</v>
      </c>
      <c r="AY423" s="152" t="s">
        <v>154</v>
      </c>
    </row>
    <row r="424" spans="2:65" s="11" customFormat="1" ht="22.5" customHeight="1" x14ac:dyDescent="0.1">
      <c r="B424" s="153"/>
      <c r="C424" s="154"/>
      <c r="D424" s="154"/>
      <c r="E424" s="155" t="s">
        <v>3</v>
      </c>
      <c r="F424" s="249" t="s">
        <v>476</v>
      </c>
      <c r="G424" s="250"/>
      <c r="H424" s="250"/>
      <c r="I424" s="250"/>
      <c r="J424" s="154"/>
      <c r="K424" s="156">
        <v>1.08</v>
      </c>
      <c r="L424" s="154"/>
      <c r="M424" s="154"/>
      <c r="N424" s="154"/>
      <c r="O424" s="154"/>
      <c r="P424" s="154"/>
      <c r="Q424" s="154"/>
      <c r="R424" s="157"/>
      <c r="T424" s="158"/>
      <c r="U424" s="154"/>
      <c r="V424" s="154"/>
      <c r="W424" s="154"/>
      <c r="X424" s="154"/>
      <c r="Y424" s="154"/>
      <c r="Z424" s="154"/>
      <c r="AA424" s="159"/>
      <c r="AT424" s="160" t="s">
        <v>161</v>
      </c>
      <c r="AU424" s="160" t="s">
        <v>81</v>
      </c>
      <c r="AV424" s="11" t="s">
        <v>81</v>
      </c>
      <c r="AW424" s="11" t="s">
        <v>32</v>
      </c>
      <c r="AX424" s="11" t="s">
        <v>74</v>
      </c>
      <c r="AY424" s="160" t="s">
        <v>154</v>
      </c>
    </row>
    <row r="425" spans="2:65" s="10" customFormat="1" ht="22.5" customHeight="1" x14ac:dyDescent="0.1">
      <c r="B425" s="145"/>
      <c r="C425" s="146"/>
      <c r="D425" s="146"/>
      <c r="E425" s="147" t="s">
        <v>3</v>
      </c>
      <c r="F425" s="253" t="s">
        <v>339</v>
      </c>
      <c r="G425" s="248"/>
      <c r="H425" s="248"/>
      <c r="I425" s="248"/>
      <c r="J425" s="146"/>
      <c r="K425" s="148" t="s">
        <v>3</v>
      </c>
      <c r="L425" s="146"/>
      <c r="M425" s="146"/>
      <c r="N425" s="146"/>
      <c r="O425" s="146"/>
      <c r="P425" s="146"/>
      <c r="Q425" s="146"/>
      <c r="R425" s="149"/>
      <c r="T425" s="150"/>
      <c r="U425" s="146"/>
      <c r="V425" s="146"/>
      <c r="W425" s="146"/>
      <c r="X425" s="146"/>
      <c r="Y425" s="146"/>
      <c r="Z425" s="146"/>
      <c r="AA425" s="151"/>
      <c r="AT425" s="152" t="s">
        <v>161</v>
      </c>
      <c r="AU425" s="152" t="s">
        <v>81</v>
      </c>
      <c r="AV425" s="10" t="s">
        <v>20</v>
      </c>
      <c r="AW425" s="10" t="s">
        <v>32</v>
      </c>
      <c r="AX425" s="10" t="s">
        <v>74</v>
      </c>
      <c r="AY425" s="152" t="s">
        <v>154</v>
      </c>
    </row>
    <row r="426" spans="2:65" s="11" customFormat="1" ht="22.5" customHeight="1" x14ac:dyDescent="0.1">
      <c r="B426" s="153"/>
      <c r="C426" s="154"/>
      <c r="D426" s="154"/>
      <c r="E426" s="155" t="s">
        <v>3</v>
      </c>
      <c r="F426" s="249" t="s">
        <v>477</v>
      </c>
      <c r="G426" s="250"/>
      <c r="H426" s="250"/>
      <c r="I426" s="250"/>
      <c r="J426" s="154"/>
      <c r="K426" s="156">
        <v>0.86399999999999999</v>
      </c>
      <c r="L426" s="154"/>
      <c r="M426" s="154"/>
      <c r="N426" s="154"/>
      <c r="O426" s="154"/>
      <c r="P426" s="154"/>
      <c r="Q426" s="154"/>
      <c r="R426" s="157"/>
      <c r="T426" s="158"/>
      <c r="U426" s="154"/>
      <c r="V426" s="154"/>
      <c r="W426" s="154"/>
      <c r="X426" s="154"/>
      <c r="Y426" s="154"/>
      <c r="Z426" s="154"/>
      <c r="AA426" s="159"/>
      <c r="AT426" s="160" t="s">
        <v>161</v>
      </c>
      <c r="AU426" s="160" t="s">
        <v>81</v>
      </c>
      <c r="AV426" s="11" t="s">
        <v>81</v>
      </c>
      <c r="AW426" s="11" t="s">
        <v>32</v>
      </c>
      <c r="AX426" s="11" t="s">
        <v>74</v>
      </c>
      <c r="AY426" s="160" t="s">
        <v>154</v>
      </c>
    </row>
    <row r="427" spans="2:65" s="10" customFormat="1" ht="22.5" customHeight="1" x14ac:dyDescent="0.1">
      <c r="B427" s="145"/>
      <c r="C427" s="146"/>
      <c r="D427" s="146"/>
      <c r="E427" s="147" t="s">
        <v>3</v>
      </c>
      <c r="F427" s="253" t="s">
        <v>341</v>
      </c>
      <c r="G427" s="248"/>
      <c r="H427" s="248"/>
      <c r="I427" s="248"/>
      <c r="J427" s="146"/>
      <c r="K427" s="148" t="s">
        <v>3</v>
      </c>
      <c r="L427" s="146"/>
      <c r="M427" s="146"/>
      <c r="N427" s="146"/>
      <c r="O427" s="146"/>
      <c r="P427" s="146"/>
      <c r="Q427" s="146"/>
      <c r="R427" s="149"/>
      <c r="T427" s="150"/>
      <c r="U427" s="146"/>
      <c r="V427" s="146"/>
      <c r="W427" s="146"/>
      <c r="X427" s="146"/>
      <c r="Y427" s="146"/>
      <c r="Z427" s="146"/>
      <c r="AA427" s="151"/>
      <c r="AT427" s="152" t="s">
        <v>161</v>
      </c>
      <c r="AU427" s="152" t="s">
        <v>81</v>
      </c>
      <c r="AV427" s="10" t="s">
        <v>20</v>
      </c>
      <c r="AW427" s="10" t="s">
        <v>32</v>
      </c>
      <c r="AX427" s="10" t="s">
        <v>74</v>
      </c>
      <c r="AY427" s="152" t="s">
        <v>154</v>
      </c>
    </row>
    <row r="428" spans="2:65" s="11" customFormat="1" ht="22.5" customHeight="1" x14ac:dyDescent="0.1">
      <c r="B428" s="153"/>
      <c r="C428" s="154"/>
      <c r="D428" s="154"/>
      <c r="E428" s="155" t="s">
        <v>3</v>
      </c>
      <c r="F428" s="249" t="s">
        <v>478</v>
      </c>
      <c r="G428" s="250"/>
      <c r="H428" s="250"/>
      <c r="I428" s="250"/>
      <c r="J428" s="154"/>
      <c r="K428" s="156">
        <v>0.79200000000000004</v>
      </c>
      <c r="L428" s="154"/>
      <c r="M428" s="154"/>
      <c r="N428" s="154"/>
      <c r="O428" s="154"/>
      <c r="P428" s="154"/>
      <c r="Q428" s="154"/>
      <c r="R428" s="157"/>
      <c r="T428" s="158"/>
      <c r="U428" s="154"/>
      <c r="V428" s="154"/>
      <c r="W428" s="154"/>
      <c r="X428" s="154"/>
      <c r="Y428" s="154"/>
      <c r="Z428" s="154"/>
      <c r="AA428" s="159"/>
      <c r="AT428" s="160" t="s">
        <v>161</v>
      </c>
      <c r="AU428" s="160" t="s">
        <v>81</v>
      </c>
      <c r="AV428" s="11" t="s">
        <v>81</v>
      </c>
      <c r="AW428" s="11" t="s">
        <v>32</v>
      </c>
      <c r="AX428" s="11" t="s">
        <v>74</v>
      </c>
      <c r="AY428" s="160" t="s">
        <v>154</v>
      </c>
    </row>
    <row r="429" spans="2:65" s="10" customFormat="1" ht="22.5" customHeight="1" x14ac:dyDescent="0.1">
      <c r="B429" s="145"/>
      <c r="C429" s="146"/>
      <c r="D429" s="146"/>
      <c r="E429" s="147" t="s">
        <v>3</v>
      </c>
      <c r="F429" s="253" t="s">
        <v>343</v>
      </c>
      <c r="G429" s="248"/>
      <c r="H429" s="248"/>
      <c r="I429" s="248"/>
      <c r="J429" s="146"/>
      <c r="K429" s="148" t="s">
        <v>3</v>
      </c>
      <c r="L429" s="146"/>
      <c r="M429" s="146"/>
      <c r="N429" s="146"/>
      <c r="O429" s="146"/>
      <c r="P429" s="146"/>
      <c r="Q429" s="146"/>
      <c r="R429" s="149"/>
      <c r="T429" s="150"/>
      <c r="U429" s="146"/>
      <c r="V429" s="146"/>
      <c r="W429" s="146"/>
      <c r="X429" s="146"/>
      <c r="Y429" s="146"/>
      <c r="Z429" s="146"/>
      <c r="AA429" s="151"/>
      <c r="AT429" s="152" t="s">
        <v>161</v>
      </c>
      <c r="AU429" s="152" t="s">
        <v>81</v>
      </c>
      <c r="AV429" s="10" t="s">
        <v>20</v>
      </c>
      <c r="AW429" s="10" t="s">
        <v>32</v>
      </c>
      <c r="AX429" s="10" t="s">
        <v>74</v>
      </c>
      <c r="AY429" s="152" t="s">
        <v>154</v>
      </c>
    </row>
    <row r="430" spans="2:65" s="11" customFormat="1" ht="22.5" customHeight="1" x14ac:dyDescent="0.1">
      <c r="B430" s="153"/>
      <c r="C430" s="154"/>
      <c r="D430" s="154"/>
      <c r="E430" s="155" t="s">
        <v>3</v>
      </c>
      <c r="F430" s="249" t="s">
        <v>479</v>
      </c>
      <c r="G430" s="250"/>
      <c r="H430" s="250"/>
      <c r="I430" s="250"/>
      <c r="J430" s="154"/>
      <c r="K430" s="156">
        <v>0.8</v>
      </c>
      <c r="L430" s="154"/>
      <c r="M430" s="154"/>
      <c r="N430" s="154"/>
      <c r="O430" s="154"/>
      <c r="P430" s="154"/>
      <c r="Q430" s="154"/>
      <c r="R430" s="157"/>
      <c r="T430" s="158"/>
      <c r="U430" s="154"/>
      <c r="V430" s="154"/>
      <c r="W430" s="154"/>
      <c r="X430" s="154"/>
      <c r="Y430" s="154"/>
      <c r="Z430" s="154"/>
      <c r="AA430" s="159"/>
      <c r="AT430" s="160" t="s">
        <v>161</v>
      </c>
      <c r="AU430" s="160" t="s">
        <v>81</v>
      </c>
      <c r="AV430" s="11" t="s">
        <v>81</v>
      </c>
      <c r="AW430" s="11" t="s">
        <v>32</v>
      </c>
      <c r="AX430" s="11" t="s">
        <v>74</v>
      </c>
      <c r="AY430" s="160" t="s">
        <v>154</v>
      </c>
    </row>
    <row r="431" spans="2:65" s="12" customFormat="1" ht="22.5" customHeight="1" x14ac:dyDescent="0.1">
      <c r="B431" s="161"/>
      <c r="C431" s="162"/>
      <c r="D431" s="162"/>
      <c r="E431" s="163" t="s">
        <v>3</v>
      </c>
      <c r="F431" s="251" t="s">
        <v>163</v>
      </c>
      <c r="G431" s="252"/>
      <c r="H431" s="252"/>
      <c r="I431" s="252"/>
      <c r="J431" s="162"/>
      <c r="K431" s="164">
        <v>5.3140000000000001</v>
      </c>
      <c r="L431" s="162"/>
      <c r="M431" s="162"/>
      <c r="N431" s="162"/>
      <c r="O431" s="162"/>
      <c r="P431" s="162"/>
      <c r="Q431" s="162"/>
      <c r="R431" s="165"/>
      <c r="T431" s="166"/>
      <c r="U431" s="162"/>
      <c r="V431" s="162"/>
      <c r="W431" s="162"/>
      <c r="X431" s="162"/>
      <c r="Y431" s="162"/>
      <c r="Z431" s="162"/>
      <c r="AA431" s="167"/>
      <c r="AT431" s="168" t="s">
        <v>161</v>
      </c>
      <c r="AU431" s="168" t="s">
        <v>81</v>
      </c>
      <c r="AV431" s="12" t="s">
        <v>87</v>
      </c>
      <c r="AW431" s="12" t="s">
        <v>32</v>
      </c>
      <c r="AX431" s="12" t="s">
        <v>20</v>
      </c>
      <c r="AY431" s="168" t="s">
        <v>154</v>
      </c>
    </row>
    <row r="432" spans="2:65" s="1" customFormat="1" ht="31.5" customHeight="1" x14ac:dyDescent="0.1">
      <c r="B432" s="135"/>
      <c r="C432" s="136" t="s">
        <v>480</v>
      </c>
      <c r="D432" s="136" t="s">
        <v>155</v>
      </c>
      <c r="E432" s="137" t="s">
        <v>481</v>
      </c>
      <c r="F432" s="244" t="s">
        <v>482</v>
      </c>
      <c r="G432" s="245"/>
      <c r="H432" s="245"/>
      <c r="I432" s="245"/>
      <c r="J432" s="138" t="s">
        <v>483</v>
      </c>
      <c r="K432" s="139">
        <v>125.6</v>
      </c>
      <c r="L432" s="246">
        <v>0</v>
      </c>
      <c r="M432" s="245"/>
      <c r="N432" s="246">
        <f>ROUND(L432*K432,2)</f>
        <v>0</v>
      </c>
      <c r="O432" s="245"/>
      <c r="P432" s="245"/>
      <c r="Q432" s="245"/>
      <c r="R432" s="140"/>
      <c r="T432" s="141" t="s">
        <v>3</v>
      </c>
      <c r="U432" s="40" t="s">
        <v>41</v>
      </c>
      <c r="V432" s="142">
        <v>0.21</v>
      </c>
      <c r="W432" s="142">
        <f>V432*K432</f>
        <v>26.375999999999998</v>
      </c>
      <c r="X432" s="142">
        <v>0</v>
      </c>
      <c r="Y432" s="142">
        <f>X432*K432</f>
        <v>0</v>
      </c>
      <c r="Z432" s="142">
        <v>0</v>
      </c>
      <c r="AA432" s="143">
        <f>Z432*K432</f>
        <v>0</v>
      </c>
      <c r="AR432" s="17" t="s">
        <v>87</v>
      </c>
      <c r="AT432" s="17" t="s">
        <v>155</v>
      </c>
      <c r="AU432" s="17" t="s">
        <v>81</v>
      </c>
      <c r="AY432" s="17" t="s">
        <v>154</v>
      </c>
      <c r="BE432" s="144">
        <f>IF(U432="základní",N432,0)</f>
        <v>0</v>
      </c>
      <c r="BF432" s="144">
        <f>IF(U432="snížená",N432,0)</f>
        <v>0</v>
      </c>
      <c r="BG432" s="144">
        <f>IF(U432="zákl. přenesená",N432,0)</f>
        <v>0</v>
      </c>
      <c r="BH432" s="144">
        <f>IF(U432="sníž. přenesená",N432,0)</f>
        <v>0</v>
      </c>
      <c r="BI432" s="144">
        <f>IF(U432="nulová",N432,0)</f>
        <v>0</v>
      </c>
      <c r="BJ432" s="17" t="s">
        <v>81</v>
      </c>
      <c r="BK432" s="144">
        <f>ROUND(L432*K432,2)</f>
        <v>0</v>
      </c>
      <c r="BL432" s="17" t="s">
        <v>87</v>
      </c>
      <c r="BM432" s="17" t="s">
        <v>484</v>
      </c>
    </row>
    <row r="433" spans="2:65" s="10" customFormat="1" ht="22.5" customHeight="1" x14ac:dyDescent="0.1">
      <c r="B433" s="145"/>
      <c r="C433" s="146"/>
      <c r="D433" s="146"/>
      <c r="E433" s="147" t="s">
        <v>3</v>
      </c>
      <c r="F433" s="247" t="s">
        <v>485</v>
      </c>
      <c r="G433" s="248"/>
      <c r="H433" s="248"/>
      <c r="I433" s="248"/>
      <c r="J433" s="146"/>
      <c r="K433" s="148" t="s">
        <v>3</v>
      </c>
      <c r="L433" s="146"/>
      <c r="M433" s="146"/>
      <c r="N433" s="146"/>
      <c r="O433" s="146"/>
      <c r="P433" s="146"/>
      <c r="Q433" s="146"/>
      <c r="R433" s="149"/>
      <c r="T433" s="150"/>
      <c r="U433" s="146"/>
      <c r="V433" s="146"/>
      <c r="W433" s="146"/>
      <c r="X433" s="146"/>
      <c r="Y433" s="146"/>
      <c r="Z433" s="146"/>
      <c r="AA433" s="151"/>
      <c r="AT433" s="152" t="s">
        <v>161</v>
      </c>
      <c r="AU433" s="152" t="s">
        <v>81</v>
      </c>
      <c r="AV433" s="10" t="s">
        <v>20</v>
      </c>
      <c r="AW433" s="10" t="s">
        <v>32</v>
      </c>
      <c r="AX433" s="10" t="s">
        <v>74</v>
      </c>
      <c r="AY433" s="152" t="s">
        <v>154</v>
      </c>
    </row>
    <row r="434" spans="2:65" s="11" customFormat="1" ht="22.5" customHeight="1" x14ac:dyDescent="0.1">
      <c r="B434" s="153"/>
      <c r="C434" s="154"/>
      <c r="D434" s="154"/>
      <c r="E434" s="155" t="s">
        <v>3</v>
      </c>
      <c r="F434" s="249" t="s">
        <v>486</v>
      </c>
      <c r="G434" s="250"/>
      <c r="H434" s="250"/>
      <c r="I434" s="250"/>
      <c r="J434" s="154"/>
      <c r="K434" s="156">
        <v>125.6</v>
      </c>
      <c r="L434" s="154"/>
      <c r="M434" s="154"/>
      <c r="N434" s="154"/>
      <c r="O434" s="154"/>
      <c r="P434" s="154"/>
      <c r="Q434" s="154"/>
      <c r="R434" s="157"/>
      <c r="T434" s="158"/>
      <c r="U434" s="154"/>
      <c r="V434" s="154"/>
      <c r="W434" s="154"/>
      <c r="X434" s="154"/>
      <c r="Y434" s="154"/>
      <c r="Z434" s="154"/>
      <c r="AA434" s="159"/>
      <c r="AT434" s="160" t="s">
        <v>161</v>
      </c>
      <c r="AU434" s="160" t="s">
        <v>81</v>
      </c>
      <c r="AV434" s="11" t="s">
        <v>81</v>
      </c>
      <c r="AW434" s="11" t="s">
        <v>32</v>
      </c>
      <c r="AX434" s="11" t="s">
        <v>74</v>
      </c>
      <c r="AY434" s="160" t="s">
        <v>154</v>
      </c>
    </row>
    <row r="435" spans="2:65" s="12" customFormat="1" ht="22.5" customHeight="1" x14ac:dyDescent="0.1">
      <c r="B435" s="161"/>
      <c r="C435" s="162"/>
      <c r="D435" s="162"/>
      <c r="E435" s="163" t="s">
        <v>3</v>
      </c>
      <c r="F435" s="251" t="s">
        <v>163</v>
      </c>
      <c r="G435" s="252"/>
      <c r="H435" s="252"/>
      <c r="I435" s="252"/>
      <c r="J435" s="162"/>
      <c r="K435" s="164">
        <v>125.6</v>
      </c>
      <c r="L435" s="162"/>
      <c r="M435" s="162"/>
      <c r="N435" s="162"/>
      <c r="O435" s="162"/>
      <c r="P435" s="162"/>
      <c r="Q435" s="162"/>
      <c r="R435" s="165"/>
      <c r="T435" s="166"/>
      <c r="U435" s="162"/>
      <c r="V435" s="162"/>
      <c r="W435" s="162"/>
      <c r="X435" s="162"/>
      <c r="Y435" s="162"/>
      <c r="Z435" s="162"/>
      <c r="AA435" s="167"/>
      <c r="AT435" s="168" t="s">
        <v>161</v>
      </c>
      <c r="AU435" s="168" t="s">
        <v>81</v>
      </c>
      <c r="AV435" s="12" t="s">
        <v>87</v>
      </c>
      <c r="AW435" s="12" t="s">
        <v>32</v>
      </c>
      <c r="AX435" s="12" t="s">
        <v>20</v>
      </c>
      <c r="AY435" s="168" t="s">
        <v>154</v>
      </c>
    </row>
    <row r="436" spans="2:65" s="1" customFormat="1" ht="31.5" customHeight="1" x14ac:dyDescent="0.1">
      <c r="B436" s="135"/>
      <c r="C436" s="177" t="s">
        <v>487</v>
      </c>
      <c r="D436" s="177" t="s">
        <v>367</v>
      </c>
      <c r="E436" s="178" t="s">
        <v>488</v>
      </c>
      <c r="F436" s="256" t="s">
        <v>489</v>
      </c>
      <c r="G436" s="257"/>
      <c r="H436" s="257"/>
      <c r="I436" s="257"/>
      <c r="J436" s="179" t="s">
        <v>483</v>
      </c>
      <c r="K436" s="180">
        <v>125.6</v>
      </c>
      <c r="L436" s="258">
        <v>0</v>
      </c>
      <c r="M436" s="257"/>
      <c r="N436" s="258">
        <f>ROUND(L436*K436,2)</f>
        <v>0</v>
      </c>
      <c r="O436" s="245"/>
      <c r="P436" s="245"/>
      <c r="Q436" s="245"/>
      <c r="R436" s="140"/>
      <c r="T436" s="141" t="s">
        <v>3</v>
      </c>
      <c r="U436" s="40" t="s">
        <v>41</v>
      </c>
      <c r="V436" s="142">
        <v>0</v>
      </c>
      <c r="W436" s="142">
        <f>V436*K436</f>
        <v>0</v>
      </c>
      <c r="X436" s="142">
        <v>0</v>
      </c>
      <c r="Y436" s="142">
        <f>X436*K436</f>
        <v>0</v>
      </c>
      <c r="Z436" s="142">
        <v>0</v>
      </c>
      <c r="AA436" s="143">
        <f>Z436*K436</f>
        <v>0</v>
      </c>
      <c r="AR436" s="17" t="s">
        <v>203</v>
      </c>
      <c r="AT436" s="17" t="s">
        <v>367</v>
      </c>
      <c r="AU436" s="17" t="s">
        <v>81</v>
      </c>
      <c r="AY436" s="17" t="s">
        <v>154</v>
      </c>
      <c r="BE436" s="144">
        <f>IF(U436="základní",N436,0)</f>
        <v>0</v>
      </c>
      <c r="BF436" s="144">
        <f>IF(U436="snížená",N436,0)</f>
        <v>0</v>
      </c>
      <c r="BG436" s="144">
        <f>IF(U436="zákl. přenesená",N436,0)</f>
        <v>0</v>
      </c>
      <c r="BH436" s="144">
        <f>IF(U436="sníž. přenesená",N436,0)</f>
        <v>0</v>
      </c>
      <c r="BI436" s="144">
        <f>IF(U436="nulová",N436,0)</f>
        <v>0</v>
      </c>
      <c r="BJ436" s="17" t="s">
        <v>81</v>
      </c>
      <c r="BK436" s="144">
        <f>ROUND(L436*K436,2)</f>
        <v>0</v>
      </c>
      <c r="BL436" s="17" t="s">
        <v>87</v>
      </c>
      <c r="BM436" s="17" t="s">
        <v>490</v>
      </c>
    </row>
    <row r="437" spans="2:65" s="10" customFormat="1" ht="22.5" customHeight="1" x14ac:dyDescent="0.1">
      <c r="B437" s="145"/>
      <c r="C437" s="146"/>
      <c r="D437" s="146"/>
      <c r="E437" s="147" t="s">
        <v>3</v>
      </c>
      <c r="F437" s="247" t="s">
        <v>485</v>
      </c>
      <c r="G437" s="248"/>
      <c r="H437" s="248"/>
      <c r="I437" s="248"/>
      <c r="J437" s="146"/>
      <c r="K437" s="148" t="s">
        <v>3</v>
      </c>
      <c r="L437" s="146"/>
      <c r="M437" s="146"/>
      <c r="N437" s="146"/>
      <c r="O437" s="146"/>
      <c r="P437" s="146"/>
      <c r="Q437" s="146"/>
      <c r="R437" s="149"/>
      <c r="T437" s="150"/>
      <c r="U437" s="146"/>
      <c r="V437" s="146"/>
      <c r="W437" s="146"/>
      <c r="X437" s="146"/>
      <c r="Y437" s="146"/>
      <c r="Z437" s="146"/>
      <c r="AA437" s="151"/>
      <c r="AT437" s="152" t="s">
        <v>161</v>
      </c>
      <c r="AU437" s="152" t="s">
        <v>81</v>
      </c>
      <c r="AV437" s="10" t="s">
        <v>20</v>
      </c>
      <c r="AW437" s="10" t="s">
        <v>32</v>
      </c>
      <c r="AX437" s="10" t="s">
        <v>74</v>
      </c>
      <c r="AY437" s="152" t="s">
        <v>154</v>
      </c>
    </row>
    <row r="438" spans="2:65" s="11" customFormat="1" ht="22.5" customHeight="1" x14ac:dyDescent="0.1">
      <c r="B438" s="153"/>
      <c r="C438" s="154"/>
      <c r="D438" s="154"/>
      <c r="E438" s="155" t="s">
        <v>3</v>
      </c>
      <c r="F438" s="249" t="s">
        <v>486</v>
      </c>
      <c r="G438" s="250"/>
      <c r="H438" s="250"/>
      <c r="I438" s="250"/>
      <c r="J438" s="154"/>
      <c r="K438" s="156">
        <v>125.6</v>
      </c>
      <c r="L438" s="154"/>
      <c r="M438" s="154"/>
      <c r="N438" s="154"/>
      <c r="O438" s="154"/>
      <c r="P438" s="154"/>
      <c r="Q438" s="154"/>
      <c r="R438" s="157"/>
      <c r="T438" s="158"/>
      <c r="U438" s="154"/>
      <c r="V438" s="154"/>
      <c r="W438" s="154"/>
      <c r="X438" s="154"/>
      <c r="Y438" s="154"/>
      <c r="Z438" s="154"/>
      <c r="AA438" s="159"/>
      <c r="AT438" s="160" t="s">
        <v>161</v>
      </c>
      <c r="AU438" s="160" t="s">
        <v>81</v>
      </c>
      <c r="AV438" s="11" t="s">
        <v>81</v>
      </c>
      <c r="AW438" s="11" t="s">
        <v>32</v>
      </c>
      <c r="AX438" s="11" t="s">
        <v>74</v>
      </c>
      <c r="AY438" s="160" t="s">
        <v>154</v>
      </c>
    </row>
    <row r="439" spans="2:65" s="12" customFormat="1" ht="22.5" customHeight="1" x14ac:dyDescent="0.1">
      <c r="B439" s="161"/>
      <c r="C439" s="162"/>
      <c r="D439" s="162"/>
      <c r="E439" s="163" t="s">
        <v>3</v>
      </c>
      <c r="F439" s="251" t="s">
        <v>163</v>
      </c>
      <c r="G439" s="252"/>
      <c r="H439" s="252"/>
      <c r="I439" s="252"/>
      <c r="J439" s="162"/>
      <c r="K439" s="164">
        <v>125.6</v>
      </c>
      <c r="L439" s="162"/>
      <c r="M439" s="162"/>
      <c r="N439" s="162"/>
      <c r="O439" s="162"/>
      <c r="P439" s="162"/>
      <c r="Q439" s="162"/>
      <c r="R439" s="165"/>
      <c r="T439" s="166"/>
      <c r="U439" s="162"/>
      <c r="V439" s="162"/>
      <c r="W439" s="162"/>
      <c r="X439" s="162"/>
      <c r="Y439" s="162"/>
      <c r="Z439" s="162"/>
      <c r="AA439" s="167"/>
      <c r="AT439" s="168" t="s">
        <v>161</v>
      </c>
      <c r="AU439" s="168" t="s">
        <v>81</v>
      </c>
      <c r="AV439" s="12" t="s">
        <v>87</v>
      </c>
      <c r="AW439" s="12" t="s">
        <v>32</v>
      </c>
      <c r="AX439" s="12" t="s">
        <v>20</v>
      </c>
      <c r="AY439" s="168" t="s">
        <v>154</v>
      </c>
    </row>
    <row r="440" spans="2:65" s="9" customFormat="1" ht="29.85" customHeight="1" x14ac:dyDescent="0.15">
      <c r="B440" s="124"/>
      <c r="C440" s="125"/>
      <c r="D440" s="134" t="s">
        <v>118</v>
      </c>
      <c r="E440" s="134"/>
      <c r="F440" s="134"/>
      <c r="G440" s="134"/>
      <c r="H440" s="134"/>
      <c r="I440" s="134"/>
      <c r="J440" s="134"/>
      <c r="K440" s="134"/>
      <c r="L440" s="134"/>
      <c r="M440" s="134"/>
      <c r="N440" s="262">
        <f>BK440</f>
        <v>0</v>
      </c>
      <c r="O440" s="263"/>
      <c r="P440" s="263"/>
      <c r="Q440" s="263"/>
      <c r="R440" s="127"/>
      <c r="T440" s="128"/>
      <c r="U440" s="125"/>
      <c r="V440" s="125"/>
      <c r="W440" s="129">
        <f>SUM(W441:W549)</f>
        <v>208.23189800000003</v>
      </c>
      <c r="X440" s="125"/>
      <c r="Y440" s="129">
        <f>SUM(Y441:Y549)</f>
        <v>94.357150279999985</v>
      </c>
      <c r="Z440" s="125"/>
      <c r="AA440" s="130">
        <f>SUM(AA441:AA549)</f>
        <v>0</v>
      </c>
      <c r="AR440" s="131" t="s">
        <v>20</v>
      </c>
      <c r="AT440" s="132" t="s">
        <v>73</v>
      </c>
      <c r="AU440" s="132" t="s">
        <v>20</v>
      </c>
      <c r="AY440" s="131" t="s">
        <v>154</v>
      </c>
      <c r="BK440" s="133">
        <f>SUM(BK441:BK549)</f>
        <v>0</v>
      </c>
    </row>
    <row r="441" spans="2:65" s="1" customFormat="1" ht="44.25" customHeight="1" x14ac:dyDescent="0.1">
      <c r="B441" s="135"/>
      <c r="C441" s="136" t="s">
        <v>491</v>
      </c>
      <c r="D441" s="136" t="s">
        <v>155</v>
      </c>
      <c r="E441" s="137" t="s">
        <v>492</v>
      </c>
      <c r="F441" s="244" t="s">
        <v>493</v>
      </c>
      <c r="G441" s="245"/>
      <c r="H441" s="245"/>
      <c r="I441" s="245"/>
      <c r="J441" s="138" t="s">
        <v>235</v>
      </c>
      <c r="K441" s="139">
        <v>4</v>
      </c>
      <c r="L441" s="246">
        <v>0</v>
      </c>
      <c r="M441" s="245"/>
      <c r="N441" s="246">
        <f>ROUND(L441*K441,2)</f>
        <v>0</v>
      </c>
      <c r="O441" s="245"/>
      <c r="P441" s="245"/>
      <c r="Q441" s="245"/>
      <c r="R441" s="140"/>
      <c r="T441" s="141" t="s">
        <v>3</v>
      </c>
      <c r="U441" s="40" t="s">
        <v>41</v>
      </c>
      <c r="V441" s="142">
        <v>0.89300000000000002</v>
      </c>
      <c r="W441" s="142">
        <f>V441*K441</f>
        <v>3.5720000000000001</v>
      </c>
      <c r="X441" s="142">
        <v>0.18459</v>
      </c>
      <c r="Y441" s="142">
        <f>X441*K441</f>
        <v>0.73836000000000002</v>
      </c>
      <c r="Z441" s="142">
        <v>0</v>
      </c>
      <c r="AA441" s="143">
        <f>Z441*K441</f>
        <v>0</v>
      </c>
      <c r="AR441" s="17" t="s">
        <v>87</v>
      </c>
      <c r="AT441" s="17" t="s">
        <v>155</v>
      </c>
      <c r="AU441" s="17" t="s">
        <v>81</v>
      </c>
      <c r="AY441" s="17" t="s">
        <v>154</v>
      </c>
      <c r="BE441" s="144">
        <f>IF(U441="základní",N441,0)</f>
        <v>0</v>
      </c>
      <c r="BF441" s="144">
        <f>IF(U441="snížená",N441,0)</f>
        <v>0</v>
      </c>
      <c r="BG441" s="144">
        <f>IF(U441="zákl. přenesená",N441,0)</f>
        <v>0</v>
      </c>
      <c r="BH441" s="144">
        <f>IF(U441="sníž. přenesená",N441,0)</f>
        <v>0</v>
      </c>
      <c r="BI441" s="144">
        <f>IF(U441="nulová",N441,0)</f>
        <v>0</v>
      </c>
      <c r="BJ441" s="17" t="s">
        <v>81</v>
      </c>
      <c r="BK441" s="144">
        <f>ROUND(L441*K441,2)</f>
        <v>0</v>
      </c>
      <c r="BL441" s="17" t="s">
        <v>87</v>
      </c>
      <c r="BM441" s="17" t="s">
        <v>494</v>
      </c>
    </row>
    <row r="442" spans="2:65" s="10" customFormat="1" ht="22.5" customHeight="1" x14ac:dyDescent="0.1">
      <c r="B442" s="145"/>
      <c r="C442" s="146"/>
      <c r="D442" s="146"/>
      <c r="E442" s="147" t="s">
        <v>3</v>
      </c>
      <c r="F442" s="247" t="s">
        <v>495</v>
      </c>
      <c r="G442" s="248"/>
      <c r="H442" s="248"/>
      <c r="I442" s="248"/>
      <c r="J442" s="146"/>
      <c r="K442" s="148" t="s">
        <v>3</v>
      </c>
      <c r="L442" s="146"/>
      <c r="M442" s="146"/>
      <c r="N442" s="146"/>
      <c r="O442" s="146"/>
      <c r="P442" s="146"/>
      <c r="Q442" s="146"/>
      <c r="R442" s="149"/>
      <c r="T442" s="150"/>
      <c r="U442" s="146"/>
      <c r="V442" s="146"/>
      <c r="W442" s="146"/>
      <c r="X442" s="146"/>
      <c r="Y442" s="146"/>
      <c r="Z442" s="146"/>
      <c r="AA442" s="151"/>
      <c r="AT442" s="152" t="s">
        <v>161</v>
      </c>
      <c r="AU442" s="152" t="s">
        <v>81</v>
      </c>
      <c r="AV442" s="10" t="s">
        <v>20</v>
      </c>
      <c r="AW442" s="10" t="s">
        <v>32</v>
      </c>
      <c r="AX442" s="10" t="s">
        <v>74</v>
      </c>
      <c r="AY442" s="152" t="s">
        <v>154</v>
      </c>
    </row>
    <row r="443" spans="2:65" s="10" customFormat="1" ht="22.5" customHeight="1" x14ac:dyDescent="0.1">
      <c r="B443" s="145"/>
      <c r="C443" s="146"/>
      <c r="D443" s="146"/>
      <c r="E443" s="147" t="s">
        <v>3</v>
      </c>
      <c r="F443" s="253" t="s">
        <v>496</v>
      </c>
      <c r="G443" s="248"/>
      <c r="H443" s="248"/>
      <c r="I443" s="248"/>
      <c r="J443" s="146"/>
      <c r="K443" s="148" t="s">
        <v>3</v>
      </c>
      <c r="L443" s="146"/>
      <c r="M443" s="146"/>
      <c r="N443" s="146"/>
      <c r="O443" s="146"/>
      <c r="P443" s="146"/>
      <c r="Q443" s="146"/>
      <c r="R443" s="149"/>
      <c r="T443" s="150"/>
      <c r="U443" s="146"/>
      <c r="V443" s="146"/>
      <c r="W443" s="146"/>
      <c r="X443" s="146"/>
      <c r="Y443" s="146"/>
      <c r="Z443" s="146"/>
      <c r="AA443" s="151"/>
      <c r="AT443" s="152" t="s">
        <v>161</v>
      </c>
      <c r="AU443" s="152" t="s">
        <v>81</v>
      </c>
      <c r="AV443" s="10" t="s">
        <v>20</v>
      </c>
      <c r="AW443" s="10" t="s">
        <v>32</v>
      </c>
      <c r="AX443" s="10" t="s">
        <v>74</v>
      </c>
      <c r="AY443" s="152" t="s">
        <v>154</v>
      </c>
    </row>
    <row r="444" spans="2:65" s="11" customFormat="1" ht="22.5" customHeight="1" x14ac:dyDescent="0.1">
      <c r="B444" s="153"/>
      <c r="C444" s="154"/>
      <c r="D444" s="154"/>
      <c r="E444" s="155" t="s">
        <v>3</v>
      </c>
      <c r="F444" s="249" t="s">
        <v>497</v>
      </c>
      <c r="G444" s="250"/>
      <c r="H444" s="250"/>
      <c r="I444" s="250"/>
      <c r="J444" s="154"/>
      <c r="K444" s="156">
        <v>2</v>
      </c>
      <c r="L444" s="154"/>
      <c r="M444" s="154"/>
      <c r="N444" s="154"/>
      <c r="O444" s="154"/>
      <c r="P444" s="154"/>
      <c r="Q444" s="154"/>
      <c r="R444" s="157"/>
      <c r="T444" s="158"/>
      <c r="U444" s="154"/>
      <c r="V444" s="154"/>
      <c r="W444" s="154"/>
      <c r="X444" s="154"/>
      <c r="Y444" s="154"/>
      <c r="Z444" s="154"/>
      <c r="AA444" s="159"/>
      <c r="AT444" s="160" t="s">
        <v>161</v>
      </c>
      <c r="AU444" s="160" t="s">
        <v>81</v>
      </c>
      <c r="AV444" s="11" t="s">
        <v>81</v>
      </c>
      <c r="AW444" s="11" t="s">
        <v>32</v>
      </c>
      <c r="AX444" s="11" t="s">
        <v>74</v>
      </c>
      <c r="AY444" s="160" t="s">
        <v>154</v>
      </c>
    </row>
    <row r="445" spans="2:65" s="10" customFormat="1" ht="22.5" customHeight="1" x14ac:dyDescent="0.1">
      <c r="B445" s="145"/>
      <c r="C445" s="146"/>
      <c r="D445" s="146"/>
      <c r="E445" s="147" t="s">
        <v>3</v>
      </c>
      <c r="F445" s="253" t="s">
        <v>498</v>
      </c>
      <c r="G445" s="248"/>
      <c r="H445" s="248"/>
      <c r="I445" s="248"/>
      <c r="J445" s="146"/>
      <c r="K445" s="148" t="s">
        <v>3</v>
      </c>
      <c r="L445" s="146"/>
      <c r="M445" s="146"/>
      <c r="N445" s="146"/>
      <c r="O445" s="146"/>
      <c r="P445" s="146"/>
      <c r="Q445" s="146"/>
      <c r="R445" s="149"/>
      <c r="T445" s="150"/>
      <c r="U445" s="146"/>
      <c r="V445" s="146"/>
      <c r="W445" s="146"/>
      <c r="X445" s="146"/>
      <c r="Y445" s="146"/>
      <c r="Z445" s="146"/>
      <c r="AA445" s="151"/>
      <c r="AT445" s="152" t="s">
        <v>161</v>
      </c>
      <c r="AU445" s="152" t="s">
        <v>81</v>
      </c>
      <c r="AV445" s="10" t="s">
        <v>20</v>
      </c>
      <c r="AW445" s="10" t="s">
        <v>32</v>
      </c>
      <c r="AX445" s="10" t="s">
        <v>74</v>
      </c>
      <c r="AY445" s="152" t="s">
        <v>154</v>
      </c>
    </row>
    <row r="446" spans="2:65" s="10" customFormat="1" ht="22.5" customHeight="1" x14ac:dyDescent="0.1">
      <c r="B446" s="145"/>
      <c r="C446" s="146"/>
      <c r="D446" s="146"/>
      <c r="E446" s="147" t="s">
        <v>3</v>
      </c>
      <c r="F446" s="253" t="s">
        <v>496</v>
      </c>
      <c r="G446" s="248"/>
      <c r="H446" s="248"/>
      <c r="I446" s="248"/>
      <c r="J446" s="146"/>
      <c r="K446" s="148" t="s">
        <v>3</v>
      </c>
      <c r="L446" s="146"/>
      <c r="M446" s="146"/>
      <c r="N446" s="146"/>
      <c r="O446" s="146"/>
      <c r="P446" s="146"/>
      <c r="Q446" s="146"/>
      <c r="R446" s="149"/>
      <c r="T446" s="150"/>
      <c r="U446" s="146"/>
      <c r="V446" s="146"/>
      <c r="W446" s="146"/>
      <c r="X446" s="146"/>
      <c r="Y446" s="146"/>
      <c r="Z446" s="146"/>
      <c r="AA446" s="151"/>
      <c r="AT446" s="152" t="s">
        <v>161</v>
      </c>
      <c r="AU446" s="152" t="s">
        <v>81</v>
      </c>
      <c r="AV446" s="10" t="s">
        <v>20</v>
      </c>
      <c r="AW446" s="10" t="s">
        <v>32</v>
      </c>
      <c r="AX446" s="10" t="s">
        <v>74</v>
      </c>
      <c r="AY446" s="152" t="s">
        <v>154</v>
      </c>
    </row>
    <row r="447" spans="2:65" s="11" customFormat="1" ht="22.5" customHeight="1" x14ac:dyDescent="0.1">
      <c r="B447" s="153"/>
      <c r="C447" s="154"/>
      <c r="D447" s="154"/>
      <c r="E447" s="155" t="s">
        <v>3</v>
      </c>
      <c r="F447" s="249" t="s">
        <v>497</v>
      </c>
      <c r="G447" s="250"/>
      <c r="H447" s="250"/>
      <c r="I447" s="250"/>
      <c r="J447" s="154"/>
      <c r="K447" s="156">
        <v>2</v>
      </c>
      <c r="L447" s="154"/>
      <c r="M447" s="154"/>
      <c r="N447" s="154"/>
      <c r="O447" s="154"/>
      <c r="P447" s="154"/>
      <c r="Q447" s="154"/>
      <c r="R447" s="157"/>
      <c r="T447" s="158"/>
      <c r="U447" s="154"/>
      <c r="V447" s="154"/>
      <c r="W447" s="154"/>
      <c r="X447" s="154"/>
      <c r="Y447" s="154"/>
      <c r="Z447" s="154"/>
      <c r="AA447" s="159"/>
      <c r="AT447" s="160" t="s">
        <v>161</v>
      </c>
      <c r="AU447" s="160" t="s">
        <v>81</v>
      </c>
      <c r="AV447" s="11" t="s">
        <v>81</v>
      </c>
      <c r="AW447" s="11" t="s">
        <v>32</v>
      </c>
      <c r="AX447" s="11" t="s">
        <v>74</v>
      </c>
      <c r="AY447" s="160" t="s">
        <v>154</v>
      </c>
    </row>
    <row r="448" spans="2:65" s="12" customFormat="1" ht="22.5" customHeight="1" x14ac:dyDescent="0.1">
      <c r="B448" s="161"/>
      <c r="C448" s="162"/>
      <c r="D448" s="162"/>
      <c r="E448" s="163" t="s">
        <v>3</v>
      </c>
      <c r="F448" s="251" t="s">
        <v>163</v>
      </c>
      <c r="G448" s="252"/>
      <c r="H448" s="252"/>
      <c r="I448" s="252"/>
      <c r="J448" s="162"/>
      <c r="K448" s="164">
        <v>4</v>
      </c>
      <c r="L448" s="162"/>
      <c r="M448" s="162"/>
      <c r="N448" s="162"/>
      <c r="O448" s="162"/>
      <c r="P448" s="162"/>
      <c r="Q448" s="162"/>
      <c r="R448" s="165"/>
      <c r="T448" s="166"/>
      <c r="U448" s="162"/>
      <c r="V448" s="162"/>
      <c r="W448" s="162"/>
      <c r="X448" s="162"/>
      <c r="Y448" s="162"/>
      <c r="Z448" s="162"/>
      <c r="AA448" s="167"/>
      <c r="AT448" s="168" t="s">
        <v>161</v>
      </c>
      <c r="AU448" s="168" t="s">
        <v>81</v>
      </c>
      <c r="AV448" s="12" t="s">
        <v>87</v>
      </c>
      <c r="AW448" s="12" t="s">
        <v>32</v>
      </c>
      <c r="AX448" s="12" t="s">
        <v>20</v>
      </c>
      <c r="AY448" s="168" t="s">
        <v>154</v>
      </c>
    </row>
    <row r="449" spans="2:65" s="1" customFormat="1" ht="44.25" customHeight="1" x14ac:dyDescent="0.1">
      <c r="B449" s="135"/>
      <c r="C449" s="136" t="s">
        <v>499</v>
      </c>
      <c r="D449" s="136" t="s">
        <v>155</v>
      </c>
      <c r="E449" s="137" t="s">
        <v>500</v>
      </c>
      <c r="F449" s="244" t="s">
        <v>501</v>
      </c>
      <c r="G449" s="245"/>
      <c r="H449" s="245"/>
      <c r="I449" s="245"/>
      <c r="J449" s="138" t="s">
        <v>235</v>
      </c>
      <c r="K449" s="139">
        <v>4</v>
      </c>
      <c r="L449" s="246">
        <v>0</v>
      </c>
      <c r="M449" s="245"/>
      <c r="N449" s="246">
        <f>ROUND(L449*K449,2)</f>
        <v>0</v>
      </c>
      <c r="O449" s="245"/>
      <c r="P449" s="245"/>
      <c r="Q449" s="245"/>
      <c r="R449" s="140"/>
      <c r="T449" s="141" t="s">
        <v>3</v>
      </c>
      <c r="U449" s="40" t="s">
        <v>41</v>
      </c>
      <c r="V449" s="142">
        <v>1.169</v>
      </c>
      <c r="W449" s="142">
        <f>V449*K449</f>
        <v>4.6760000000000002</v>
      </c>
      <c r="X449" s="142">
        <v>0.25574999999999998</v>
      </c>
      <c r="Y449" s="142">
        <f>X449*K449</f>
        <v>1.0229999999999999</v>
      </c>
      <c r="Z449" s="142">
        <v>0</v>
      </c>
      <c r="AA449" s="143">
        <f>Z449*K449</f>
        <v>0</v>
      </c>
      <c r="AR449" s="17" t="s">
        <v>87</v>
      </c>
      <c r="AT449" s="17" t="s">
        <v>155</v>
      </c>
      <c r="AU449" s="17" t="s">
        <v>81</v>
      </c>
      <c r="AY449" s="17" t="s">
        <v>154</v>
      </c>
      <c r="BE449" s="144">
        <f>IF(U449="základní",N449,0)</f>
        <v>0</v>
      </c>
      <c r="BF449" s="144">
        <f>IF(U449="snížená",N449,0)</f>
        <v>0</v>
      </c>
      <c r="BG449" s="144">
        <f>IF(U449="zákl. přenesená",N449,0)</f>
        <v>0</v>
      </c>
      <c r="BH449" s="144">
        <f>IF(U449="sníž. přenesená",N449,0)</f>
        <v>0</v>
      </c>
      <c r="BI449" s="144">
        <f>IF(U449="nulová",N449,0)</f>
        <v>0</v>
      </c>
      <c r="BJ449" s="17" t="s">
        <v>81</v>
      </c>
      <c r="BK449" s="144">
        <f>ROUND(L449*K449,2)</f>
        <v>0</v>
      </c>
      <c r="BL449" s="17" t="s">
        <v>87</v>
      </c>
      <c r="BM449" s="17" t="s">
        <v>502</v>
      </c>
    </row>
    <row r="450" spans="2:65" s="10" customFormat="1" ht="22.5" customHeight="1" x14ac:dyDescent="0.1">
      <c r="B450" s="145"/>
      <c r="C450" s="146"/>
      <c r="D450" s="146"/>
      <c r="E450" s="147" t="s">
        <v>3</v>
      </c>
      <c r="F450" s="247" t="s">
        <v>495</v>
      </c>
      <c r="G450" s="248"/>
      <c r="H450" s="248"/>
      <c r="I450" s="248"/>
      <c r="J450" s="146"/>
      <c r="K450" s="148" t="s">
        <v>3</v>
      </c>
      <c r="L450" s="146"/>
      <c r="M450" s="146"/>
      <c r="N450" s="146"/>
      <c r="O450" s="146"/>
      <c r="P450" s="146"/>
      <c r="Q450" s="146"/>
      <c r="R450" s="149"/>
      <c r="T450" s="150"/>
      <c r="U450" s="146"/>
      <c r="V450" s="146"/>
      <c r="W450" s="146"/>
      <c r="X450" s="146"/>
      <c r="Y450" s="146"/>
      <c r="Z450" s="146"/>
      <c r="AA450" s="151"/>
      <c r="AT450" s="152" t="s">
        <v>161</v>
      </c>
      <c r="AU450" s="152" t="s">
        <v>81</v>
      </c>
      <c r="AV450" s="10" t="s">
        <v>20</v>
      </c>
      <c r="AW450" s="10" t="s">
        <v>32</v>
      </c>
      <c r="AX450" s="10" t="s">
        <v>74</v>
      </c>
      <c r="AY450" s="152" t="s">
        <v>154</v>
      </c>
    </row>
    <row r="451" spans="2:65" s="10" customFormat="1" ht="22.5" customHeight="1" x14ac:dyDescent="0.1">
      <c r="B451" s="145"/>
      <c r="C451" s="146"/>
      <c r="D451" s="146"/>
      <c r="E451" s="147" t="s">
        <v>3</v>
      </c>
      <c r="F451" s="253" t="s">
        <v>503</v>
      </c>
      <c r="G451" s="248"/>
      <c r="H451" s="248"/>
      <c r="I451" s="248"/>
      <c r="J451" s="146"/>
      <c r="K451" s="148" t="s">
        <v>3</v>
      </c>
      <c r="L451" s="146"/>
      <c r="M451" s="146"/>
      <c r="N451" s="146"/>
      <c r="O451" s="146"/>
      <c r="P451" s="146"/>
      <c r="Q451" s="146"/>
      <c r="R451" s="149"/>
      <c r="T451" s="150"/>
      <c r="U451" s="146"/>
      <c r="V451" s="146"/>
      <c r="W451" s="146"/>
      <c r="X451" s="146"/>
      <c r="Y451" s="146"/>
      <c r="Z451" s="146"/>
      <c r="AA451" s="151"/>
      <c r="AT451" s="152" t="s">
        <v>161</v>
      </c>
      <c r="AU451" s="152" t="s">
        <v>81</v>
      </c>
      <c r="AV451" s="10" t="s">
        <v>20</v>
      </c>
      <c r="AW451" s="10" t="s">
        <v>32</v>
      </c>
      <c r="AX451" s="10" t="s">
        <v>74</v>
      </c>
      <c r="AY451" s="152" t="s">
        <v>154</v>
      </c>
    </row>
    <row r="452" spans="2:65" s="11" customFormat="1" ht="22.5" customHeight="1" x14ac:dyDescent="0.1">
      <c r="B452" s="153"/>
      <c r="C452" s="154"/>
      <c r="D452" s="154"/>
      <c r="E452" s="155" t="s">
        <v>3</v>
      </c>
      <c r="F452" s="249" t="s">
        <v>20</v>
      </c>
      <c r="G452" s="250"/>
      <c r="H452" s="250"/>
      <c r="I452" s="250"/>
      <c r="J452" s="154"/>
      <c r="K452" s="156">
        <v>1</v>
      </c>
      <c r="L452" s="154"/>
      <c r="M452" s="154"/>
      <c r="N452" s="154"/>
      <c r="O452" s="154"/>
      <c r="P452" s="154"/>
      <c r="Q452" s="154"/>
      <c r="R452" s="157"/>
      <c r="T452" s="158"/>
      <c r="U452" s="154"/>
      <c r="V452" s="154"/>
      <c r="W452" s="154"/>
      <c r="X452" s="154"/>
      <c r="Y452" s="154"/>
      <c r="Z452" s="154"/>
      <c r="AA452" s="159"/>
      <c r="AT452" s="160" t="s">
        <v>161</v>
      </c>
      <c r="AU452" s="160" t="s">
        <v>81</v>
      </c>
      <c r="AV452" s="11" t="s">
        <v>81</v>
      </c>
      <c r="AW452" s="11" t="s">
        <v>32</v>
      </c>
      <c r="AX452" s="11" t="s">
        <v>74</v>
      </c>
      <c r="AY452" s="160" t="s">
        <v>154</v>
      </c>
    </row>
    <row r="453" spans="2:65" s="10" customFormat="1" ht="22.5" customHeight="1" x14ac:dyDescent="0.1">
      <c r="B453" s="145"/>
      <c r="C453" s="146"/>
      <c r="D453" s="146"/>
      <c r="E453" s="147" t="s">
        <v>3</v>
      </c>
      <c r="F453" s="253" t="s">
        <v>504</v>
      </c>
      <c r="G453" s="248"/>
      <c r="H453" s="248"/>
      <c r="I453" s="248"/>
      <c r="J453" s="146"/>
      <c r="K453" s="148" t="s">
        <v>3</v>
      </c>
      <c r="L453" s="146"/>
      <c r="M453" s="146"/>
      <c r="N453" s="146"/>
      <c r="O453" s="146"/>
      <c r="P453" s="146"/>
      <c r="Q453" s="146"/>
      <c r="R453" s="149"/>
      <c r="T453" s="150"/>
      <c r="U453" s="146"/>
      <c r="V453" s="146"/>
      <c r="W453" s="146"/>
      <c r="X453" s="146"/>
      <c r="Y453" s="146"/>
      <c r="Z453" s="146"/>
      <c r="AA453" s="151"/>
      <c r="AT453" s="152" t="s">
        <v>161</v>
      </c>
      <c r="AU453" s="152" t="s">
        <v>81</v>
      </c>
      <c r="AV453" s="10" t="s">
        <v>20</v>
      </c>
      <c r="AW453" s="10" t="s">
        <v>32</v>
      </c>
      <c r="AX453" s="10" t="s">
        <v>74</v>
      </c>
      <c r="AY453" s="152" t="s">
        <v>154</v>
      </c>
    </row>
    <row r="454" spans="2:65" s="10" customFormat="1" ht="22.5" customHeight="1" x14ac:dyDescent="0.1">
      <c r="B454" s="145"/>
      <c r="C454" s="146"/>
      <c r="D454" s="146"/>
      <c r="E454" s="147" t="s">
        <v>3</v>
      </c>
      <c r="F454" s="253" t="s">
        <v>503</v>
      </c>
      <c r="G454" s="248"/>
      <c r="H454" s="248"/>
      <c r="I454" s="248"/>
      <c r="J454" s="146"/>
      <c r="K454" s="148" t="s">
        <v>3</v>
      </c>
      <c r="L454" s="146"/>
      <c r="M454" s="146"/>
      <c r="N454" s="146"/>
      <c r="O454" s="146"/>
      <c r="P454" s="146"/>
      <c r="Q454" s="146"/>
      <c r="R454" s="149"/>
      <c r="T454" s="150"/>
      <c r="U454" s="146"/>
      <c r="V454" s="146"/>
      <c r="W454" s="146"/>
      <c r="X454" s="146"/>
      <c r="Y454" s="146"/>
      <c r="Z454" s="146"/>
      <c r="AA454" s="151"/>
      <c r="AT454" s="152" t="s">
        <v>161</v>
      </c>
      <c r="AU454" s="152" t="s">
        <v>81</v>
      </c>
      <c r="AV454" s="10" t="s">
        <v>20</v>
      </c>
      <c r="AW454" s="10" t="s">
        <v>32</v>
      </c>
      <c r="AX454" s="10" t="s">
        <v>74</v>
      </c>
      <c r="AY454" s="152" t="s">
        <v>154</v>
      </c>
    </row>
    <row r="455" spans="2:65" s="11" customFormat="1" ht="22.5" customHeight="1" x14ac:dyDescent="0.1">
      <c r="B455" s="153"/>
      <c r="C455" s="154"/>
      <c r="D455" s="154"/>
      <c r="E455" s="155" t="s">
        <v>3</v>
      </c>
      <c r="F455" s="249" t="s">
        <v>20</v>
      </c>
      <c r="G455" s="250"/>
      <c r="H455" s="250"/>
      <c r="I455" s="250"/>
      <c r="J455" s="154"/>
      <c r="K455" s="156">
        <v>1</v>
      </c>
      <c r="L455" s="154"/>
      <c r="M455" s="154"/>
      <c r="N455" s="154"/>
      <c r="O455" s="154"/>
      <c r="P455" s="154"/>
      <c r="Q455" s="154"/>
      <c r="R455" s="157"/>
      <c r="T455" s="158"/>
      <c r="U455" s="154"/>
      <c r="V455" s="154"/>
      <c r="W455" s="154"/>
      <c r="X455" s="154"/>
      <c r="Y455" s="154"/>
      <c r="Z455" s="154"/>
      <c r="AA455" s="159"/>
      <c r="AT455" s="160" t="s">
        <v>161</v>
      </c>
      <c r="AU455" s="160" t="s">
        <v>81</v>
      </c>
      <c r="AV455" s="11" t="s">
        <v>81</v>
      </c>
      <c r="AW455" s="11" t="s">
        <v>32</v>
      </c>
      <c r="AX455" s="11" t="s">
        <v>74</v>
      </c>
      <c r="AY455" s="160" t="s">
        <v>154</v>
      </c>
    </row>
    <row r="456" spans="2:65" s="10" customFormat="1" ht="22.5" customHeight="1" x14ac:dyDescent="0.1">
      <c r="B456" s="145"/>
      <c r="C456" s="146"/>
      <c r="D456" s="146"/>
      <c r="E456" s="147" t="s">
        <v>3</v>
      </c>
      <c r="F456" s="253" t="s">
        <v>505</v>
      </c>
      <c r="G456" s="248"/>
      <c r="H456" s="248"/>
      <c r="I456" s="248"/>
      <c r="J456" s="146"/>
      <c r="K456" s="148" t="s">
        <v>3</v>
      </c>
      <c r="L456" s="146"/>
      <c r="M456" s="146"/>
      <c r="N456" s="146"/>
      <c r="O456" s="146"/>
      <c r="P456" s="146"/>
      <c r="Q456" s="146"/>
      <c r="R456" s="149"/>
      <c r="T456" s="150"/>
      <c r="U456" s="146"/>
      <c r="V456" s="146"/>
      <c r="W456" s="146"/>
      <c r="X456" s="146"/>
      <c r="Y456" s="146"/>
      <c r="Z456" s="146"/>
      <c r="AA456" s="151"/>
      <c r="AT456" s="152" t="s">
        <v>161</v>
      </c>
      <c r="AU456" s="152" t="s">
        <v>81</v>
      </c>
      <c r="AV456" s="10" t="s">
        <v>20</v>
      </c>
      <c r="AW456" s="10" t="s">
        <v>32</v>
      </c>
      <c r="AX456" s="10" t="s">
        <v>74</v>
      </c>
      <c r="AY456" s="152" t="s">
        <v>154</v>
      </c>
    </row>
    <row r="457" spans="2:65" s="11" customFormat="1" ht="22.5" customHeight="1" x14ac:dyDescent="0.1">
      <c r="B457" s="153"/>
      <c r="C457" s="154"/>
      <c r="D457" s="154"/>
      <c r="E457" s="155" t="s">
        <v>3</v>
      </c>
      <c r="F457" s="249" t="s">
        <v>81</v>
      </c>
      <c r="G457" s="250"/>
      <c r="H457" s="250"/>
      <c r="I457" s="250"/>
      <c r="J457" s="154"/>
      <c r="K457" s="156">
        <v>2</v>
      </c>
      <c r="L457" s="154"/>
      <c r="M457" s="154"/>
      <c r="N457" s="154"/>
      <c r="O457" s="154"/>
      <c r="P457" s="154"/>
      <c r="Q457" s="154"/>
      <c r="R457" s="157"/>
      <c r="T457" s="158"/>
      <c r="U457" s="154"/>
      <c r="V457" s="154"/>
      <c r="W457" s="154"/>
      <c r="X457" s="154"/>
      <c r="Y457" s="154"/>
      <c r="Z457" s="154"/>
      <c r="AA457" s="159"/>
      <c r="AT457" s="160" t="s">
        <v>161</v>
      </c>
      <c r="AU457" s="160" t="s">
        <v>81</v>
      </c>
      <c r="AV457" s="11" t="s">
        <v>81</v>
      </c>
      <c r="AW457" s="11" t="s">
        <v>32</v>
      </c>
      <c r="AX457" s="11" t="s">
        <v>74</v>
      </c>
      <c r="AY457" s="160" t="s">
        <v>154</v>
      </c>
    </row>
    <row r="458" spans="2:65" s="12" customFormat="1" ht="22.5" customHeight="1" x14ac:dyDescent="0.1">
      <c r="B458" s="161"/>
      <c r="C458" s="162"/>
      <c r="D458" s="162"/>
      <c r="E458" s="163" t="s">
        <v>3</v>
      </c>
      <c r="F458" s="251" t="s">
        <v>163</v>
      </c>
      <c r="G458" s="252"/>
      <c r="H458" s="252"/>
      <c r="I458" s="252"/>
      <c r="J458" s="162"/>
      <c r="K458" s="164">
        <v>4</v>
      </c>
      <c r="L458" s="162"/>
      <c r="M458" s="162"/>
      <c r="N458" s="162"/>
      <c r="O458" s="162"/>
      <c r="P458" s="162"/>
      <c r="Q458" s="162"/>
      <c r="R458" s="165"/>
      <c r="T458" s="166"/>
      <c r="U458" s="162"/>
      <c r="V458" s="162"/>
      <c r="W458" s="162"/>
      <c r="X458" s="162"/>
      <c r="Y458" s="162"/>
      <c r="Z458" s="162"/>
      <c r="AA458" s="167"/>
      <c r="AT458" s="168" t="s">
        <v>161</v>
      </c>
      <c r="AU458" s="168" t="s">
        <v>81</v>
      </c>
      <c r="AV458" s="12" t="s">
        <v>87</v>
      </c>
      <c r="AW458" s="12" t="s">
        <v>32</v>
      </c>
      <c r="AX458" s="12" t="s">
        <v>20</v>
      </c>
      <c r="AY458" s="168" t="s">
        <v>154</v>
      </c>
    </row>
    <row r="459" spans="2:65" s="1" customFormat="1" ht="22.5" customHeight="1" x14ac:dyDescent="0.1">
      <c r="B459" s="135"/>
      <c r="C459" s="177" t="s">
        <v>506</v>
      </c>
      <c r="D459" s="177" t="s">
        <v>367</v>
      </c>
      <c r="E459" s="178" t="s">
        <v>507</v>
      </c>
      <c r="F459" s="256" t="s">
        <v>508</v>
      </c>
      <c r="G459" s="257"/>
      <c r="H459" s="257"/>
      <c r="I459" s="257"/>
      <c r="J459" s="179" t="s">
        <v>206</v>
      </c>
      <c r="K459" s="180">
        <v>28.16</v>
      </c>
      <c r="L459" s="258">
        <v>0</v>
      </c>
      <c r="M459" s="257"/>
      <c r="N459" s="258">
        <f>ROUND(L459*K459,2)</f>
        <v>0</v>
      </c>
      <c r="O459" s="245"/>
      <c r="P459" s="245"/>
      <c r="Q459" s="245"/>
      <c r="R459" s="140"/>
      <c r="T459" s="141" t="s">
        <v>3</v>
      </c>
      <c r="U459" s="40" t="s">
        <v>41</v>
      </c>
      <c r="V459" s="142">
        <v>0</v>
      </c>
      <c r="W459" s="142">
        <f>V459*K459</f>
        <v>0</v>
      </c>
      <c r="X459" s="142">
        <v>0.29499999999999998</v>
      </c>
      <c r="Y459" s="142">
        <f>X459*K459</f>
        <v>8.3071999999999999</v>
      </c>
      <c r="Z459" s="142">
        <v>0</v>
      </c>
      <c r="AA459" s="143">
        <f>Z459*K459</f>
        <v>0</v>
      </c>
      <c r="AR459" s="17" t="s">
        <v>203</v>
      </c>
      <c r="AT459" s="17" t="s">
        <v>367</v>
      </c>
      <c r="AU459" s="17" t="s">
        <v>81</v>
      </c>
      <c r="AY459" s="17" t="s">
        <v>154</v>
      </c>
      <c r="BE459" s="144">
        <f>IF(U459="základní",N459,0)</f>
        <v>0</v>
      </c>
      <c r="BF459" s="144">
        <f>IF(U459="snížená",N459,0)</f>
        <v>0</v>
      </c>
      <c r="BG459" s="144">
        <f>IF(U459="zákl. přenesená",N459,0)</f>
        <v>0</v>
      </c>
      <c r="BH459" s="144">
        <f>IF(U459="sníž. přenesená",N459,0)</f>
        <v>0</v>
      </c>
      <c r="BI459" s="144">
        <f>IF(U459="nulová",N459,0)</f>
        <v>0</v>
      </c>
      <c r="BJ459" s="17" t="s">
        <v>81</v>
      </c>
      <c r="BK459" s="144">
        <f>ROUND(L459*K459,2)</f>
        <v>0</v>
      </c>
      <c r="BL459" s="17" t="s">
        <v>87</v>
      </c>
      <c r="BM459" s="17" t="s">
        <v>509</v>
      </c>
    </row>
    <row r="460" spans="2:65" s="10" customFormat="1" ht="22.5" customHeight="1" x14ac:dyDescent="0.1">
      <c r="B460" s="145"/>
      <c r="C460" s="146"/>
      <c r="D460" s="146"/>
      <c r="E460" s="147" t="s">
        <v>3</v>
      </c>
      <c r="F460" s="247" t="s">
        <v>510</v>
      </c>
      <c r="G460" s="248"/>
      <c r="H460" s="248"/>
      <c r="I460" s="248"/>
      <c r="J460" s="146"/>
      <c r="K460" s="148" t="s">
        <v>3</v>
      </c>
      <c r="L460" s="146"/>
      <c r="M460" s="146"/>
      <c r="N460" s="146"/>
      <c r="O460" s="146"/>
      <c r="P460" s="146"/>
      <c r="Q460" s="146"/>
      <c r="R460" s="149"/>
      <c r="T460" s="150"/>
      <c r="U460" s="146"/>
      <c r="V460" s="146"/>
      <c r="W460" s="146"/>
      <c r="X460" s="146"/>
      <c r="Y460" s="146"/>
      <c r="Z460" s="146"/>
      <c r="AA460" s="151"/>
      <c r="AT460" s="152" t="s">
        <v>161</v>
      </c>
      <c r="AU460" s="152" t="s">
        <v>81</v>
      </c>
      <c r="AV460" s="10" t="s">
        <v>20</v>
      </c>
      <c r="AW460" s="10" t="s">
        <v>32</v>
      </c>
      <c r="AX460" s="10" t="s">
        <v>74</v>
      </c>
      <c r="AY460" s="152" t="s">
        <v>154</v>
      </c>
    </row>
    <row r="461" spans="2:65" s="10" customFormat="1" ht="22.5" customHeight="1" x14ac:dyDescent="0.1">
      <c r="B461" s="145"/>
      <c r="C461" s="146"/>
      <c r="D461" s="146"/>
      <c r="E461" s="147" t="s">
        <v>3</v>
      </c>
      <c r="F461" s="253" t="s">
        <v>503</v>
      </c>
      <c r="G461" s="248"/>
      <c r="H461" s="248"/>
      <c r="I461" s="248"/>
      <c r="J461" s="146"/>
      <c r="K461" s="148" t="s">
        <v>3</v>
      </c>
      <c r="L461" s="146"/>
      <c r="M461" s="146"/>
      <c r="N461" s="146"/>
      <c r="O461" s="146"/>
      <c r="P461" s="146"/>
      <c r="Q461" s="146"/>
      <c r="R461" s="149"/>
      <c r="T461" s="150"/>
      <c r="U461" s="146"/>
      <c r="V461" s="146"/>
      <c r="W461" s="146"/>
      <c r="X461" s="146"/>
      <c r="Y461" s="146"/>
      <c r="Z461" s="146"/>
      <c r="AA461" s="151"/>
      <c r="AT461" s="152" t="s">
        <v>161</v>
      </c>
      <c r="AU461" s="152" t="s">
        <v>81</v>
      </c>
      <c r="AV461" s="10" t="s">
        <v>20</v>
      </c>
      <c r="AW461" s="10" t="s">
        <v>32</v>
      </c>
      <c r="AX461" s="10" t="s">
        <v>74</v>
      </c>
      <c r="AY461" s="152" t="s">
        <v>154</v>
      </c>
    </row>
    <row r="462" spans="2:65" s="11" customFormat="1" ht="22.5" customHeight="1" x14ac:dyDescent="0.1">
      <c r="B462" s="153"/>
      <c r="C462" s="154"/>
      <c r="D462" s="154"/>
      <c r="E462" s="155" t="s">
        <v>3</v>
      </c>
      <c r="F462" s="249" t="s">
        <v>511</v>
      </c>
      <c r="G462" s="250"/>
      <c r="H462" s="250"/>
      <c r="I462" s="250"/>
      <c r="J462" s="154"/>
      <c r="K462" s="156">
        <v>16.28</v>
      </c>
      <c r="L462" s="154"/>
      <c r="M462" s="154"/>
      <c r="N462" s="154"/>
      <c r="O462" s="154"/>
      <c r="P462" s="154"/>
      <c r="Q462" s="154"/>
      <c r="R462" s="157"/>
      <c r="T462" s="158"/>
      <c r="U462" s="154"/>
      <c r="V462" s="154"/>
      <c r="W462" s="154"/>
      <c r="X462" s="154"/>
      <c r="Y462" s="154"/>
      <c r="Z462" s="154"/>
      <c r="AA462" s="159"/>
      <c r="AT462" s="160" t="s">
        <v>161</v>
      </c>
      <c r="AU462" s="160" t="s">
        <v>81</v>
      </c>
      <c r="AV462" s="11" t="s">
        <v>81</v>
      </c>
      <c r="AW462" s="11" t="s">
        <v>32</v>
      </c>
      <c r="AX462" s="11" t="s">
        <v>74</v>
      </c>
      <c r="AY462" s="160" t="s">
        <v>154</v>
      </c>
    </row>
    <row r="463" spans="2:65" s="10" customFormat="1" ht="22.5" customHeight="1" x14ac:dyDescent="0.1">
      <c r="B463" s="145"/>
      <c r="C463" s="146"/>
      <c r="D463" s="146"/>
      <c r="E463" s="147" t="s">
        <v>3</v>
      </c>
      <c r="F463" s="253" t="s">
        <v>496</v>
      </c>
      <c r="G463" s="248"/>
      <c r="H463" s="248"/>
      <c r="I463" s="248"/>
      <c r="J463" s="146"/>
      <c r="K463" s="148" t="s">
        <v>3</v>
      </c>
      <c r="L463" s="146"/>
      <c r="M463" s="146"/>
      <c r="N463" s="146"/>
      <c r="O463" s="146"/>
      <c r="P463" s="146"/>
      <c r="Q463" s="146"/>
      <c r="R463" s="149"/>
      <c r="T463" s="150"/>
      <c r="U463" s="146"/>
      <c r="V463" s="146"/>
      <c r="W463" s="146"/>
      <c r="X463" s="146"/>
      <c r="Y463" s="146"/>
      <c r="Z463" s="146"/>
      <c r="AA463" s="151"/>
      <c r="AT463" s="152" t="s">
        <v>161</v>
      </c>
      <c r="AU463" s="152" t="s">
        <v>81</v>
      </c>
      <c r="AV463" s="10" t="s">
        <v>20</v>
      </c>
      <c r="AW463" s="10" t="s">
        <v>32</v>
      </c>
      <c r="AX463" s="10" t="s">
        <v>74</v>
      </c>
      <c r="AY463" s="152" t="s">
        <v>154</v>
      </c>
    </row>
    <row r="464" spans="2:65" s="11" customFormat="1" ht="22.5" customHeight="1" x14ac:dyDescent="0.1">
      <c r="B464" s="153"/>
      <c r="C464" s="154"/>
      <c r="D464" s="154"/>
      <c r="E464" s="155" t="s">
        <v>3</v>
      </c>
      <c r="F464" s="249" t="s">
        <v>512</v>
      </c>
      <c r="G464" s="250"/>
      <c r="H464" s="250"/>
      <c r="I464" s="250"/>
      <c r="J464" s="154"/>
      <c r="K464" s="156">
        <v>11.88</v>
      </c>
      <c r="L464" s="154"/>
      <c r="M464" s="154"/>
      <c r="N464" s="154"/>
      <c r="O464" s="154"/>
      <c r="P464" s="154"/>
      <c r="Q464" s="154"/>
      <c r="R464" s="157"/>
      <c r="T464" s="158"/>
      <c r="U464" s="154"/>
      <c r="V464" s="154"/>
      <c r="W464" s="154"/>
      <c r="X464" s="154"/>
      <c r="Y464" s="154"/>
      <c r="Z464" s="154"/>
      <c r="AA464" s="159"/>
      <c r="AT464" s="160" t="s">
        <v>161</v>
      </c>
      <c r="AU464" s="160" t="s">
        <v>81</v>
      </c>
      <c r="AV464" s="11" t="s">
        <v>81</v>
      </c>
      <c r="AW464" s="11" t="s">
        <v>32</v>
      </c>
      <c r="AX464" s="11" t="s">
        <v>74</v>
      </c>
      <c r="AY464" s="160" t="s">
        <v>154</v>
      </c>
    </row>
    <row r="465" spans="2:65" s="12" customFormat="1" ht="22.5" customHeight="1" x14ac:dyDescent="0.1">
      <c r="B465" s="161"/>
      <c r="C465" s="162"/>
      <c r="D465" s="162"/>
      <c r="E465" s="163" t="s">
        <v>3</v>
      </c>
      <c r="F465" s="251" t="s">
        <v>163</v>
      </c>
      <c r="G465" s="252"/>
      <c r="H465" s="252"/>
      <c r="I465" s="252"/>
      <c r="J465" s="162"/>
      <c r="K465" s="164">
        <v>28.16</v>
      </c>
      <c r="L465" s="162"/>
      <c r="M465" s="162"/>
      <c r="N465" s="162"/>
      <c r="O465" s="162"/>
      <c r="P465" s="162"/>
      <c r="Q465" s="162"/>
      <c r="R465" s="165"/>
      <c r="T465" s="166"/>
      <c r="U465" s="162"/>
      <c r="V465" s="162"/>
      <c r="W465" s="162"/>
      <c r="X465" s="162"/>
      <c r="Y465" s="162"/>
      <c r="Z465" s="162"/>
      <c r="AA465" s="167"/>
      <c r="AT465" s="168" t="s">
        <v>161</v>
      </c>
      <c r="AU465" s="168" t="s">
        <v>81</v>
      </c>
      <c r="AV465" s="12" t="s">
        <v>87</v>
      </c>
      <c r="AW465" s="12" t="s">
        <v>32</v>
      </c>
      <c r="AX465" s="12" t="s">
        <v>20</v>
      </c>
      <c r="AY465" s="168" t="s">
        <v>154</v>
      </c>
    </row>
    <row r="466" spans="2:65" s="1" customFormat="1" ht="22.5" customHeight="1" x14ac:dyDescent="0.1">
      <c r="B466" s="135"/>
      <c r="C466" s="177" t="s">
        <v>513</v>
      </c>
      <c r="D466" s="177" t="s">
        <v>367</v>
      </c>
      <c r="E466" s="178" t="s">
        <v>514</v>
      </c>
      <c r="F466" s="256" t="s">
        <v>515</v>
      </c>
      <c r="G466" s="257"/>
      <c r="H466" s="257"/>
      <c r="I466" s="257"/>
      <c r="J466" s="179" t="s">
        <v>206</v>
      </c>
      <c r="K466" s="180">
        <v>3.3</v>
      </c>
      <c r="L466" s="258">
        <v>0</v>
      </c>
      <c r="M466" s="257"/>
      <c r="N466" s="258">
        <f>ROUND(L466*K466,2)</f>
        <v>0</v>
      </c>
      <c r="O466" s="245"/>
      <c r="P466" s="245"/>
      <c r="Q466" s="245"/>
      <c r="R466" s="140"/>
      <c r="T466" s="141" t="s">
        <v>3</v>
      </c>
      <c r="U466" s="40" t="s">
        <v>41</v>
      </c>
      <c r="V466" s="142">
        <v>0</v>
      </c>
      <c r="W466" s="142">
        <f>V466*K466</f>
        <v>0</v>
      </c>
      <c r="X466" s="142">
        <v>0.29499999999999998</v>
      </c>
      <c r="Y466" s="142">
        <f>X466*K466</f>
        <v>0.97349999999999992</v>
      </c>
      <c r="Z466" s="142">
        <v>0</v>
      </c>
      <c r="AA466" s="143">
        <f>Z466*K466</f>
        <v>0</v>
      </c>
      <c r="AR466" s="17" t="s">
        <v>203</v>
      </c>
      <c r="AT466" s="17" t="s">
        <v>367</v>
      </c>
      <c r="AU466" s="17" t="s">
        <v>81</v>
      </c>
      <c r="AY466" s="17" t="s">
        <v>154</v>
      </c>
      <c r="BE466" s="144">
        <f>IF(U466="základní",N466,0)</f>
        <v>0</v>
      </c>
      <c r="BF466" s="144">
        <f>IF(U466="snížená",N466,0)</f>
        <v>0</v>
      </c>
      <c r="BG466" s="144">
        <f>IF(U466="zákl. přenesená",N466,0)</f>
        <v>0</v>
      </c>
      <c r="BH466" s="144">
        <f>IF(U466="sníž. přenesená",N466,0)</f>
        <v>0</v>
      </c>
      <c r="BI466" s="144">
        <f>IF(U466="nulová",N466,0)</f>
        <v>0</v>
      </c>
      <c r="BJ466" s="17" t="s">
        <v>81</v>
      </c>
      <c r="BK466" s="144">
        <f>ROUND(L466*K466,2)</f>
        <v>0</v>
      </c>
      <c r="BL466" s="17" t="s">
        <v>87</v>
      </c>
      <c r="BM466" s="17" t="s">
        <v>516</v>
      </c>
    </row>
    <row r="467" spans="2:65" s="10" customFormat="1" ht="22.5" customHeight="1" x14ac:dyDescent="0.1">
      <c r="B467" s="145"/>
      <c r="C467" s="146"/>
      <c r="D467" s="146"/>
      <c r="E467" s="147" t="s">
        <v>3</v>
      </c>
      <c r="F467" s="247" t="s">
        <v>510</v>
      </c>
      <c r="G467" s="248"/>
      <c r="H467" s="248"/>
      <c r="I467" s="248"/>
      <c r="J467" s="146"/>
      <c r="K467" s="148" t="s">
        <v>3</v>
      </c>
      <c r="L467" s="146"/>
      <c r="M467" s="146"/>
      <c r="N467" s="146"/>
      <c r="O467" s="146"/>
      <c r="P467" s="146"/>
      <c r="Q467" s="146"/>
      <c r="R467" s="149"/>
      <c r="T467" s="150"/>
      <c r="U467" s="146"/>
      <c r="V467" s="146"/>
      <c r="W467" s="146"/>
      <c r="X467" s="146"/>
      <c r="Y467" s="146"/>
      <c r="Z467" s="146"/>
      <c r="AA467" s="151"/>
      <c r="AT467" s="152" t="s">
        <v>161</v>
      </c>
      <c r="AU467" s="152" t="s">
        <v>81</v>
      </c>
      <c r="AV467" s="10" t="s">
        <v>20</v>
      </c>
      <c r="AW467" s="10" t="s">
        <v>32</v>
      </c>
      <c r="AX467" s="10" t="s">
        <v>74</v>
      </c>
      <c r="AY467" s="152" t="s">
        <v>154</v>
      </c>
    </row>
    <row r="468" spans="2:65" s="10" customFormat="1" ht="22.5" customHeight="1" x14ac:dyDescent="0.1">
      <c r="B468" s="145"/>
      <c r="C468" s="146"/>
      <c r="D468" s="146"/>
      <c r="E468" s="147" t="s">
        <v>3</v>
      </c>
      <c r="F468" s="253" t="s">
        <v>517</v>
      </c>
      <c r="G468" s="248"/>
      <c r="H468" s="248"/>
      <c r="I468" s="248"/>
      <c r="J468" s="146"/>
      <c r="K468" s="148" t="s">
        <v>3</v>
      </c>
      <c r="L468" s="146"/>
      <c r="M468" s="146"/>
      <c r="N468" s="146"/>
      <c r="O468" s="146"/>
      <c r="P468" s="146"/>
      <c r="Q468" s="146"/>
      <c r="R468" s="149"/>
      <c r="T468" s="150"/>
      <c r="U468" s="146"/>
      <c r="V468" s="146"/>
      <c r="W468" s="146"/>
      <c r="X468" s="146"/>
      <c r="Y468" s="146"/>
      <c r="Z468" s="146"/>
      <c r="AA468" s="151"/>
      <c r="AT468" s="152" t="s">
        <v>161</v>
      </c>
      <c r="AU468" s="152" t="s">
        <v>81</v>
      </c>
      <c r="AV468" s="10" t="s">
        <v>20</v>
      </c>
      <c r="AW468" s="10" t="s">
        <v>32</v>
      </c>
      <c r="AX468" s="10" t="s">
        <v>74</v>
      </c>
      <c r="AY468" s="152" t="s">
        <v>154</v>
      </c>
    </row>
    <row r="469" spans="2:65" s="11" customFormat="1" ht="22.5" customHeight="1" x14ac:dyDescent="0.1">
      <c r="B469" s="153"/>
      <c r="C469" s="154"/>
      <c r="D469" s="154"/>
      <c r="E469" s="155" t="s">
        <v>3</v>
      </c>
      <c r="F469" s="249" t="s">
        <v>518</v>
      </c>
      <c r="G469" s="250"/>
      <c r="H469" s="250"/>
      <c r="I469" s="250"/>
      <c r="J469" s="154"/>
      <c r="K469" s="156">
        <v>3.3</v>
      </c>
      <c r="L469" s="154"/>
      <c r="M469" s="154"/>
      <c r="N469" s="154"/>
      <c r="O469" s="154"/>
      <c r="P469" s="154"/>
      <c r="Q469" s="154"/>
      <c r="R469" s="157"/>
      <c r="T469" s="158"/>
      <c r="U469" s="154"/>
      <c r="V469" s="154"/>
      <c r="W469" s="154"/>
      <c r="X469" s="154"/>
      <c r="Y469" s="154"/>
      <c r="Z469" s="154"/>
      <c r="AA469" s="159"/>
      <c r="AT469" s="160" t="s">
        <v>161</v>
      </c>
      <c r="AU469" s="160" t="s">
        <v>81</v>
      </c>
      <c r="AV469" s="11" t="s">
        <v>81</v>
      </c>
      <c r="AW469" s="11" t="s">
        <v>32</v>
      </c>
      <c r="AX469" s="11" t="s">
        <v>74</v>
      </c>
      <c r="AY469" s="160" t="s">
        <v>154</v>
      </c>
    </row>
    <row r="470" spans="2:65" s="12" customFormat="1" ht="22.5" customHeight="1" x14ac:dyDescent="0.1">
      <c r="B470" s="161"/>
      <c r="C470" s="162"/>
      <c r="D470" s="162"/>
      <c r="E470" s="163" t="s">
        <v>3</v>
      </c>
      <c r="F470" s="251" t="s">
        <v>163</v>
      </c>
      <c r="G470" s="252"/>
      <c r="H470" s="252"/>
      <c r="I470" s="252"/>
      <c r="J470" s="162"/>
      <c r="K470" s="164">
        <v>3.3</v>
      </c>
      <c r="L470" s="162"/>
      <c r="M470" s="162"/>
      <c r="N470" s="162"/>
      <c r="O470" s="162"/>
      <c r="P470" s="162"/>
      <c r="Q470" s="162"/>
      <c r="R470" s="165"/>
      <c r="T470" s="166"/>
      <c r="U470" s="162"/>
      <c r="V470" s="162"/>
      <c r="W470" s="162"/>
      <c r="X470" s="162"/>
      <c r="Y470" s="162"/>
      <c r="Z470" s="162"/>
      <c r="AA470" s="167"/>
      <c r="AT470" s="168" t="s">
        <v>161</v>
      </c>
      <c r="AU470" s="168" t="s">
        <v>81</v>
      </c>
      <c r="AV470" s="12" t="s">
        <v>87</v>
      </c>
      <c r="AW470" s="12" t="s">
        <v>32</v>
      </c>
      <c r="AX470" s="12" t="s">
        <v>20</v>
      </c>
      <c r="AY470" s="168" t="s">
        <v>154</v>
      </c>
    </row>
    <row r="471" spans="2:65" s="1" customFormat="1" ht="44.25" customHeight="1" x14ac:dyDescent="0.1">
      <c r="B471" s="135"/>
      <c r="C471" s="136" t="s">
        <v>519</v>
      </c>
      <c r="D471" s="136" t="s">
        <v>155</v>
      </c>
      <c r="E471" s="137" t="s">
        <v>520</v>
      </c>
      <c r="F471" s="244" t="s">
        <v>521</v>
      </c>
      <c r="G471" s="245"/>
      <c r="H471" s="245"/>
      <c r="I471" s="245"/>
      <c r="J471" s="138" t="s">
        <v>235</v>
      </c>
      <c r="K471" s="139">
        <v>18</v>
      </c>
      <c r="L471" s="246">
        <v>0</v>
      </c>
      <c r="M471" s="245"/>
      <c r="N471" s="246">
        <f>ROUND(L471*K471,2)</f>
        <v>0</v>
      </c>
      <c r="O471" s="245"/>
      <c r="P471" s="245"/>
      <c r="Q471" s="245"/>
      <c r="R471" s="140"/>
      <c r="T471" s="141" t="s">
        <v>3</v>
      </c>
      <c r="U471" s="40" t="s">
        <v>41</v>
      </c>
      <c r="V471" s="142">
        <v>1.448</v>
      </c>
      <c r="W471" s="142">
        <f>V471*K471</f>
        <v>26.064</v>
      </c>
      <c r="X471" s="142">
        <v>0.29121000000000002</v>
      </c>
      <c r="Y471" s="142">
        <f>X471*K471</f>
        <v>5.2417800000000003</v>
      </c>
      <c r="Z471" s="142">
        <v>0</v>
      </c>
      <c r="AA471" s="143">
        <f>Z471*K471</f>
        <v>0</v>
      </c>
      <c r="AR471" s="17" t="s">
        <v>87</v>
      </c>
      <c r="AT471" s="17" t="s">
        <v>155</v>
      </c>
      <c r="AU471" s="17" t="s">
        <v>81</v>
      </c>
      <c r="AY471" s="17" t="s">
        <v>154</v>
      </c>
      <c r="BE471" s="144">
        <f>IF(U471="základní",N471,0)</f>
        <v>0</v>
      </c>
      <c r="BF471" s="144">
        <f>IF(U471="snížená",N471,0)</f>
        <v>0</v>
      </c>
      <c r="BG471" s="144">
        <f>IF(U471="zákl. přenesená",N471,0)</f>
        <v>0</v>
      </c>
      <c r="BH471" s="144">
        <f>IF(U471="sníž. přenesená",N471,0)</f>
        <v>0</v>
      </c>
      <c r="BI471" s="144">
        <f>IF(U471="nulová",N471,0)</f>
        <v>0</v>
      </c>
      <c r="BJ471" s="17" t="s">
        <v>81</v>
      </c>
      <c r="BK471" s="144">
        <f>ROUND(L471*K471,2)</f>
        <v>0</v>
      </c>
      <c r="BL471" s="17" t="s">
        <v>87</v>
      </c>
      <c r="BM471" s="17" t="s">
        <v>522</v>
      </c>
    </row>
    <row r="472" spans="2:65" s="10" customFormat="1" ht="22.5" customHeight="1" x14ac:dyDescent="0.1">
      <c r="B472" s="145"/>
      <c r="C472" s="146"/>
      <c r="D472" s="146"/>
      <c r="E472" s="147" t="s">
        <v>3</v>
      </c>
      <c r="F472" s="247" t="s">
        <v>495</v>
      </c>
      <c r="G472" s="248"/>
      <c r="H472" s="248"/>
      <c r="I472" s="248"/>
      <c r="J472" s="146"/>
      <c r="K472" s="148" t="s">
        <v>3</v>
      </c>
      <c r="L472" s="146"/>
      <c r="M472" s="146"/>
      <c r="N472" s="146"/>
      <c r="O472" s="146"/>
      <c r="P472" s="146"/>
      <c r="Q472" s="146"/>
      <c r="R472" s="149"/>
      <c r="T472" s="150"/>
      <c r="U472" s="146"/>
      <c r="V472" s="146"/>
      <c r="W472" s="146"/>
      <c r="X472" s="146"/>
      <c r="Y472" s="146"/>
      <c r="Z472" s="146"/>
      <c r="AA472" s="151"/>
      <c r="AT472" s="152" t="s">
        <v>161</v>
      </c>
      <c r="AU472" s="152" t="s">
        <v>81</v>
      </c>
      <c r="AV472" s="10" t="s">
        <v>20</v>
      </c>
      <c r="AW472" s="10" t="s">
        <v>32</v>
      </c>
      <c r="AX472" s="10" t="s">
        <v>74</v>
      </c>
      <c r="AY472" s="152" t="s">
        <v>154</v>
      </c>
    </row>
    <row r="473" spans="2:65" s="10" customFormat="1" ht="22.5" customHeight="1" x14ac:dyDescent="0.1">
      <c r="B473" s="145"/>
      <c r="C473" s="146"/>
      <c r="D473" s="146"/>
      <c r="E473" s="147" t="s">
        <v>3</v>
      </c>
      <c r="F473" s="253" t="s">
        <v>523</v>
      </c>
      <c r="G473" s="248"/>
      <c r="H473" s="248"/>
      <c r="I473" s="248"/>
      <c r="J473" s="146"/>
      <c r="K473" s="148" t="s">
        <v>3</v>
      </c>
      <c r="L473" s="146"/>
      <c r="M473" s="146"/>
      <c r="N473" s="146"/>
      <c r="O473" s="146"/>
      <c r="P473" s="146"/>
      <c r="Q473" s="146"/>
      <c r="R473" s="149"/>
      <c r="T473" s="150"/>
      <c r="U473" s="146"/>
      <c r="V473" s="146"/>
      <c r="W473" s="146"/>
      <c r="X473" s="146"/>
      <c r="Y473" s="146"/>
      <c r="Z473" s="146"/>
      <c r="AA473" s="151"/>
      <c r="AT473" s="152" t="s">
        <v>161</v>
      </c>
      <c r="AU473" s="152" t="s">
        <v>81</v>
      </c>
      <c r="AV473" s="10" t="s">
        <v>20</v>
      </c>
      <c r="AW473" s="10" t="s">
        <v>32</v>
      </c>
      <c r="AX473" s="10" t="s">
        <v>74</v>
      </c>
      <c r="AY473" s="152" t="s">
        <v>154</v>
      </c>
    </row>
    <row r="474" spans="2:65" s="11" customFormat="1" ht="22.5" customHeight="1" x14ac:dyDescent="0.1">
      <c r="B474" s="153"/>
      <c r="C474" s="154"/>
      <c r="D474" s="154"/>
      <c r="E474" s="155" t="s">
        <v>3</v>
      </c>
      <c r="F474" s="249" t="s">
        <v>25</v>
      </c>
      <c r="G474" s="250"/>
      <c r="H474" s="250"/>
      <c r="I474" s="250"/>
      <c r="J474" s="154"/>
      <c r="K474" s="156">
        <v>10</v>
      </c>
      <c r="L474" s="154"/>
      <c r="M474" s="154"/>
      <c r="N474" s="154"/>
      <c r="O474" s="154"/>
      <c r="P474" s="154"/>
      <c r="Q474" s="154"/>
      <c r="R474" s="157"/>
      <c r="T474" s="158"/>
      <c r="U474" s="154"/>
      <c r="V474" s="154"/>
      <c r="W474" s="154"/>
      <c r="X474" s="154"/>
      <c r="Y474" s="154"/>
      <c r="Z474" s="154"/>
      <c r="AA474" s="159"/>
      <c r="AT474" s="160" t="s">
        <v>161</v>
      </c>
      <c r="AU474" s="160" t="s">
        <v>81</v>
      </c>
      <c r="AV474" s="11" t="s">
        <v>81</v>
      </c>
      <c r="AW474" s="11" t="s">
        <v>32</v>
      </c>
      <c r="AX474" s="11" t="s">
        <v>74</v>
      </c>
      <c r="AY474" s="160" t="s">
        <v>154</v>
      </c>
    </row>
    <row r="475" spans="2:65" s="10" customFormat="1" ht="22.5" customHeight="1" x14ac:dyDescent="0.1">
      <c r="B475" s="145"/>
      <c r="C475" s="146"/>
      <c r="D475" s="146"/>
      <c r="E475" s="147" t="s">
        <v>3</v>
      </c>
      <c r="F475" s="253" t="s">
        <v>504</v>
      </c>
      <c r="G475" s="248"/>
      <c r="H475" s="248"/>
      <c r="I475" s="248"/>
      <c r="J475" s="146"/>
      <c r="K475" s="148" t="s">
        <v>3</v>
      </c>
      <c r="L475" s="146"/>
      <c r="M475" s="146"/>
      <c r="N475" s="146"/>
      <c r="O475" s="146"/>
      <c r="P475" s="146"/>
      <c r="Q475" s="146"/>
      <c r="R475" s="149"/>
      <c r="T475" s="150"/>
      <c r="U475" s="146"/>
      <c r="V475" s="146"/>
      <c r="W475" s="146"/>
      <c r="X475" s="146"/>
      <c r="Y475" s="146"/>
      <c r="Z475" s="146"/>
      <c r="AA475" s="151"/>
      <c r="AT475" s="152" t="s">
        <v>161</v>
      </c>
      <c r="AU475" s="152" t="s">
        <v>81</v>
      </c>
      <c r="AV475" s="10" t="s">
        <v>20</v>
      </c>
      <c r="AW475" s="10" t="s">
        <v>32</v>
      </c>
      <c r="AX475" s="10" t="s">
        <v>74</v>
      </c>
      <c r="AY475" s="152" t="s">
        <v>154</v>
      </c>
    </row>
    <row r="476" spans="2:65" s="10" customFormat="1" ht="22.5" customHeight="1" x14ac:dyDescent="0.1">
      <c r="B476" s="145"/>
      <c r="C476" s="146"/>
      <c r="D476" s="146"/>
      <c r="E476" s="147" t="s">
        <v>3</v>
      </c>
      <c r="F476" s="253" t="s">
        <v>523</v>
      </c>
      <c r="G476" s="248"/>
      <c r="H476" s="248"/>
      <c r="I476" s="248"/>
      <c r="J476" s="146"/>
      <c r="K476" s="148" t="s">
        <v>3</v>
      </c>
      <c r="L476" s="146"/>
      <c r="M476" s="146"/>
      <c r="N476" s="146"/>
      <c r="O476" s="146"/>
      <c r="P476" s="146"/>
      <c r="Q476" s="146"/>
      <c r="R476" s="149"/>
      <c r="T476" s="150"/>
      <c r="U476" s="146"/>
      <c r="V476" s="146"/>
      <c r="W476" s="146"/>
      <c r="X476" s="146"/>
      <c r="Y476" s="146"/>
      <c r="Z476" s="146"/>
      <c r="AA476" s="151"/>
      <c r="AT476" s="152" t="s">
        <v>161</v>
      </c>
      <c r="AU476" s="152" t="s">
        <v>81</v>
      </c>
      <c r="AV476" s="10" t="s">
        <v>20</v>
      </c>
      <c r="AW476" s="10" t="s">
        <v>32</v>
      </c>
      <c r="AX476" s="10" t="s">
        <v>74</v>
      </c>
      <c r="AY476" s="152" t="s">
        <v>154</v>
      </c>
    </row>
    <row r="477" spans="2:65" s="11" customFormat="1" ht="22.5" customHeight="1" x14ac:dyDescent="0.1">
      <c r="B477" s="153"/>
      <c r="C477" s="154"/>
      <c r="D477" s="154"/>
      <c r="E477" s="155" t="s">
        <v>3</v>
      </c>
      <c r="F477" s="249" t="s">
        <v>203</v>
      </c>
      <c r="G477" s="250"/>
      <c r="H477" s="250"/>
      <c r="I477" s="250"/>
      <c r="J477" s="154"/>
      <c r="K477" s="156">
        <v>8</v>
      </c>
      <c r="L477" s="154"/>
      <c r="M477" s="154"/>
      <c r="N477" s="154"/>
      <c r="O477" s="154"/>
      <c r="P477" s="154"/>
      <c r="Q477" s="154"/>
      <c r="R477" s="157"/>
      <c r="T477" s="158"/>
      <c r="U477" s="154"/>
      <c r="V477" s="154"/>
      <c r="W477" s="154"/>
      <c r="X477" s="154"/>
      <c r="Y477" s="154"/>
      <c r="Z477" s="154"/>
      <c r="AA477" s="159"/>
      <c r="AT477" s="160" t="s">
        <v>161</v>
      </c>
      <c r="AU477" s="160" t="s">
        <v>81</v>
      </c>
      <c r="AV477" s="11" t="s">
        <v>81</v>
      </c>
      <c r="AW477" s="11" t="s">
        <v>32</v>
      </c>
      <c r="AX477" s="11" t="s">
        <v>74</v>
      </c>
      <c r="AY477" s="160" t="s">
        <v>154</v>
      </c>
    </row>
    <row r="478" spans="2:65" s="12" customFormat="1" ht="22.5" customHeight="1" x14ac:dyDescent="0.1">
      <c r="B478" s="161"/>
      <c r="C478" s="162"/>
      <c r="D478" s="162"/>
      <c r="E478" s="163" t="s">
        <v>3</v>
      </c>
      <c r="F478" s="251" t="s">
        <v>163</v>
      </c>
      <c r="G478" s="252"/>
      <c r="H478" s="252"/>
      <c r="I478" s="252"/>
      <c r="J478" s="162"/>
      <c r="K478" s="164">
        <v>18</v>
      </c>
      <c r="L478" s="162"/>
      <c r="M478" s="162"/>
      <c r="N478" s="162"/>
      <c r="O478" s="162"/>
      <c r="P478" s="162"/>
      <c r="Q478" s="162"/>
      <c r="R478" s="165"/>
      <c r="T478" s="166"/>
      <c r="U478" s="162"/>
      <c r="V478" s="162"/>
      <c r="W478" s="162"/>
      <c r="X478" s="162"/>
      <c r="Y478" s="162"/>
      <c r="Z478" s="162"/>
      <c r="AA478" s="167"/>
      <c r="AT478" s="168" t="s">
        <v>161</v>
      </c>
      <c r="AU478" s="168" t="s">
        <v>81</v>
      </c>
      <c r="AV478" s="12" t="s">
        <v>87</v>
      </c>
      <c r="AW478" s="12" t="s">
        <v>32</v>
      </c>
      <c r="AX478" s="12" t="s">
        <v>20</v>
      </c>
      <c r="AY478" s="168" t="s">
        <v>154</v>
      </c>
    </row>
    <row r="479" spans="2:65" s="1" customFormat="1" ht="22.5" customHeight="1" x14ac:dyDescent="0.1">
      <c r="B479" s="135"/>
      <c r="C479" s="177" t="s">
        <v>524</v>
      </c>
      <c r="D479" s="177" t="s">
        <v>367</v>
      </c>
      <c r="E479" s="178" t="s">
        <v>525</v>
      </c>
      <c r="F479" s="256" t="s">
        <v>526</v>
      </c>
      <c r="G479" s="257"/>
      <c r="H479" s="257"/>
      <c r="I479" s="257"/>
      <c r="J479" s="179" t="s">
        <v>206</v>
      </c>
      <c r="K479" s="180">
        <v>127.6</v>
      </c>
      <c r="L479" s="258">
        <v>0</v>
      </c>
      <c r="M479" s="257"/>
      <c r="N479" s="258">
        <f>ROUND(L479*K479,2)</f>
        <v>0</v>
      </c>
      <c r="O479" s="245"/>
      <c r="P479" s="245"/>
      <c r="Q479" s="245"/>
      <c r="R479" s="140"/>
      <c r="T479" s="141" t="s">
        <v>3</v>
      </c>
      <c r="U479" s="40" t="s">
        <v>41</v>
      </c>
      <c r="V479" s="142">
        <v>0</v>
      </c>
      <c r="W479" s="142">
        <f>V479*K479</f>
        <v>0</v>
      </c>
      <c r="X479" s="142">
        <v>0.29499999999999998</v>
      </c>
      <c r="Y479" s="142">
        <f>X479*K479</f>
        <v>37.641999999999996</v>
      </c>
      <c r="Z479" s="142">
        <v>0</v>
      </c>
      <c r="AA479" s="143">
        <f>Z479*K479</f>
        <v>0</v>
      </c>
      <c r="AR479" s="17" t="s">
        <v>203</v>
      </c>
      <c r="AT479" s="17" t="s">
        <v>367</v>
      </c>
      <c r="AU479" s="17" t="s">
        <v>81</v>
      </c>
      <c r="AY479" s="17" t="s">
        <v>154</v>
      </c>
      <c r="BE479" s="144">
        <f>IF(U479="základní",N479,0)</f>
        <v>0</v>
      </c>
      <c r="BF479" s="144">
        <f>IF(U479="snížená",N479,0)</f>
        <v>0</v>
      </c>
      <c r="BG479" s="144">
        <f>IF(U479="zákl. přenesená",N479,0)</f>
        <v>0</v>
      </c>
      <c r="BH479" s="144">
        <f>IF(U479="sníž. přenesená",N479,0)</f>
        <v>0</v>
      </c>
      <c r="BI479" s="144">
        <f>IF(U479="nulová",N479,0)</f>
        <v>0</v>
      </c>
      <c r="BJ479" s="17" t="s">
        <v>81</v>
      </c>
      <c r="BK479" s="144">
        <f>ROUND(L479*K479,2)</f>
        <v>0</v>
      </c>
      <c r="BL479" s="17" t="s">
        <v>87</v>
      </c>
      <c r="BM479" s="17" t="s">
        <v>527</v>
      </c>
    </row>
    <row r="480" spans="2:65" s="10" customFormat="1" ht="22.5" customHeight="1" x14ac:dyDescent="0.1">
      <c r="B480" s="145"/>
      <c r="C480" s="146"/>
      <c r="D480" s="146"/>
      <c r="E480" s="147" t="s">
        <v>3</v>
      </c>
      <c r="F480" s="247" t="s">
        <v>510</v>
      </c>
      <c r="G480" s="248"/>
      <c r="H480" s="248"/>
      <c r="I480" s="248"/>
      <c r="J480" s="146"/>
      <c r="K480" s="148" t="s">
        <v>3</v>
      </c>
      <c r="L480" s="146"/>
      <c r="M480" s="146"/>
      <c r="N480" s="146"/>
      <c r="O480" s="146"/>
      <c r="P480" s="146"/>
      <c r="Q480" s="146"/>
      <c r="R480" s="149"/>
      <c r="T480" s="150"/>
      <c r="U480" s="146"/>
      <c r="V480" s="146"/>
      <c r="W480" s="146"/>
      <c r="X480" s="146"/>
      <c r="Y480" s="146"/>
      <c r="Z480" s="146"/>
      <c r="AA480" s="151"/>
      <c r="AT480" s="152" t="s">
        <v>161</v>
      </c>
      <c r="AU480" s="152" t="s">
        <v>81</v>
      </c>
      <c r="AV480" s="10" t="s">
        <v>20</v>
      </c>
      <c r="AW480" s="10" t="s">
        <v>32</v>
      </c>
      <c r="AX480" s="10" t="s">
        <v>74</v>
      </c>
      <c r="AY480" s="152" t="s">
        <v>154</v>
      </c>
    </row>
    <row r="481" spans="2:65" s="10" customFormat="1" ht="22.5" customHeight="1" x14ac:dyDescent="0.1">
      <c r="B481" s="145"/>
      <c r="C481" s="146"/>
      <c r="D481" s="146"/>
      <c r="E481" s="147" t="s">
        <v>3</v>
      </c>
      <c r="F481" s="253" t="s">
        <v>523</v>
      </c>
      <c r="G481" s="248"/>
      <c r="H481" s="248"/>
      <c r="I481" s="248"/>
      <c r="J481" s="146"/>
      <c r="K481" s="148" t="s">
        <v>3</v>
      </c>
      <c r="L481" s="146"/>
      <c r="M481" s="146"/>
      <c r="N481" s="146"/>
      <c r="O481" s="146"/>
      <c r="P481" s="146"/>
      <c r="Q481" s="146"/>
      <c r="R481" s="149"/>
      <c r="T481" s="150"/>
      <c r="U481" s="146"/>
      <c r="V481" s="146"/>
      <c r="W481" s="146"/>
      <c r="X481" s="146"/>
      <c r="Y481" s="146"/>
      <c r="Z481" s="146"/>
      <c r="AA481" s="151"/>
      <c r="AT481" s="152" t="s">
        <v>161</v>
      </c>
      <c r="AU481" s="152" t="s">
        <v>81</v>
      </c>
      <c r="AV481" s="10" t="s">
        <v>20</v>
      </c>
      <c r="AW481" s="10" t="s">
        <v>32</v>
      </c>
      <c r="AX481" s="10" t="s">
        <v>74</v>
      </c>
      <c r="AY481" s="152" t="s">
        <v>154</v>
      </c>
    </row>
    <row r="482" spans="2:65" s="11" customFormat="1" ht="22.5" customHeight="1" x14ac:dyDescent="0.1">
      <c r="B482" s="153"/>
      <c r="C482" s="154"/>
      <c r="D482" s="154"/>
      <c r="E482" s="155" t="s">
        <v>3</v>
      </c>
      <c r="F482" s="249" t="s">
        <v>528</v>
      </c>
      <c r="G482" s="250"/>
      <c r="H482" s="250"/>
      <c r="I482" s="250"/>
      <c r="J482" s="154"/>
      <c r="K482" s="156">
        <v>122.1</v>
      </c>
      <c r="L482" s="154"/>
      <c r="M482" s="154"/>
      <c r="N482" s="154"/>
      <c r="O482" s="154"/>
      <c r="P482" s="154"/>
      <c r="Q482" s="154"/>
      <c r="R482" s="157"/>
      <c r="T482" s="158"/>
      <c r="U482" s="154"/>
      <c r="V482" s="154"/>
      <c r="W482" s="154"/>
      <c r="X482" s="154"/>
      <c r="Y482" s="154"/>
      <c r="Z482" s="154"/>
      <c r="AA482" s="159"/>
      <c r="AT482" s="160" t="s">
        <v>161</v>
      </c>
      <c r="AU482" s="160" t="s">
        <v>81</v>
      </c>
      <c r="AV482" s="11" t="s">
        <v>81</v>
      </c>
      <c r="AW482" s="11" t="s">
        <v>32</v>
      </c>
      <c r="AX482" s="11" t="s">
        <v>74</v>
      </c>
      <c r="AY482" s="160" t="s">
        <v>154</v>
      </c>
    </row>
    <row r="483" spans="2:65" s="10" customFormat="1" ht="22.5" customHeight="1" x14ac:dyDescent="0.1">
      <c r="B483" s="145"/>
      <c r="C483" s="146"/>
      <c r="D483" s="146"/>
      <c r="E483" s="147" t="s">
        <v>3</v>
      </c>
      <c r="F483" s="253" t="s">
        <v>505</v>
      </c>
      <c r="G483" s="248"/>
      <c r="H483" s="248"/>
      <c r="I483" s="248"/>
      <c r="J483" s="146"/>
      <c r="K483" s="148" t="s">
        <v>3</v>
      </c>
      <c r="L483" s="146"/>
      <c r="M483" s="146"/>
      <c r="N483" s="146"/>
      <c r="O483" s="146"/>
      <c r="P483" s="146"/>
      <c r="Q483" s="146"/>
      <c r="R483" s="149"/>
      <c r="T483" s="150"/>
      <c r="U483" s="146"/>
      <c r="V483" s="146"/>
      <c r="W483" s="146"/>
      <c r="X483" s="146"/>
      <c r="Y483" s="146"/>
      <c r="Z483" s="146"/>
      <c r="AA483" s="151"/>
      <c r="AT483" s="152" t="s">
        <v>161</v>
      </c>
      <c r="AU483" s="152" t="s">
        <v>81</v>
      </c>
      <c r="AV483" s="10" t="s">
        <v>20</v>
      </c>
      <c r="AW483" s="10" t="s">
        <v>32</v>
      </c>
      <c r="AX483" s="10" t="s">
        <v>74</v>
      </c>
      <c r="AY483" s="152" t="s">
        <v>154</v>
      </c>
    </row>
    <row r="484" spans="2:65" s="11" customFormat="1" ht="22.5" customHeight="1" x14ac:dyDescent="0.1">
      <c r="B484" s="153"/>
      <c r="C484" s="154"/>
      <c r="D484" s="154"/>
      <c r="E484" s="155" t="s">
        <v>3</v>
      </c>
      <c r="F484" s="249" t="s">
        <v>529</v>
      </c>
      <c r="G484" s="250"/>
      <c r="H484" s="250"/>
      <c r="I484" s="250"/>
      <c r="J484" s="154"/>
      <c r="K484" s="156">
        <v>5.5</v>
      </c>
      <c r="L484" s="154"/>
      <c r="M484" s="154"/>
      <c r="N484" s="154"/>
      <c r="O484" s="154"/>
      <c r="P484" s="154"/>
      <c r="Q484" s="154"/>
      <c r="R484" s="157"/>
      <c r="T484" s="158"/>
      <c r="U484" s="154"/>
      <c r="V484" s="154"/>
      <c r="W484" s="154"/>
      <c r="X484" s="154"/>
      <c r="Y484" s="154"/>
      <c r="Z484" s="154"/>
      <c r="AA484" s="159"/>
      <c r="AT484" s="160" t="s">
        <v>161</v>
      </c>
      <c r="AU484" s="160" t="s">
        <v>81</v>
      </c>
      <c r="AV484" s="11" t="s">
        <v>81</v>
      </c>
      <c r="AW484" s="11" t="s">
        <v>32</v>
      </c>
      <c r="AX484" s="11" t="s">
        <v>74</v>
      </c>
      <c r="AY484" s="160" t="s">
        <v>154</v>
      </c>
    </row>
    <row r="485" spans="2:65" s="12" customFormat="1" ht="22.5" customHeight="1" x14ac:dyDescent="0.1">
      <c r="B485" s="161"/>
      <c r="C485" s="162"/>
      <c r="D485" s="162"/>
      <c r="E485" s="163" t="s">
        <v>3</v>
      </c>
      <c r="F485" s="251" t="s">
        <v>163</v>
      </c>
      <c r="G485" s="252"/>
      <c r="H485" s="252"/>
      <c r="I485" s="252"/>
      <c r="J485" s="162"/>
      <c r="K485" s="164">
        <v>127.6</v>
      </c>
      <c r="L485" s="162"/>
      <c r="M485" s="162"/>
      <c r="N485" s="162"/>
      <c r="O485" s="162"/>
      <c r="P485" s="162"/>
      <c r="Q485" s="162"/>
      <c r="R485" s="165"/>
      <c r="T485" s="166"/>
      <c r="U485" s="162"/>
      <c r="V485" s="162"/>
      <c r="W485" s="162"/>
      <c r="X485" s="162"/>
      <c r="Y485" s="162"/>
      <c r="Z485" s="162"/>
      <c r="AA485" s="167"/>
      <c r="AT485" s="168" t="s">
        <v>161</v>
      </c>
      <c r="AU485" s="168" t="s">
        <v>81</v>
      </c>
      <c r="AV485" s="12" t="s">
        <v>87</v>
      </c>
      <c r="AW485" s="12" t="s">
        <v>32</v>
      </c>
      <c r="AX485" s="12" t="s">
        <v>20</v>
      </c>
      <c r="AY485" s="168" t="s">
        <v>154</v>
      </c>
    </row>
    <row r="486" spans="2:65" s="1" customFormat="1" ht="22.5" customHeight="1" x14ac:dyDescent="0.1">
      <c r="B486" s="135"/>
      <c r="C486" s="177" t="s">
        <v>530</v>
      </c>
      <c r="D486" s="177" t="s">
        <v>367</v>
      </c>
      <c r="E486" s="178" t="s">
        <v>531</v>
      </c>
      <c r="F486" s="256" t="s">
        <v>526</v>
      </c>
      <c r="G486" s="257"/>
      <c r="H486" s="257"/>
      <c r="I486" s="257"/>
      <c r="J486" s="179" t="s">
        <v>206</v>
      </c>
      <c r="K486" s="180">
        <v>21.78</v>
      </c>
      <c r="L486" s="258">
        <v>0</v>
      </c>
      <c r="M486" s="257"/>
      <c r="N486" s="258">
        <f>ROUND(L486*K486,2)</f>
        <v>0</v>
      </c>
      <c r="O486" s="245"/>
      <c r="P486" s="245"/>
      <c r="Q486" s="245"/>
      <c r="R486" s="140"/>
      <c r="T486" s="141" t="s">
        <v>3</v>
      </c>
      <c r="U486" s="40" t="s">
        <v>41</v>
      </c>
      <c r="V486" s="142">
        <v>0</v>
      </c>
      <c r="W486" s="142">
        <f>V486*K486</f>
        <v>0</v>
      </c>
      <c r="X486" s="142">
        <v>0.29499999999999998</v>
      </c>
      <c r="Y486" s="142">
        <f>X486*K486</f>
        <v>6.4250999999999996</v>
      </c>
      <c r="Z486" s="142">
        <v>0</v>
      </c>
      <c r="AA486" s="143">
        <f>Z486*K486</f>
        <v>0</v>
      </c>
      <c r="AR486" s="17" t="s">
        <v>203</v>
      </c>
      <c r="AT486" s="17" t="s">
        <v>367</v>
      </c>
      <c r="AU486" s="17" t="s">
        <v>81</v>
      </c>
      <c r="AY486" s="17" t="s">
        <v>154</v>
      </c>
      <c r="BE486" s="144">
        <f>IF(U486="základní",N486,0)</f>
        <v>0</v>
      </c>
      <c r="BF486" s="144">
        <f>IF(U486="snížená",N486,0)</f>
        <v>0</v>
      </c>
      <c r="BG486" s="144">
        <f>IF(U486="zákl. přenesená",N486,0)</f>
        <v>0</v>
      </c>
      <c r="BH486" s="144">
        <f>IF(U486="sníž. přenesená",N486,0)</f>
        <v>0</v>
      </c>
      <c r="BI486" s="144">
        <f>IF(U486="nulová",N486,0)</f>
        <v>0</v>
      </c>
      <c r="BJ486" s="17" t="s">
        <v>81</v>
      </c>
      <c r="BK486" s="144">
        <f>ROUND(L486*K486,2)</f>
        <v>0</v>
      </c>
      <c r="BL486" s="17" t="s">
        <v>87</v>
      </c>
      <c r="BM486" s="17" t="s">
        <v>532</v>
      </c>
    </row>
    <row r="487" spans="2:65" s="10" customFormat="1" ht="22.5" customHeight="1" x14ac:dyDescent="0.1">
      <c r="B487" s="145"/>
      <c r="C487" s="146"/>
      <c r="D487" s="146"/>
      <c r="E487" s="147" t="s">
        <v>3</v>
      </c>
      <c r="F487" s="247" t="s">
        <v>510</v>
      </c>
      <c r="G487" s="248"/>
      <c r="H487" s="248"/>
      <c r="I487" s="248"/>
      <c r="J487" s="146"/>
      <c r="K487" s="148" t="s">
        <v>3</v>
      </c>
      <c r="L487" s="146"/>
      <c r="M487" s="146"/>
      <c r="N487" s="146"/>
      <c r="O487" s="146"/>
      <c r="P487" s="146"/>
      <c r="Q487" s="146"/>
      <c r="R487" s="149"/>
      <c r="T487" s="150"/>
      <c r="U487" s="146"/>
      <c r="V487" s="146"/>
      <c r="W487" s="146"/>
      <c r="X487" s="146"/>
      <c r="Y487" s="146"/>
      <c r="Z487" s="146"/>
      <c r="AA487" s="151"/>
      <c r="AT487" s="152" t="s">
        <v>161</v>
      </c>
      <c r="AU487" s="152" t="s">
        <v>81</v>
      </c>
      <c r="AV487" s="10" t="s">
        <v>20</v>
      </c>
      <c r="AW487" s="10" t="s">
        <v>32</v>
      </c>
      <c r="AX487" s="10" t="s">
        <v>74</v>
      </c>
      <c r="AY487" s="152" t="s">
        <v>154</v>
      </c>
    </row>
    <row r="488" spans="2:65" s="10" customFormat="1" ht="22.5" customHeight="1" x14ac:dyDescent="0.1">
      <c r="B488" s="145"/>
      <c r="C488" s="146"/>
      <c r="D488" s="146"/>
      <c r="E488" s="147" t="s">
        <v>3</v>
      </c>
      <c r="F488" s="253" t="s">
        <v>533</v>
      </c>
      <c r="G488" s="248"/>
      <c r="H488" s="248"/>
      <c r="I488" s="248"/>
      <c r="J488" s="146"/>
      <c r="K488" s="148" t="s">
        <v>3</v>
      </c>
      <c r="L488" s="146"/>
      <c r="M488" s="146"/>
      <c r="N488" s="146"/>
      <c r="O488" s="146"/>
      <c r="P488" s="146"/>
      <c r="Q488" s="146"/>
      <c r="R488" s="149"/>
      <c r="T488" s="150"/>
      <c r="U488" s="146"/>
      <c r="V488" s="146"/>
      <c r="W488" s="146"/>
      <c r="X488" s="146"/>
      <c r="Y488" s="146"/>
      <c r="Z488" s="146"/>
      <c r="AA488" s="151"/>
      <c r="AT488" s="152" t="s">
        <v>161</v>
      </c>
      <c r="AU488" s="152" t="s">
        <v>81</v>
      </c>
      <c r="AV488" s="10" t="s">
        <v>20</v>
      </c>
      <c r="AW488" s="10" t="s">
        <v>32</v>
      </c>
      <c r="AX488" s="10" t="s">
        <v>74</v>
      </c>
      <c r="AY488" s="152" t="s">
        <v>154</v>
      </c>
    </row>
    <row r="489" spans="2:65" s="11" customFormat="1" ht="22.5" customHeight="1" x14ac:dyDescent="0.1">
      <c r="B489" s="153"/>
      <c r="C489" s="154"/>
      <c r="D489" s="154"/>
      <c r="E489" s="155" t="s">
        <v>3</v>
      </c>
      <c r="F489" s="249" t="s">
        <v>534</v>
      </c>
      <c r="G489" s="250"/>
      <c r="H489" s="250"/>
      <c r="I489" s="250"/>
      <c r="J489" s="154"/>
      <c r="K489" s="156">
        <v>16.28</v>
      </c>
      <c r="L489" s="154"/>
      <c r="M489" s="154"/>
      <c r="N489" s="154"/>
      <c r="O489" s="154"/>
      <c r="P489" s="154"/>
      <c r="Q489" s="154"/>
      <c r="R489" s="157"/>
      <c r="T489" s="158"/>
      <c r="U489" s="154"/>
      <c r="V489" s="154"/>
      <c r="W489" s="154"/>
      <c r="X489" s="154"/>
      <c r="Y489" s="154"/>
      <c r="Z489" s="154"/>
      <c r="AA489" s="159"/>
      <c r="AT489" s="160" t="s">
        <v>161</v>
      </c>
      <c r="AU489" s="160" t="s">
        <v>81</v>
      </c>
      <c r="AV489" s="11" t="s">
        <v>81</v>
      </c>
      <c r="AW489" s="11" t="s">
        <v>32</v>
      </c>
      <c r="AX489" s="11" t="s">
        <v>74</v>
      </c>
      <c r="AY489" s="160" t="s">
        <v>154</v>
      </c>
    </row>
    <row r="490" spans="2:65" s="10" customFormat="1" ht="22.5" customHeight="1" x14ac:dyDescent="0.1">
      <c r="B490" s="145"/>
      <c r="C490" s="146"/>
      <c r="D490" s="146"/>
      <c r="E490" s="147" t="s">
        <v>3</v>
      </c>
      <c r="F490" s="253" t="s">
        <v>535</v>
      </c>
      <c r="G490" s="248"/>
      <c r="H490" s="248"/>
      <c r="I490" s="248"/>
      <c r="J490" s="146"/>
      <c r="K490" s="148" t="s">
        <v>3</v>
      </c>
      <c r="L490" s="146"/>
      <c r="M490" s="146"/>
      <c r="N490" s="146"/>
      <c r="O490" s="146"/>
      <c r="P490" s="146"/>
      <c r="Q490" s="146"/>
      <c r="R490" s="149"/>
      <c r="T490" s="150"/>
      <c r="U490" s="146"/>
      <c r="V490" s="146"/>
      <c r="W490" s="146"/>
      <c r="X490" s="146"/>
      <c r="Y490" s="146"/>
      <c r="Z490" s="146"/>
      <c r="AA490" s="151"/>
      <c r="AT490" s="152" t="s">
        <v>161</v>
      </c>
      <c r="AU490" s="152" t="s">
        <v>81</v>
      </c>
      <c r="AV490" s="10" t="s">
        <v>20</v>
      </c>
      <c r="AW490" s="10" t="s">
        <v>32</v>
      </c>
      <c r="AX490" s="10" t="s">
        <v>74</v>
      </c>
      <c r="AY490" s="152" t="s">
        <v>154</v>
      </c>
    </row>
    <row r="491" spans="2:65" s="11" customFormat="1" ht="22.5" customHeight="1" x14ac:dyDescent="0.1">
      <c r="B491" s="153"/>
      <c r="C491" s="154"/>
      <c r="D491" s="154"/>
      <c r="E491" s="155" t="s">
        <v>3</v>
      </c>
      <c r="F491" s="249" t="s">
        <v>529</v>
      </c>
      <c r="G491" s="250"/>
      <c r="H491" s="250"/>
      <c r="I491" s="250"/>
      <c r="J491" s="154"/>
      <c r="K491" s="156">
        <v>5.5</v>
      </c>
      <c r="L491" s="154"/>
      <c r="M491" s="154"/>
      <c r="N491" s="154"/>
      <c r="O491" s="154"/>
      <c r="P491" s="154"/>
      <c r="Q491" s="154"/>
      <c r="R491" s="157"/>
      <c r="T491" s="158"/>
      <c r="U491" s="154"/>
      <c r="V491" s="154"/>
      <c r="W491" s="154"/>
      <c r="X491" s="154"/>
      <c r="Y491" s="154"/>
      <c r="Z491" s="154"/>
      <c r="AA491" s="159"/>
      <c r="AT491" s="160" t="s">
        <v>161</v>
      </c>
      <c r="AU491" s="160" t="s">
        <v>81</v>
      </c>
      <c r="AV491" s="11" t="s">
        <v>81</v>
      </c>
      <c r="AW491" s="11" t="s">
        <v>32</v>
      </c>
      <c r="AX491" s="11" t="s">
        <v>74</v>
      </c>
      <c r="AY491" s="160" t="s">
        <v>154</v>
      </c>
    </row>
    <row r="492" spans="2:65" s="12" customFormat="1" ht="22.5" customHeight="1" x14ac:dyDescent="0.1">
      <c r="B492" s="161"/>
      <c r="C492" s="162"/>
      <c r="D492" s="162"/>
      <c r="E492" s="163" t="s">
        <v>3</v>
      </c>
      <c r="F492" s="251" t="s">
        <v>163</v>
      </c>
      <c r="G492" s="252"/>
      <c r="H492" s="252"/>
      <c r="I492" s="252"/>
      <c r="J492" s="162"/>
      <c r="K492" s="164">
        <v>21.78</v>
      </c>
      <c r="L492" s="162"/>
      <c r="M492" s="162"/>
      <c r="N492" s="162"/>
      <c r="O492" s="162"/>
      <c r="P492" s="162"/>
      <c r="Q492" s="162"/>
      <c r="R492" s="165"/>
      <c r="T492" s="166"/>
      <c r="U492" s="162"/>
      <c r="V492" s="162"/>
      <c r="W492" s="162"/>
      <c r="X492" s="162"/>
      <c r="Y492" s="162"/>
      <c r="Z492" s="162"/>
      <c r="AA492" s="167"/>
      <c r="AT492" s="168" t="s">
        <v>161</v>
      </c>
      <c r="AU492" s="168" t="s">
        <v>81</v>
      </c>
      <c r="AV492" s="12" t="s">
        <v>87</v>
      </c>
      <c r="AW492" s="12" t="s">
        <v>32</v>
      </c>
      <c r="AX492" s="12" t="s">
        <v>20</v>
      </c>
      <c r="AY492" s="168" t="s">
        <v>154</v>
      </c>
    </row>
    <row r="493" spans="2:65" s="1" customFormat="1" ht="22.5" customHeight="1" x14ac:dyDescent="0.1">
      <c r="B493" s="135"/>
      <c r="C493" s="136" t="s">
        <v>536</v>
      </c>
      <c r="D493" s="136" t="s">
        <v>155</v>
      </c>
      <c r="E493" s="137" t="s">
        <v>537</v>
      </c>
      <c r="F493" s="244" t="s">
        <v>538</v>
      </c>
      <c r="G493" s="245"/>
      <c r="H493" s="245"/>
      <c r="I493" s="245"/>
      <c r="J493" s="138" t="s">
        <v>193</v>
      </c>
      <c r="K493" s="139">
        <v>0.11799999999999999</v>
      </c>
      <c r="L493" s="246">
        <v>0</v>
      </c>
      <c r="M493" s="245"/>
      <c r="N493" s="246">
        <f>ROUND(L493*K493,2)</f>
        <v>0</v>
      </c>
      <c r="O493" s="245"/>
      <c r="P493" s="245"/>
      <c r="Q493" s="245"/>
      <c r="R493" s="140"/>
      <c r="T493" s="141" t="s">
        <v>3</v>
      </c>
      <c r="U493" s="40" t="s">
        <v>41</v>
      </c>
      <c r="V493" s="142">
        <v>38.118000000000002</v>
      </c>
      <c r="W493" s="142">
        <f>V493*K493</f>
        <v>4.4979240000000003</v>
      </c>
      <c r="X493" s="142">
        <v>1.0551600000000001</v>
      </c>
      <c r="Y493" s="142">
        <f>X493*K493</f>
        <v>0.12450888</v>
      </c>
      <c r="Z493" s="142">
        <v>0</v>
      </c>
      <c r="AA493" s="143">
        <f>Z493*K493</f>
        <v>0</v>
      </c>
      <c r="AR493" s="17" t="s">
        <v>87</v>
      </c>
      <c r="AT493" s="17" t="s">
        <v>155</v>
      </c>
      <c r="AU493" s="17" t="s">
        <v>81</v>
      </c>
      <c r="AY493" s="17" t="s">
        <v>154</v>
      </c>
      <c r="BE493" s="144">
        <f>IF(U493="základní",N493,0)</f>
        <v>0</v>
      </c>
      <c r="BF493" s="144">
        <f>IF(U493="snížená",N493,0)</f>
        <v>0</v>
      </c>
      <c r="BG493" s="144">
        <f>IF(U493="zákl. přenesená",N493,0)</f>
        <v>0</v>
      </c>
      <c r="BH493" s="144">
        <f>IF(U493="sníž. přenesená",N493,0)</f>
        <v>0</v>
      </c>
      <c r="BI493" s="144">
        <f>IF(U493="nulová",N493,0)</f>
        <v>0</v>
      </c>
      <c r="BJ493" s="17" t="s">
        <v>81</v>
      </c>
      <c r="BK493" s="144">
        <f>ROUND(L493*K493,2)</f>
        <v>0</v>
      </c>
      <c r="BL493" s="17" t="s">
        <v>87</v>
      </c>
      <c r="BM493" s="17" t="s">
        <v>539</v>
      </c>
    </row>
    <row r="494" spans="2:65" s="10" customFormat="1" ht="22.5" customHeight="1" x14ac:dyDescent="0.1">
      <c r="B494" s="145"/>
      <c r="C494" s="146"/>
      <c r="D494" s="146"/>
      <c r="E494" s="147" t="s">
        <v>3</v>
      </c>
      <c r="F494" s="247" t="s">
        <v>540</v>
      </c>
      <c r="G494" s="248"/>
      <c r="H494" s="248"/>
      <c r="I494" s="248"/>
      <c r="J494" s="146"/>
      <c r="K494" s="148" t="s">
        <v>3</v>
      </c>
      <c r="L494" s="146"/>
      <c r="M494" s="146"/>
      <c r="N494" s="146"/>
      <c r="O494" s="146"/>
      <c r="P494" s="146"/>
      <c r="Q494" s="146"/>
      <c r="R494" s="149"/>
      <c r="T494" s="150"/>
      <c r="U494" s="146"/>
      <c r="V494" s="146"/>
      <c r="W494" s="146"/>
      <c r="X494" s="146"/>
      <c r="Y494" s="146"/>
      <c r="Z494" s="146"/>
      <c r="AA494" s="151"/>
      <c r="AT494" s="152" t="s">
        <v>161</v>
      </c>
      <c r="AU494" s="152" t="s">
        <v>81</v>
      </c>
      <c r="AV494" s="10" t="s">
        <v>20</v>
      </c>
      <c r="AW494" s="10" t="s">
        <v>32</v>
      </c>
      <c r="AX494" s="10" t="s">
        <v>74</v>
      </c>
      <c r="AY494" s="152" t="s">
        <v>154</v>
      </c>
    </row>
    <row r="495" spans="2:65" s="10" customFormat="1" ht="22.5" customHeight="1" x14ac:dyDescent="0.1">
      <c r="B495" s="145"/>
      <c r="C495" s="146"/>
      <c r="D495" s="146"/>
      <c r="E495" s="147" t="s">
        <v>3</v>
      </c>
      <c r="F495" s="253" t="s">
        <v>541</v>
      </c>
      <c r="G495" s="248"/>
      <c r="H495" s="248"/>
      <c r="I495" s="248"/>
      <c r="J495" s="146"/>
      <c r="K495" s="148" t="s">
        <v>3</v>
      </c>
      <c r="L495" s="146"/>
      <c r="M495" s="146"/>
      <c r="N495" s="146"/>
      <c r="O495" s="146"/>
      <c r="P495" s="146"/>
      <c r="Q495" s="146"/>
      <c r="R495" s="149"/>
      <c r="T495" s="150"/>
      <c r="U495" s="146"/>
      <c r="V495" s="146"/>
      <c r="W495" s="146"/>
      <c r="X495" s="146"/>
      <c r="Y495" s="146"/>
      <c r="Z495" s="146"/>
      <c r="AA495" s="151"/>
      <c r="AT495" s="152" t="s">
        <v>161</v>
      </c>
      <c r="AU495" s="152" t="s">
        <v>81</v>
      </c>
      <c r="AV495" s="10" t="s">
        <v>20</v>
      </c>
      <c r="AW495" s="10" t="s">
        <v>32</v>
      </c>
      <c r="AX495" s="10" t="s">
        <v>74</v>
      </c>
      <c r="AY495" s="152" t="s">
        <v>154</v>
      </c>
    </row>
    <row r="496" spans="2:65" s="11" customFormat="1" ht="22.5" customHeight="1" x14ac:dyDescent="0.1">
      <c r="B496" s="153"/>
      <c r="C496" s="154"/>
      <c r="D496" s="154"/>
      <c r="E496" s="155" t="s">
        <v>3</v>
      </c>
      <c r="F496" s="249" t="s">
        <v>542</v>
      </c>
      <c r="G496" s="250"/>
      <c r="H496" s="250"/>
      <c r="I496" s="250"/>
      <c r="J496" s="154"/>
      <c r="K496" s="156">
        <v>5.8999999999999997E-2</v>
      </c>
      <c r="L496" s="154"/>
      <c r="M496" s="154"/>
      <c r="N496" s="154"/>
      <c r="O496" s="154"/>
      <c r="P496" s="154"/>
      <c r="Q496" s="154"/>
      <c r="R496" s="157"/>
      <c r="T496" s="158"/>
      <c r="U496" s="154"/>
      <c r="V496" s="154"/>
      <c r="W496" s="154"/>
      <c r="X496" s="154"/>
      <c r="Y496" s="154"/>
      <c r="Z496" s="154"/>
      <c r="AA496" s="159"/>
      <c r="AT496" s="160" t="s">
        <v>161</v>
      </c>
      <c r="AU496" s="160" t="s">
        <v>81</v>
      </c>
      <c r="AV496" s="11" t="s">
        <v>81</v>
      </c>
      <c r="AW496" s="11" t="s">
        <v>32</v>
      </c>
      <c r="AX496" s="11" t="s">
        <v>74</v>
      </c>
      <c r="AY496" s="160" t="s">
        <v>154</v>
      </c>
    </row>
    <row r="497" spans="2:65" s="10" customFormat="1" ht="22.5" customHeight="1" x14ac:dyDescent="0.1">
      <c r="B497" s="145"/>
      <c r="C497" s="146"/>
      <c r="D497" s="146"/>
      <c r="E497" s="147" t="s">
        <v>3</v>
      </c>
      <c r="F497" s="253" t="s">
        <v>543</v>
      </c>
      <c r="G497" s="248"/>
      <c r="H497" s="248"/>
      <c r="I497" s="248"/>
      <c r="J497" s="146"/>
      <c r="K497" s="148" t="s">
        <v>3</v>
      </c>
      <c r="L497" s="146"/>
      <c r="M497" s="146"/>
      <c r="N497" s="146"/>
      <c r="O497" s="146"/>
      <c r="P497" s="146"/>
      <c r="Q497" s="146"/>
      <c r="R497" s="149"/>
      <c r="T497" s="150"/>
      <c r="U497" s="146"/>
      <c r="V497" s="146"/>
      <c r="W497" s="146"/>
      <c r="X497" s="146"/>
      <c r="Y497" s="146"/>
      <c r="Z497" s="146"/>
      <c r="AA497" s="151"/>
      <c r="AT497" s="152" t="s">
        <v>161</v>
      </c>
      <c r="AU497" s="152" t="s">
        <v>81</v>
      </c>
      <c r="AV497" s="10" t="s">
        <v>20</v>
      </c>
      <c r="AW497" s="10" t="s">
        <v>32</v>
      </c>
      <c r="AX497" s="10" t="s">
        <v>74</v>
      </c>
      <c r="AY497" s="152" t="s">
        <v>154</v>
      </c>
    </row>
    <row r="498" spans="2:65" s="11" customFormat="1" ht="22.5" customHeight="1" x14ac:dyDescent="0.1">
      <c r="B498" s="153"/>
      <c r="C498" s="154"/>
      <c r="D498" s="154"/>
      <c r="E498" s="155" t="s">
        <v>3</v>
      </c>
      <c r="F498" s="249" t="s">
        <v>542</v>
      </c>
      <c r="G498" s="250"/>
      <c r="H498" s="250"/>
      <c r="I498" s="250"/>
      <c r="J498" s="154"/>
      <c r="K498" s="156">
        <v>5.8999999999999997E-2</v>
      </c>
      <c r="L498" s="154"/>
      <c r="M498" s="154"/>
      <c r="N498" s="154"/>
      <c r="O498" s="154"/>
      <c r="P498" s="154"/>
      <c r="Q498" s="154"/>
      <c r="R498" s="157"/>
      <c r="T498" s="158"/>
      <c r="U498" s="154"/>
      <c r="V498" s="154"/>
      <c r="W498" s="154"/>
      <c r="X498" s="154"/>
      <c r="Y498" s="154"/>
      <c r="Z498" s="154"/>
      <c r="AA498" s="159"/>
      <c r="AT498" s="160" t="s">
        <v>161</v>
      </c>
      <c r="AU498" s="160" t="s">
        <v>81</v>
      </c>
      <c r="AV498" s="11" t="s">
        <v>81</v>
      </c>
      <c r="AW498" s="11" t="s">
        <v>32</v>
      </c>
      <c r="AX498" s="11" t="s">
        <v>74</v>
      </c>
      <c r="AY498" s="160" t="s">
        <v>154</v>
      </c>
    </row>
    <row r="499" spans="2:65" s="12" customFormat="1" ht="22.5" customHeight="1" x14ac:dyDescent="0.1">
      <c r="B499" s="161"/>
      <c r="C499" s="162"/>
      <c r="D499" s="162"/>
      <c r="E499" s="163" t="s">
        <v>3</v>
      </c>
      <c r="F499" s="251" t="s">
        <v>163</v>
      </c>
      <c r="G499" s="252"/>
      <c r="H499" s="252"/>
      <c r="I499" s="252"/>
      <c r="J499" s="162"/>
      <c r="K499" s="164">
        <v>0.11799999999999999</v>
      </c>
      <c r="L499" s="162"/>
      <c r="M499" s="162"/>
      <c r="N499" s="162"/>
      <c r="O499" s="162"/>
      <c r="P499" s="162"/>
      <c r="Q499" s="162"/>
      <c r="R499" s="165"/>
      <c r="T499" s="166"/>
      <c r="U499" s="162"/>
      <c r="V499" s="162"/>
      <c r="W499" s="162"/>
      <c r="X499" s="162"/>
      <c r="Y499" s="162"/>
      <c r="Z499" s="162"/>
      <c r="AA499" s="167"/>
      <c r="AT499" s="168" t="s">
        <v>161</v>
      </c>
      <c r="AU499" s="168" t="s">
        <v>81</v>
      </c>
      <c r="AV499" s="12" t="s">
        <v>87</v>
      </c>
      <c r="AW499" s="12" t="s">
        <v>32</v>
      </c>
      <c r="AX499" s="12" t="s">
        <v>20</v>
      </c>
      <c r="AY499" s="168" t="s">
        <v>154</v>
      </c>
    </row>
    <row r="500" spans="2:65" s="1" customFormat="1" ht="22.5" customHeight="1" x14ac:dyDescent="0.1">
      <c r="B500" s="135"/>
      <c r="C500" s="136" t="s">
        <v>544</v>
      </c>
      <c r="D500" s="136" t="s">
        <v>155</v>
      </c>
      <c r="E500" s="137" t="s">
        <v>545</v>
      </c>
      <c r="F500" s="244" t="s">
        <v>546</v>
      </c>
      <c r="G500" s="245"/>
      <c r="H500" s="245"/>
      <c r="I500" s="245"/>
      <c r="J500" s="138" t="s">
        <v>158</v>
      </c>
      <c r="K500" s="139">
        <v>10.952</v>
      </c>
      <c r="L500" s="246">
        <v>0</v>
      </c>
      <c r="M500" s="245"/>
      <c r="N500" s="246">
        <f>ROUND(L500*K500,2)</f>
        <v>0</v>
      </c>
      <c r="O500" s="245"/>
      <c r="P500" s="245"/>
      <c r="Q500" s="245"/>
      <c r="R500" s="140"/>
      <c r="T500" s="141" t="s">
        <v>3</v>
      </c>
      <c r="U500" s="40" t="s">
        <v>41</v>
      </c>
      <c r="V500" s="142">
        <v>1.448</v>
      </c>
      <c r="W500" s="142">
        <f>V500*K500</f>
        <v>15.858495999999999</v>
      </c>
      <c r="X500" s="142">
        <v>2.4533999999999998</v>
      </c>
      <c r="Y500" s="142">
        <f>X500*K500</f>
        <v>26.869636799999999</v>
      </c>
      <c r="Z500" s="142">
        <v>0</v>
      </c>
      <c r="AA500" s="143">
        <f>Z500*K500</f>
        <v>0</v>
      </c>
      <c r="AR500" s="17" t="s">
        <v>87</v>
      </c>
      <c r="AT500" s="17" t="s">
        <v>155</v>
      </c>
      <c r="AU500" s="17" t="s">
        <v>81</v>
      </c>
      <c r="AY500" s="17" t="s">
        <v>154</v>
      </c>
      <c r="BE500" s="144">
        <f>IF(U500="základní",N500,0)</f>
        <v>0</v>
      </c>
      <c r="BF500" s="144">
        <f>IF(U500="snížená",N500,0)</f>
        <v>0</v>
      </c>
      <c r="BG500" s="144">
        <f>IF(U500="zákl. přenesená",N500,0)</f>
        <v>0</v>
      </c>
      <c r="BH500" s="144">
        <f>IF(U500="sníž. přenesená",N500,0)</f>
        <v>0</v>
      </c>
      <c r="BI500" s="144">
        <f>IF(U500="nulová",N500,0)</f>
        <v>0</v>
      </c>
      <c r="BJ500" s="17" t="s">
        <v>81</v>
      </c>
      <c r="BK500" s="144">
        <f>ROUND(L500*K500,2)</f>
        <v>0</v>
      </c>
      <c r="BL500" s="17" t="s">
        <v>87</v>
      </c>
      <c r="BM500" s="17" t="s">
        <v>547</v>
      </c>
    </row>
    <row r="501" spans="2:65" s="10" customFormat="1" ht="22.5" customHeight="1" x14ac:dyDescent="0.1">
      <c r="B501" s="145"/>
      <c r="C501" s="146"/>
      <c r="D501" s="146"/>
      <c r="E501" s="147" t="s">
        <v>3</v>
      </c>
      <c r="F501" s="247" t="s">
        <v>548</v>
      </c>
      <c r="G501" s="248"/>
      <c r="H501" s="248"/>
      <c r="I501" s="248"/>
      <c r="J501" s="146"/>
      <c r="K501" s="148" t="s">
        <v>3</v>
      </c>
      <c r="L501" s="146"/>
      <c r="M501" s="146"/>
      <c r="N501" s="146"/>
      <c r="O501" s="146"/>
      <c r="P501" s="146"/>
      <c r="Q501" s="146"/>
      <c r="R501" s="149"/>
      <c r="T501" s="150"/>
      <c r="U501" s="146"/>
      <c r="V501" s="146"/>
      <c r="W501" s="146"/>
      <c r="X501" s="146"/>
      <c r="Y501" s="146"/>
      <c r="Z501" s="146"/>
      <c r="AA501" s="151"/>
      <c r="AT501" s="152" t="s">
        <v>161</v>
      </c>
      <c r="AU501" s="152" t="s">
        <v>81</v>
      </c>
      <c r="AV501" s="10" t="s">
        <v>20</v>
      </c>
      <c r="AW501" s="10" t="s">
        <v>32</v>
      </c>
      <c r="AX501" s="10" t="s">
        <v>74</v>
      </c>
      <c r="AY501" s="152" t="s">
        <v>154</v>
      </c>
    </row>
    <row r="502" spans="2:65" s="10" customFormat="1" ht="22.5" customHeight="1" x14ac:dyDescent="0.1">
      <c r="B502" s="145"/>
      <c r="C502" s="146"/>
      <c r="D502" s="146"/>
      <c r="E502" s="147" t="s">
        <v>3</v>
      </c>
      <c r="F502" s="253" t="s">
        <v>543</v>
      </c>
      <c r="G502" s="248"/>
      <c r="H502" s="248"/>
      <c r="I502" s="248"/>
      <c r="J502" s="146"/>
      <c r="K502" s="148" t="s">
        <v>3</v>
      </c>
      <c r="L502" s="146"/>
      <c r="M502" s="146"/>
      <c r="N502" s="146"/>
      <c r="O502" s="146"/>
      <c r="P502" s="146"/>
      <c r="Q502" s="146"/>
      <c r="R502" s="149"/>
      <c r="T502" s="150"/>
      <c r="U502" s="146"/>
      <c r="V502" s="146"/>
      <c r="W502" s="146"/>
      <c r="X502" s="146"/>
      <c r="Y502" s="146"/>
      <c r="Z502" s="146"/>
      <c r="AA502" s="151"/>
      <c r="AT502" s="152" t="s">
        <v>161</v>
      </c>
      <c r="AU502" s="152" t="s">
        <v>81</v>
      </c>
      <c r="AV502" s="10" t="s">
        <v>20</v>
      </c>
      <c r="AW502" s="10" t="s">
        <v>32</v>
      </c>
      <c r="AX502" s="10" t="s">
        <v>74</v>
      </c>
      <c r="AY502" s="152" t="s">
        <v>154</v>
      </c>
    </row>
    <row r="503" spans="2:65" s="11" customFormat="1" ht="31.5" customHeight="1" x14ac:dyDescent="0.1">
      <c r="B503" s="153"/>
      <c r="C503" s="154"/>
      <c r="D503" s="154"/>
      <c r="E503" s="155" t="s">
        <v>3</v>
      </c>
      <c r="F503" s="249" t="s">
        <v>549</v>
      </c>
      <c r="G503" s="250"/>
      <c r="H503" s="250"/>
      <c r="I503" s="250"/>
      <c r="J503" s="154"/>
      <c r="K503" s="156">
        <v>5.476</v>
      </c>
      <c r="L503" s="154"/>
      <c r="M503" s="154"/>
      <c r="N503" s="154"/>
      <c r="O503" s="154"/>
      <c r="P503" s="154"/>
      <c r="Q503" s="154"/>
      <c r="R503" s="157"/>
      <c r="T503" s="158"/>
      <c r="U503" s="154"/>
      <c r="V503" s="154"/>
      <c r="W503" s="154"/>
      <c r="X503" s="154"/>
      <c r="Y503" s="154"/>
      <c r="Z503" s="154"/>
      <c r="AA503" s="159"/>
      <c r="AT503" s="160" t="s">
        <v>161</v>
      </c>
      <c r="AU503" s="160" t="s">
        <v>81</v>
      </c>
      <c r="AV503" s="11" t="s">
        <v>81</v>
      </c>
      <c r="AW503" s="11" t="s">
        <v>32</v>
      </c>
      <c r="AX503" s="11" t="s">
        <v>74</v>
      </c>
      <c r="AY503" s="160" t="s">
        <v>154</v>
      </c>
    </row>
    <row r="504" spans="2:65" s="10" customFormat="1" ht="22.5" customHeight="1" x14ac:dyDescent="0.1">
      <c r="B504" s="145"/>
      <c r="C504" s="146"/>
      <c r="D504" s="146"/>
      <c r="E504" s="147" t="s">
        <v>3</v>
      </c>
      <c r="F504" s="253" t="s">
        <v>541</v>
      </c>
      <c r="G504" s="248"/>
      <c r="H504" s="248"/>
      <c r="I504" s="248"/>
      <c r="J504" s="146"/>
      <c r="K504" s="148" t="s">
        <v>3</v>
      </c>
      <c r="L504" s="146"/>
      <c r="M504" s="146"/>
      <c r="N504" s="146"/>
      <c r="O504" s="146"/>
      <c r="P504" s="146"/>
      <c r="Q504" s="146"/>
      <c r="R504" s="149"/>
      <c r="T504" s="150"/>
      <c r="U504" s="146"/>
      <c r="V504" s="146"/>
      <c r="W504" s="146"/>
      <c r="X504" s="146"/>
      <c r="Y504" s="146"/>
      <c r="Z504" s="146"/>
      <c r="AA504" s="151"/>
      <c r="AT504" s="152" t="s">
        <v>161</v>
      </c>
      <c r="AU504" s="152" t="s">
        <v>81</v>
      </c>
      <c r="AV504" s="10" t="s">
        <v>20</v>
      </c>
      <c r="AW504" s="10" t="s">
        <v>32</v>
      </c>
      <c r="AX504" s="10" t="s">
        <v>74</v>
      </c>
      <c r="AY504" s="152" t="s">
        <v>154</v>
      </c>
    </row>
    <row r="505" spans="2:65" s="11" customFormat="1" ht="31.5" customHeight="1" x14ac:dyDescent="0.1">
      <c r="B505" s="153"/>
      <c r="C505" s="154"/>
      <c r="D505" s="154"/>
      <c r="E505" s="155" t="s">
        <v>3</v>
      </c>
      <c r="F505" s="249" t="s">
        <v>549</v>
      </c>
      <c r="G505" s="250"/>
      <c r="H505" s="250"/>
      <c r="I505" s="250"/>
      <c r="J505" s="154"/>
      <c r="K505" s="156">
        <v>5.476</v>
      </c>
      <c r="L505" s="154"/>
      <c r="M505" s="154"/>
      <c r="N505" s="154"/>
      <c r="O505" s="154"/>
      <c r="P505" s="154"/>
      <c r="Q505" s="154"/>
      <c r="R505" s="157"/>
      <c r="T505" s="158"/>
      <c r="U505" s="154"/>
      <c r="V505" s="154"/>
      <c r="W505" s="154"/>
      <c r="X505" s="154"/>
      <c r="Y505" s="154"/>
      <c r="Z505" s="154"/>
      <c r="AA505" s="159"/>
      <c r="AT505" s="160" t="s">
        <v>161</v>
      </c>
      <c r="AU505" s="160" t="s">
        <v>81</v>
      </c>
      <c r="AV505" s="11" t="s">
        <v>81</v>
      </c>
      <c r="AW505" s="11" t="s">
        <v>32</v>
      </c>
      <c r="AX505" s="11" t="s">
        <v>74</v>
      </c>
      <c r="AY505" s="160" t="s">
        <v>154</v>
      </c>
    </row>
    <row r="506" spans="2:65" s="12" customFormat="1" ht="22.5" customHeight="1" x14ac:dyDescent="0.1">
      <c r="B506" s="161"/>
      <c r="C506" s="162"/>
      <c r="D506" s="162"/>
      <c r="E506" s="163" t="s">
        <v>3</v>
      </c>
      <c r="F506" s="251" t="s">
        <v>163</v>
      </c>
      <c r="G506" s="252"/>
      <c r="H506" s="252"/>
      <c r="I506" s="252"/>
      <c r="J506" s="162"/>
      <c r="K506" s="164">
        <v>10.952</v>
      </c>
      <c r="L506" s="162"/>
      <c r="M506" s="162"/>
      <c r="N506" s="162"/>
      <c r="O506" s="162"/>
      <c r="P506" s="162"/>
      <c r="Q506" s="162"/>
      <c r="R506" s="165"/>
      <c r="T506" s="166"/>
      <c r="U506" s="162"/>
      <c r="V506" s="162"/>
      <c r="W506" s="162"/>
      <c r="X506" s="162"/>
      <c r="Y506" s="162"/>
      <c r="Z506" s="162"/>
      <c r="AA506" s="167"/>
      <c r="AT506" s="168" t="s">
        <v>161</v>
      </c>
      <c r="AU506" s="168" t="s">
        <v>81</v>
      </c>
      <c r="AV506" s="12" t="s">
        <v>87</v>
      </c>
      <c r="AW506" s="12" t="s">
        <v>32</v>
      </c>
      <c r="AX506" s="12" t="s">
        <v>20</v>
      </c>
      <c r="AY506" s="168" t="s">
        <v>154</v>
      </c>
    </row>
    <row r="507" spans="2:65" s="1" customFormat="1" ht="22.5" customHeight="1" x14ac:dyDescent="0.1">
      <c r="B507" s="135"/>
      <c r="C507" s="136" t="s">
        <v>550</v>
      </c>
      <c r="D507" s="136" t="s">
        <v>155</v>
      </c>
      <c r="E507" s="137" t="s">
        <v>551</v>
      </c>
      <c r="F507" s="244" t="s">
        <v>552</v>
      </c>
      <c r="G507" s="245"/>
      <c r="H507" s="245"/>
      <c r="I507" s="245"/>
      <c r="J507" s="138" t="s">
        <v>221</v>
      </c>
      <c r="K507" s="139">
        <v>84.24</v>
      </c>
      <c r="L507" s="246">
        <v>0</v>
      </c>
      <c r="M507" s="245"/>
      <c r="N507" s="246">
        <f>ROUND(L507*K507,2)</f>
        <v>0</v>
      </c>
      <c r="O507" s="245"/>
      <c r="P507" s="245"/>
      <c r="Q507" s="245"/>
      <c r="R507" s="140"/>
      <c r="T507" s="141" t="s">
        <v>3</v>
      </c>
      <c r="U507" s="40" t="s">
        <v>41</v>
      </c>
      <c r="V507" s="142">
        <v>0.68100000000000005</v>
      </c>
      <c r="W507" s="142">
        <f>V507*K507</f>
        <v>57.367440000000002</v>
      </c>
      <c r="X507" s="142">
        <v>5.1900000000000002E-3</v>
      </c>
      <c r="Y507" s="142">
        <f>X507*K507</f>
        <v>0.43720559999999997</v>
      </c>
      <c r="Z507" s="142">
        <v>0</v>
      </c>
      <c r="AA507" s="143">
        <f>Z507*K507</f>
        <v>0</v>
      </c>
      <c r="AR507" s="17" t="s">
        <v>87</v>
      </c>
      <c r="AT507" s="17" t="s">
        <v>155</v>
      </c>
      <c r="AU507" s="17" t="s">
        <v>81</v>
      </c>
      <c r="AY507" s="17" t="s">
        <v>154</v>
      </c>
      <c r="BE507" s="144">
        <f>IF(U507="základní",N507,0)</f>
        <v>0</v>
      </c>
      <c r="BF507" s="144">
        <f>IF(U507="snížená",N507,0)</f>
        <v>0</v>
      </c>
      <c r="BG507" s="144">
        <f>IF(U507="zákl. přenesená",N507,0)</f>
        <v>0</v>
      </c>
      <c r="BH507" s="144">
        <f>IF(U507="sníž. přenesená",N507,0)</f>
        <v>0</v>
      </c>
      <c r="BI507" s="144">
        <f>IF(U507="nulová",N507,0)</f>
        <v>0</v>
      </c>
      <c r="BJ507" s="17" t="s">
        <v>81</v>
      </c>
      <c r="BK507" s="144">
        <f>ROUND(L507*K507,2)</f>
        <v>0</v>
      </c>
      <c r="BL507" s="17" t="s">
        <v>87</v>
      </c>
      <c r="BM507" s="17" t="s">
        <v>553</v>
      </c>
    </row>
    <row r="508" spans="2:65" s="10" customFormat="1" ht="22.5" customHeight="1" x14ac:dyDescent="0.1">
      <c r="B508" s="145"/>
      <c r="C508" s="146"/>
      <c r="D508" s="146"/>
      <c r="E508" s="147" t="s">
        <v>3</v>
      </c>
      <c r="F508" s="247" t="s">
        <v>548</v>
      </c>
      <c r="G508" s="248"/>
      <c r="H508" s="248"/>
      <c r="I508" s="248"/>
      <c r="J508" s="146"/>
      <c r="K508" s="148" t="s">
        <v>3</v>
      </c>
      <c r="L508" s="146"/>
      <c r="M508" s="146"/>
      <c r="N508" s="146"/>
      <c r="O508" s="146"/>
      <c r="P508" s="146"/>
      <c r="Q508" s="146"/>
      <c r="R508" s="149"/>
      <c r="T508" s="150"/>
      <c r="U508" s="146"/>
      <c r="V508" s="146"/>
      <c r="W508" s="146"/>
      <c r="X508" s="146"/>
      <c r="Y508" s="146"/>
      <c r="Z508" s="146"/>
      <c r="AA508" s="151"/>
      <c r="AT508" s="152" t="s">
        <v>161</v>
      </c>
      <c r="AU508" s="152" t="s">
        <v>81</v>
      </c>
      <c r="AV508" s="10" t="s">
        <v>20</v>
      </c>
      <c r="AW508" s="10" t="s">
        <v>32</v>
      </c>
      <c r="AX508" s="10" t="s">
        <v>74</v>
      </c>
      <c r="AY508" s="152" t="s">
        <v>154</v>
      </c>
    </row>
    <row r="509" spans="2:65" s="10" customFormat="1" ht="22.5" customHeight="1" x14ac:dyDescent="0.1">
      <c r="B509" s="145"/>
      <c r="C509" s="146"/>
      <c r="D509" s="146"/>
      <c r="E509" s="147" t="s">
        <v>3</v>
      </c>
      <c r="F509" s="253" t="s">
        <v>543</v>
      </c>
      <c r="G509" s="248"/>
      <c r="H509" s="248"/>
      <c r="I509" s="248"/>
      <c r="J509" s="146"/>
      <c r="K509" s="148" t="s">
        <v>3</v>
      </c>
      <c r="L509" s="146"/>
      <c r="M509" s="146"/>
      <c r="N509" s="146"/>
      <c r="O509" s="146"/>
      <c r="P509" s="146"/>
      <c r="Q509" s="146"/>
      <c r="R509" s="149"/>
      <c r="T509" s="150"/>
      <c r="U509" s="146"/>
      <c r="V509" s="146"/>
      <c r="W509" s="146"/>
      <c r="X509" s="146"/>
      <c r="Y509" s="146"/>
      <c r="Z509" s="146"/>
      <c r="AA509" s="151"/>
      <c r="AT509" s="152" t="s">
        <v>161</v>
      </c>
      <c r="AU509" s="152" t="s">
        <v>81</v>
      </c>
      <c r="AV509" s="10" t="s">
        <v>20</v>
      </c>
      <c r="AW509" s="10" t="s">
        <v>32</v>
      </c>
      <c r="AX509" s="10" t="s">
        <v>74</v>
      </c>
      <c r="AY509" s="152" t="s">
        <v>154</v>
      </c>
    </row>
    <row r="510" spans="2:65" s="11" customFormat="1" ht="22.5" customHeight="1" x14ac:dyDescent="0.1">
      <c r="B510" s="153"/>
      <c r="C510" s="154"/>
      <c r="D510" s="154"/>
      <c r="E510" s="155" t="s">
        <v>3</v>
      </c>
      <c r="F510" s="249" t="s">
        <v>554</v>
      </c>
      <c r="G510" s="250"/>
      <c r="H510" s="250"/>
      <c r="I510" s="250"/>
      <c r="J510" s="154"/>
      <c r="K510" s="156">
        <v>42.12</v>
      </c>
      <c r="L510" s="154"/>
      <c r="M510" s="154"/>
      <c r="N510" s="154"/>
      <c r="O510" s="154"/>
      <c r="P510" s="154"/>
      <c r="Q510" s="154"/>
      <c r="R510" s="157"/>
      <c r="T510" s="158"/>
      <c r="U510" s="154"/>
      <c r="V510" s="154"/>
      <c r="W510" s="154"/>
      <c r="X510" s="154"/>
      <c r="Y510" s="154"/>
      <c r="Z510" s="154"/>
      <c r="AA510" s="159"/>
      <c r="AT510" s="160" t="s">
        <v>161</v>
      </c>
      <c r="AU510" s="160" t="s">
        <v>81</v>
      </c>
      <c r="AV510" s="11" t="s">
        <v>81</v>
      </c>
      <c r="AW510" s="11" t="s">
        <v>32</v>
      </c>
      <c r="AX510" s="11" t="s">
        <v>74</v>
      </c>
      <c r="AY510" s="160" t="s">
        <v>154</v>
      </c>
    </row>
    <row r="511" spans="2:65" s="10" customFormat="1" ht="22.5" customHeight="1" x14ac:dyDescent="0.1">
      <c r="B511" s="145"/>
      <c r="C511" s="146"/>
      <c r="D511" s="146"/>
      <c r="E511" s="147" t="s">
        <v>3</v>
      </c>
      <c r="F511" s="253" t="s">
        <v>541</v>
      </c>
      <c r="G511" s="248"/>
      <c r="H511" s="248"/>
      <c r="I511" s="248"/>
      <c r="J511" s="146"/>
      <c r="K511" s="148" t="s">
        <v>3</v>
      </c>
      <c r="L511" s="146"/>
      <c r="M511" s="146"/>
      <c r="N511" s="146"/>
      <c r="O511" s="146"/>
      <c r="P511" s="146"/>
      <c r="Q511" s="146"/>
      <c r="R511" s="149"/>
      <c r="T511" s="150"/>
      <c r="U511" s="146"/>
      <c r="V511" s="146"/>
      <c r="W511" s="146"/>
      <c r="X511" s="146"/>
      <c r="Y511" s="146"/>
      <c r="Z511" s="146"/>
      <c r="AA511" s="151"/>
      <c r="AT511" s="152" t="s">
        <v>161</v>
      </c>
      <c r="AU511" s="152" t="s">
        <v>81</v>
      </c>
      <c r="AV511" s="10" t="s">
        <v>20</v>
      </c>
      <c r="AW511" s="10" t="s">
        <v>32</v>
      </c>
      <c r="AX511" s="10" t="s">
        <v>74</v>
      </c>
      <c r="AY511" s="152" t="s">
        <v>154</v>
      </c>
    </row>
    <row r="512" spans="2:65" s="11" customFormat="1" ht="22.5" customHeight="1" x14ac:dyDescent="0.1">
      <c r="B512" s="153"/>
      <c r="C512" s="154"/>
      <c r="D512" s="154"/>
      <c r="E512" s="155" t="s">
        <v>3</v>
      </c>
      <c r="F512" s="249" t="s">
        <v>554</v>
      </c>
      <c r="G512" s="250"/>
      <c r="H512" s="250"/>
      <c r="I512" s="250"/>
      <c r="J512" s="154"/>
      <c r="K512" s="156">
        <v>42.12</v>
      </c>
      <c r="L512" s="154"/>
      <c r="M512" s="154"/>
      <c r="N512" s="154"/>
      <c r="O512" s="154"/>
      <c r="P512" s="154"/>
      <c r="Q512" s="154"/>
      <c r="R512" s="157"/>
      <c r="T512" s="158"/>
      <c r="U512" s="154"/>
      <c r="V512" s="154"/>
      <c r="W512" s="154"/>
      <c r="X512" s="154"/>
      <c r="Y512" s="154"/>
      <c r="Z512" s="154"/>
      <c r="AA512" s="159"/>
      <c r="AT512" s="160" t="s">
        <v>161</v>
      </c>
      <c r="AU512" s="160" t="s">
        <v>81</v>
      </c>
      <c r="AV512" s="11" t="s">
        <v>81</v>
      </c>
      <c r="AW512" s="11" t="s">
        <v>32</v>
      </c>
      <c r="AX512" s="11" t="s">
        <v>74</v>
      </c>
      <c r="AY512" s="160" t="s">
        <v>154</v>
      </c>
    </row>
    <row r="513" spans="2:65" s="12" customFormat="1" ht="22.5" customHeight="1" x14ac:dyDescent="0.1">
      <c r="B513" s="161"/>
      <c r="C513" s="162"/>
      <c r="D513" s="162"/>
      <c r="E513" s="163" t="s">
        <v>3</v>
      </c>
      <c r="F513" s="251" t="s">
        <v>163</v>
      </c>
      <c r="G513" s="252"/>
      <c r="H513" s="252"/>
      <c r="I513" s="252"/>
      <c r="J513" s="162"/>
      <c r="K513" s="164">
        <v>84.24</v>
      </c>
      <c r="L513" s="162"/>
      <c r="M513" s="162"/>
      <c r="N513" s="162"/>
      <c r="O513" s="162"/>
      <c r="P513" s="162"/>
      <c r="Q513" s="162"/>
      <c r="R513" s="165"/>
      <c r="T513" s="166"/>
      <c r="U513" s="162"/>
      <c r="V513" s="162"/>
      <c r="W513" s="162"/>
      <c r="X513" s="162"/>
      <c r="Y513" s="162"/>
      <c r="Z513" s="162"/>
      <c r="AA513" s="167"/>
      <c r="AT513" s="168" t="s">
        <v>161</v>
      </c>
      <c r="AU513" s="168" t="s">
        <v>81</v>
      </c>
      <c r="AV513" s="12" t="s">
        <v>87</v>
      </c>
      <c r="AW513" s="12" t="s">
        <v>32</v>
      </c>
      <c r="AX513" s="12" t="s">
        <v>20</v>
      </c>
      <c r="AY513" s="168" t="s">
        <v>154</v>
      </c>
    </row>
    <row r="514" spans="2:65" s="1" customFormat="1" ht="22.5" customHeight="1" x14ac:dyDescent="0.1">
      <c r="B514" s="135"/>
      <c r="C514" s="136" t="s">
        <v>555</v>
      </c>
      <c r="D514" s="136" t="s">
        <v>155</v>
      </c>
      <c r="E514" s="137" t="s">
        <v>556</v>
      </c>
      <c r="F514" s="244" t="s">
        <v>557</v>
      </c>
      <c r="G514" s="245"/>
      <c r="H514" s="245"/>
      <c r="I514" s="245"/>
      <c r="J514" s="138" t="s">
        <v>221</v>
      </c>
      <c r="K514" s="139">
        <v>84.24</v>
      </c>
      <c r="L514" s="246">
        <v>0</v>
      </c>
      <c r="M514" s="245"/>
      <c r="N514" s="246">
        <f>ROUND(L514*K514,2)</f>
        <v>0</v>
      </c>
      <c r="O514" s="245"/>
      <c r="P514" s="245"/>
      <c r="Q514" s="245"/>
      <c r="R514" s="140"/>
      <c r="T514" s="141" t="s">
        <v>3</v>
      </c>
      <c r="U514" s="40" t="s">
        <v>41</v>
      </c>
      <c r="V514" s="142">
        <v>0.24</v>
      </c>
      <c r="W514" s="142">
        <f>V514*K514</f>
        <v>20.217599999999997</v>
      </c>
      <c r="X514" s="142">
        <v>0</v>
      </c>
      <c r="Y514" s="142">
        <f>X514*K514</f>
        <v>0</v>
      </c>
      <c r="Z514" s="142">
        <v>0</v>
      </c>
      <c r="AA514" s="143">
        <f>Z514*K514</f>
        <v>0</v>
      </c>
      <c r="AR514" s="17" t="s">
        <v>87</v>
      </c>
      <c r="AT514" s="17" t="s">
        <v>155</v>
      </c>
      <c r="AU514" s="17" t="s">
        <v>81</v>
      </c>
      <c r="AY514" s="17" t="s">
        <v>154</v>
      </c>
      <c r="BE514" s="144">
        <f>IF(U514="základní",N514,0)</f>
        <v>0</v>
      </c>
      <c r="BF514" s="144">
        <f>IF(U514="snížená",N514,0)</f>
        <v>0</v>
      </c>
      <c r="BG514" s="144">
        <f>IF(U514="zákl. přenesená",N514,0)</f>
        <v>0</v>
      </c>
      <c r="BH514" s="144">
        <f>IF(U514="sníž. přenesená",N514,0)</f>
        <v>0</v>
      </c>
      <c r="BI514" s="144">
        <f>IF(U514="nulová",N514,0)</f>
        <v>0</v>
      </c>
      <c r="BJ514" s="17" t="s">
        <v>81</v>
      </c>
      <c r="BK514" s="144">
        <f>ROUND(L514*K514,2)</f>
        <v>0</v>
      </c>
      <c r="BL514" s="17" t="s">
        <v>87</v>
      </c>
      <c r="BM514" s="17" t="s">
        <v>558</v>
      </c>
    </row>
    <row r="515" spans="2:65" s="10" customFormat="1" ht="22.5" customHeight="1" x14ac:dyDescent="0.1">
      <c r="B515" s="145"/>
      <c r="C515" s="146"/>
      <c r="D515" s="146"/>
      <c r="E515" s="147" t="s">
        <v>3</v>
      </c>
      <c r="F515" s="247" t="s">
        <v>548</v>
      </c>
      <c r="G515" s="248"/>
      <c r="H515" s="248"/>
      <c r="I515" s="248"/>
      <c r="J515" s="146"/>
      <c r="K515" s="148" t="s">
        <v>3</v>
      </c>
      <c r="L515" s="146"/>
      <c r="M515" s="146"/>
      <c r="N515" s="146"/>
      <c r="O515" s="146"/>
      <c r="P515" s="146"/>
      <c r="Q515" s="146"/>
      <c r="R515" s="149"/>
      <c r="T515" s="150"/>
      <c r="U515" s="146"/>
      <c r="V515" s="146"/>
      <c r="W515" s="146"/>
      <c r="X515" s="146"/>
      <c r="Y515" s="146"/>
      <c r="Z515" s="146"/>
      <c r="AA515" s="151"/>
      <c r="AT515" s="152" t="s">
        <v>161</v>
      </c>
      <c r="AU515" s="152" t="s">
        <v>81</v>
      </c>
      <c r="AV515" s="10" t="s">
        <v>20</v>
      </c>
      <c r="AW515" s="10" t="s">
        <v>32</v>
      </c>
      <c r="AX515" s="10" t="s">
        <v>74</v>
      </c>
      <c r="AY515" s="152" t="s">
        <v>154</v>
      </c>
    </row>
    <row r="516" spans="2:65" s="10" customFormat="1" ht="22.5" customHeight="1" x14ac:dyDescent="0.1">
      <c r="B516" s="145"/>
      <c r="C516" s="146"/>
      <c r="D516" s="146"/>
      <c r="E516" s="147" t="s">
        <v>3</v>
      </c>
      <c r="F516" s="253" t="s">
        <v>543</v>
      </c>
      <c r="G516" s="248"/>
      <c r="H516" s="248"/>
      <c r="I516" s="248"/>
      <c r="J516" s="146"/>
      <c r="K516" s="148" t="s">
        <v>3</v>
      </c>
      <c r="L516" s="146"/>
      <c r="M516" s="146"/>
      <c r="N516" s="146"/>
      <c r="O516" s="146"/>
      <c r="P516" s="146"/>
      <c r="Q516" s="146"/>
      <c r="R516" s="149"/>
      <c r="T516" s="150"/>
      <c r="U516" s="146"/>
      <c r="V516" s="146"/>
      <c r="W516" s="146"/>
      <c r="X516" s="146"/>
      <c r="Y516" s="146"/>
      <c r="Z516" s="146"/>
      <c r="AA516" s="151"/>
      <c r="AT516" s="152" t="s">
        <v>161</v>
      </c>
      <c r="AU516" s="152" t="s">
        <v>81</v>
      </c>
      <c r="AV516" s="10" t="s">
        <v>20</v>
      </c>
      <c r="AW516" s="10" t="s">
        <v>32</v>
      </c>
      <c r="AX516" s="10" t="s">
        <v>74</v>
      </c>
      <c r="AY516" s="152" t="s">
        <v>154</v>
      </c>
    </row>
    <row r="517" spans="2:65" s="11" customFormat="1" ht="22.5" customHeight="1" x14ac:dyDescent="0.1">
      <c r="B517" s="153"/>
      <c r="C517" s="154"/>
      <c r="D517" s="154"/>
      <c r="E517" s="155" t="s">
        <v>3</v>
      </c>
      <c r="F517" s="249" t="s">
        <v>554</v>
      </c>
      <c r="G517" s="250"/>
      <c r="H517" s="250"/>
      <c r="I517" s="250"/>
      <c r="J517" s="154"/>
      <c r="K517" s="156">
        <v>42.12</v>
      </c>
      <c r="L517" s="154"/>
      <c r="M517" s="154"/>
      <c r="N517" s="154"/>
      <c r="O517" s="154"/>
      <c r="P517" s="154"/>
      <c r="Q517" s="154"/>
      <c r="R517" s="157"/>
      <c r="T517" s="158"/>
      <c r="U517" s="154"/>
      <c r="V517" s="154"/>
      <c r="W517" s="154"/>
      <c r="X517" s="154"/>
      <c r="Y517" s="154"/>
      <c r="Z517" s="154"/>
      <c r="AA517" s="159"/>
      <c r="AT517" s="160" t="s">
        <v>161</v>
      </c>
      <c r="AU517" s="160" t="s">
        <v>81</v>
      </c>
      <c r="AV517" s="11" t="s">
        <v>81</v>
      </c>
      <c r="AW517" s="11" t="s">
        <v>32</v>
      </c>
      <c r="AX517" s="11" t="s">
        <v>74</v>
      </c>
      <c r="AY517" s="160" t="s">
        <v>154</v>
      </c>
    </row>
    <row r="518" spans="2:65" s="10" customFormat="1" ht="22.5" customHeight="1" x14ac:dyDescent="0.1">
      <c r="B518" s="145"/>
      <c r="C518" s="146"/>
      <c r="D518" s="146"/>
      <c r="E518" s="147" t="s">
        <v>3</v>
      </c>
      <c r="F518" s="253" t="s">
        <v>541</v>
      </c>
      <c r="G518" s="248"/>
      <c r="H518" s="248"/>
      <c r="I518" s="248"/>
      <c r="J518" s="146"/>
      <c r="K518" s="148" t="s">
        <v>3</v>
      </c>
      <c r="L518" s="146"/>
      <c r="M518" s="146"/>
      <c r="N518" s="146"/>
      <c r="O518" s="146"/>
      <c r="P518" s="146"/>
      <c r="Q518" s="146"/>
      <c r="R518" s="149"/>
      <c r="T518" s="150"/>
      <c r="U518" s="146"/>
      <c r="V518" s="146"/>
      <c r="W518" s="146"/>
      <c r="X518" s="146"/>
      <c r="Y518" s="146"/>
      <c r="Z518" s="146"/>
      <c r="AA518" s="151"/>
      <c r="AT518" s="152" t="s">
        <v>161</v>
      </c>
      <c r="AU518" s="152" t="s">
        <v>81</v>
      </c>
      <c r="AV518" s="10" t="s">
        <v>20</v>
      </c>
      <c r="AW518" s="10" t="s">
        <v>32</v>
      </c>
      <c r="AX518" s="10" t="s">
        <v>74</v>
      </c>
      <c r="AY518" s="152" t="s">
        <v>154</v>
      </c>
    </row>
    <row r="519" spans="2:65" s="11" customFormat="1" ht="22.5" customHeight="1" x14ac:dyDescent="0.1">
      <c r="B519" s="153"/>
      <c r="C519" s="154"/>
      <c r="D519" s="154"/>
      <c r="E519" s="155" t="s">
        <v>3</v>
      </c>
      <c r="F519" s="249" t="s">
        <v>554</v>
      </c>
      <c r="G519" s="250"/>
      <c r="H519" s="250"/>
      <c r="I519" s="250"/>
      <c r="J519" s="154"/>
      <c r="K519" s="156">
        <v>42.12</v>
      </c>
      <c r="L519" s="154"/>
      <c r="M519" s="154"/>
      <c r="N519" s="154"/>
      <c r="O519" s="154"/>
      <c r="P519" s="154"/>
      <c r="Q519" s="154"/>
      <c r="R519" s="157"/>
      <c r="T519" s="158"/>
      <c r="U519" s="154"/>
      <c r="V519" s="154"/>
      <c r="W519" s="154"/>
      <c r="X519" s="154"/>
      <c r="Y519" s="154"/>
      <c r="Z519" s="154"/>
      <c r="AA519" s="159"/>
      <c r="AT519" s="160" t="s">
        <v>161</v>
      </c>
      <c r="AU519" s="160" t="s">
        <v>81</v>
      </c>
      <c r="AV519" s="11" t="s">
        <v>81</v>
      </c>
      <c r="AW519" s="11" t="s">
        <v>32</v>
      </c>
      <c r="AX519" s="11" t="s">
        <v>74</v>
      </c>
      <c r="AY519" s="160" t="s">
        <v>154</v>
      </c>
    </row>
    <row r="520" spans="2:65" s="12" customFormat="1" ht="22.5" customHeight="1" x14ac:dyDescent="0.1">
      <c r="B520" s="161"/>
      <c r="C520" s="162"/>
      <c r="D520" s="162"/>
      <c r="E520" s="163" t="s">
        <v>3</v>
      </c>
      <c r="F520" s="251" t="s">
        <v>163</v>
      </c>
      <c r="G520" s="252"/>
      <c r="H520" s="252"/>
      <c r="I520" s="252"/>
      <c r="J520" s="162"/>
      <c r="K520" s="164">
        <v>84.24</v>
      </c>
      <c r="L520" s="162"/>
      <c r="M520" s="162"/>
      <c r="N520" s="162"/>
      <c r="O520" s="162"/>
      <c r="P520" s="162"/>
      <c r="Q520" s="162"/>
      <c r="R520" s="165"/>
      <c r="T520" s="166"/>
      <c r="U520" s="162"/>
      <c r="V520" s="162"/>
      <c r="W520" s="162"/>
      <c r="X520" s="162"/>
      <c r="Y520" s="162"/>
      <c r="Z520" s="162"/>
      <c r="AA520" s="167"/>
      <c r="AT520" s="168" t="s">
        <v>161</v>
      </c>
      <c r="AU520" s="168" t="s">
        <v>81</v>
      </c>
      <c r="AV520" s="12" t="s">
        <v>87</v>
      </c>
      <c r="AW520" s="12" t="s">
        <v>32</v>
      </c>
      <c r="AX520" s="12" t="s">
        <v>20</v>
      </c>
      <c r="AY520" s="168" t="s">
        <v>154</v>
      </c>
    </row>
    <row r="521" spans="2:65" s="1" customFormat="1" ht="31.5" customHeight="1" x14ac:dyDescent="0.1">
      <c r="B521" s="135"/>
      <c r="C521" s="136" t="s">
        <v>559</v>
      </c>
      <c r="D521" s="136" t="s">
        <v>155</v>
      </c>
      <c r="E521" s="137" t="s">
        <v>560</v>
      </c>
      <c r="F521" s="244" t="s">
        <v>561</v>
      </c>
      <c r="G521" s="245"/>
      <c r="H521" s="245"/>
      <c r="I521" s="245"/>
      <c r="J521" s="138" t="s">
        <v>193</v>
      </c>
      <c r="K521" s="139">
        <v>0.876</v>
      </c>
      <c r="L521" s="246">
        <v>0</v>
      </c>
      <c r="M521" s="245"/>
      <c r="N521" s="246">
        <f>ROUND(L521*K521,2)</f>
        <v>0</v>
      </c>
      <c r="O521" s="245"/>
      <c r="P521" s="245"/>
      <c r="Q521" s="245"/>
      <c r="R521" s="140"/>
      <c r="T521" s="141" t="s">
        <v>3</v>
      </c>
      <c r="U521" s="40" t="s">
        <v>41</v>
      </c>
      <c r="V521" s="142">
        <v>37.704000000000001</v>
      </c>
      <c r="W521" s="142">
        <f>V521*K521</f>
        <v>33.028703999999998</v>
      </c>
      <c r="X521" s="142">
        <v>1.0525599999999999</v>
      </c>
      <c r="Y521" s="142">
        <f>X521*K521</f>
        <v>0.92204255999999996</v>
      </c>
      <c r="Z521" s="142">
        <v>0</v>
      </c>
      <c r="AA521" s="143">
        <f>Z521*K521</f>
        <v>0</v>
      </c>
      <c r="AR521" s="17" t="s">
        <v>87</v>
      </c>
      <c r="AT521" s="17" t="s">
        <v>155</v>
      </c>
      <c r="AU521" s="17" t="s">
        <v>81</v>
      </c>
      <c r="AY521" s="17" t="s">
        <v>154</v>
      </c>
      <c r="BE521" s="144">
        <f>IF(U521="základní",N521,0)</f>
        <v>0</v>
      </c>
      <c r="BF521" s="144">
        <f>IF(U521="snížená",N521,0)</f>
        <v>0</v>
      </c>
      <c r="BG521" s="144">
        <f>IF(U521="zákl. přenesená",N521,0)</f>
        <v>0</v>
      </c>
      <c r="BH521" s="144">
        <f>IF(U521="sníž. přenesená",N521,0)</f>
        <v>0</v>
      </c>
      <c r="BI521" s="144">
        <f>IF(U521="nulová",N521,0)</f>
        <v>0</v>
      </c>
      <c r="BJ521" s="17" t="s">
        <v>81</v>
      </c>
      <c r="BK521" s="144">
        <f>ROUND(L521*K521,2)</f>
        <v>0</v>
      </c>
      <c r="BL521" s="17" t="s">
        <v>87</v>
      </c>
      <c r="BM521" s="17" t="s">
        <v>562</v>
      </c>
    </row>
    <row r="522" spans="2:65" s="10" customFormat="1" ht="22.5" customHeight="1" x14ac:dyDescent="0.1">
      <c r="B522" s="145"/>
      <c r="C522" s="146"/>
      <c r="D522" s="146"/>
      <c r="E522" s="147" t="s">
        <v>3</v>
      </c>
      <c r="F522" s="247" t="s">
        <v>548</v>
      </c>
      <c r="G522" s="248"/>
      <c r="H522" s="248"/>
      <c r="I522" s="248"/>
      <c r="J522" s="146"/>
      <c r="K522" s="148" t="s">
        <v>3</v>
      </c>
      <c r="L522" s="146"/>
      <c r="M522" s="146"/>
      <c r="N522" s="146"/>
      <c r="O522" s="146"/>
      <c r="P522" s="146"/>
      <c r="Q522" s="146"/>
      <c r="R522" s="149"/>
      <c r="T522" s="150"/>
      <c r="U522" s="146"/>
      <c r="V522" s="146"/>
      <c r="W522" s="146"/>
      <c r="X522" s="146"/>
      <c r="Y522" s="146"/>
      <c r="Z522" s="146"/>
      <c r="AA522" s="151"/>
      <c r="AT522" s="152" t="s">
        <v>161</v>
      </c>
      <c r="AU522" s="152" t="s">
        <v>81</v>
      </c>
      <c r="AV522" s="10" t="s">
        <v>20</v>
      </c>
      <c r="AW522" s="10" t="s">
        <v>32</v>
      </c>
      <c r="AX522" s="10" t="s">
        <v>74</v>
      </c>
      <c r="AY522" s="152" t="s">
        <v>154</v>
      </c>
    </row>
    <row r="523" spans="2:65" s="10" customFormat="1" ht="22.5" customHeight="1" x14ac:dyDescent="0.1">
      <c r="B523" s="145"/>
      <c r="C523" s="146"/>
      <c r="D523" s="146"/>
      <c r="E523" s="147" t="s">
        <v>3</v>
      </c>
      <c r="F523" s="253" t="s">
        <v>543</v>
      </c>
      <c r="G523" s="248"/>
      <c r="H523" s="248"/>
      <c r="I523" s="248"/>
      <c r="J523" s="146"/>
      <c r="K523" s="148" t="s">
        <v>3</v>
      </c>
      <c r="L523" s="146"/>
      <c r="M523" s="146"/>
      <c r="N523" s="146"/>
      <c r="O523" s="146"/>
      <c r="P523" s="146"/>
      <c r="Q523" s="146"/>
      <c r="R523" s="149"/>
      <c r="T523" s="150"/>
      <c r="U523" s="146"/>
      <c r="V523" s="146"/>
      <c r="W523" s="146"/>
      <c r="X523" s="146"/>
      <c r="Y523" s="146"/>
      <c r="Z523" s="146"/>
      <c r="AA523" s="151"/>
      <c r="AT523" s="152" t="s">
        <v>161</v>
      </c>
      <c r="AU523" s="152" t="s">
        <v>81</v>
      </c>
      <c r="AV523" s="10" t="s">
        <v>20</v>
      </c>
      <c r="AW523" s="10" t="s">
        <v>32</v>
      </c>
      <c r="AX523" s="10" t="s">
        <v>74</v>
      </c>
      <c r="AY523" s="152" t="s">
        <v>154</v>
      </c>
    </row>
    <row r="524" spans="2:65" s="11" customFormat="1" ht="31.5" customHeight="1" x14ac:dyDescent="0.1">
      <c r="B524" s="153"/>
      <c r="C524" s="154"/>
      <c r="D524" s="154"/>
      <c r="E524" s="155" t="s">
        <v>3</v>
      </c>
      <c r="F524" s="249" t="s">
        <v>563</v>
      </c>
      <c r="G524" s="250"/>
      <c r="H524" s="250"/>
      <c r="I524" s="250"/>
      <c r="J524" s="154"/>
      <c r="K524" s="156">
        <v>0.438</v>
      </c>
      <c r="L524" s="154"/>
      <c r="M524" s="154"/>
      <c r="N524" s="154"/>
      <c r="O524" s="154"/>
      <c r="P524" s="154"/>
      <c r="Q524" s="154"/>
      <c r="R524" s="157"/>
      <c r="T524" s="158"/>
      <c r="U524" s="154"/>
      <c r="V524" s="154"/>
      <c r="W524" s="154"/>
      <c r="X524" s="154"/>
      <c r="Y524" s="154"/>
      <c r="Z524" s="154"/>
      <c r="AA524" s="159"/>
      <c r="AT524" s="160" t="s">
        <v>161</v>
      </c>
      <c r="AU524" s="160" t="s">
        <v>81</v>
      </c>
      <c r="AV524" s="11" t="s">
        <v>81</v>
      </c>
      <c r="AW524" s="11" t="s">
        <v>32</v>
      </c>
      <c r="AX524" s="11" t="s">
        <v>74</v>
      </c>
      <c r="AY524" s="160" t="s">
        <v>154</v>
      </c>
    </row>
    <row r="525" spans="2:65" s="10" customFormat="1" ht="22.5" customHeight="1" x14ac:dyDescent="0.1">
      <c r="B525" s="145"/>
      <c r="C525" s="146"/>
      <c r="D525" s="146"/>
      <c r="E525" s="147" t="s">
        <v>3</v>
      </c>
      <c r="F525" s="253" t="s">
        <v>541</v>
      </c>
      <c r="G525" s="248"/>
      <c r="H525" s="248"/>
      <c r="I525" s="248"/>
      <c r="J525" s="146"/>
      <c r="K525" s="148" t="s">
        <v>3</v>
      </c>
      <c r="L525" s="146"/>
      <c r="M525" s="146"/>
      <c r="N525" s="146"/>
      <c r="O525" s="146"/>
      <c r="P525" s="146"/>
      <c r="Q525" s="146"/>
      <c r="R525" s="149"/>
      <c r="T525" s="150"/>
      <c r="U525" s="146"/>
      <c r="V525" s="146"/>
      <c r="W525" s="146"/>
      <c r="X525" s="146"/>
      <c r="Y525" s="146"/>
      <c r="Z525" s="146"/>
      <c r="AA525" s="151"/>
      <c r="AT525" s="152" t="s">
        <v>161</v>
      </c>
      <c r="AU525" s="152" t="s">
        <v>81</v>
      </c>
      <c r="AV525" s="10" t="s">
        <v>20</v>
      </c>
      <c r="AW525" s="10" t="s">
        <v>32</v>
      </c>
      <c r="AX525" s="10" t="s">
        <v>74</v>
      </c>
      <c r="AY525" s="152" t="s">
        <v>154</v>
      </c>
    </row>
    <row r="526" spans="2:65" s="11" customFormat="1" ht="31.5" customHeight="1" x14ac:dyDescent="0.1">
      <c r="B526" s="153"/>
      <c r="C526" s="154"/>
      <c r="D526" s="154"/>
      <c r="E526" s="155" t="s">
        <v>3</v>
      </c>
      <c r="F526" s="249" t="s">
        <v>563</v>
      </c>
      <c r="G526" s="250"/>
      <c r="H526" s="250"/>
      <c r="I526" s="250"/>
      <c r="J526" s="154"/>
      <c r="K526" s="156">
        <v>0.438</v>
      </c>
      <c r="L526" s="154"/>
      <c r="M526" s="154"/>
      <c r="N526" s="154"/>
      <c r="O526" s="154"/>
      <c r="P526" s="154"/>
      <c r="Q526" s="154"/>
      <c r="R526" s="157"/>
      <c r="T526" s="158"/>
      <c r="U526" s="154"/>
      <c r="V526" s="154"/>
      <c r="W526" s="154"/>
      <c r="X526" s="154"/>
      <c r="Y526" s="154"/>
      <c r="Z526" s="154"/>
      <c r="AA526" s="159"/>
      <c r="AT526" s="160" t="s">
        <v>161</v>
      </c>
      <c r="AU526" s="160" t="s">
        <v>81</v>
      </c>
      <c r="AV526" s="11" t="s">
        <v>81</v>
      </c>
      <c r="AW526" s="11" t="s">
        <v>32</v>
      </c>
      <c r="AX526" s="11" t="s">
        <v>74</v>
      </c>
      <c r="AY526" s="160" t="s">
        <v>154</v>
      </c>
    </row>
    <row r="527" spans="2:65" s="12" customFormat="1" ht="22.5" customHeight="1" x14ac:dyDescent="0.1">
      <c r="B527" s="161"/>
      <c r="C527" s="162"/>
      <c r="D527" s="162"/>
      <c r="E527" s="163" t="s">
        <v>3</v>
      </c>
      <c r="F527" s="251" t="s">
        <v>163</v>
      </c>
      <c r="G527" s="252"/>
      <c r="H527" s="252"/>
      <c r="I527" s="252"/>
      <c r="J527" s="162"/>
      <c r="K527" s="164">
        <v>0.876</v>
      </c>
      <c r="L527" s="162"/>
      <c r="M527" s="162"/>
      <c r="N527" s="162"/>
      <c r="O527" s="162"/>
      <c r="P527" s="162"/>
      <c r="Q527" s="162"/>
      <c r="R527" s="165"/>
      <c r="T527" s="166"/>
      <c r="U527" s="162"/>
      <c r="V527" s="162"/>
      <c r="W527" s="162"/>
      <c r="X527" s="162"/>
      <c r="Y527" s="162"/>
      <c r="Z527" s="162"/>
      <c r="AA527" s="167"/>
      <c r="AT527" s="168" t="s">
        <v>161</v>
      </c>
      <c r="AU527" s="168" t="s">
        <v>81</v>
      </c>
      <c r="AV527" s="12" t="s">
        <v>87</v>
      </c>
      <c r="AW527" s="12" t="s">
        <v>32</v>
      </c>
      <c r="AX527" s="12" t="s">
        <v>20</v>
      </c>
      <c r="AY527" s="168" t="s">
        <v>154</v>
      </c>
    </row>
    <row r="528" spans="2:65" s="1" customFormat="1" ht="31.5" customHeight="1" x14ac:dyDescent="0.1">
      <c r="B528" s="135"/>
      <c r="C528" s="136" t="s">
        <v>564</v>
      </c>
      <c r="D528" s="136" t="s">
        <v>155</v>
      </c>
      <c r="E528" s="137" t="s">
        <v>565</v>
      </c>
      <c r="F528" s="244" t="s">
        <v>566</v>
      </c>
      <c r="G528" s="245"/>
      <c r="H528" s="245"/>
      <c r="I528" s="245"/>
      <c r="J528" s="138" t="s">
        <v>158</v>
      </c>
      <c r="K528" s="139">
        <v>1.35</v>
      </c>
      <c r="L528" s="246">
        <v>0</v>
      </c>
      <c r="M528" s="245"/>
      <c r="N528" s="246">
        <f>ROUND(L528*K528,2)</f>
        <v>0</v>
      </c>
      <c r="O528" s="245"/>
      <c r="P528" s="245"/>
      <c r="Q528" s="245"/>
      <c r="R528" s="140"/>
      <c r="T528" s="141" t="s">
        <v>3</v>
      </c>
      <c r="U528" s="40" t="s">
        <v>41</v>
      </c>
      <c r="V528" s="142">
        <v>2.5129999999999999</v>
      </c>
      <c r="W528" s="142">
        <f>V528*K528</f>
        <v>3.39255</v>
      </c>
      <c r="X528" s="142">
        <v>2.4533700000000001</v>
      </c>
      <c r="Y528" s="142">
        <f>X528*K528</f>
        <v>3.3120495000000001</v>
      </c>
      <c r="Z528" s="142">
        <v>0</v>
      </c>
      <c r="AA528" s="143">
        <f>Z528*K528</f>
        <v>0</v>
      </c>
      <c r="AR528" s="17" t="s">
        <v>87</v>
      </c>
      <c r="AT528" s="17" t="s">
        <v>155</v>
      </c>
      <c r="AU528" s="17" t="s">
        <v>81</v>
      </c>
      <c r="AY528" s="17" t="s">
        <v>154</v>
      </c>
      <c r="BE528" s="144">
        <f>IF(U528="základní",N528,0)</f>
        <v>0</v>
      </c>
      <c r="BF528" s="144">
        <f>IF(U528="snížená",N528,0)</f>
        <v>0</v>
      </c>
      <c r="BG528" s="144">
        <f>IF(U528="zákl. přenesená",N528,0)</f>
        <v>0</v>
      </c>
      <c r="BH528" s="144">
        <f>IF(U528="sníž. přenesená",N528,0)</f>
        <v>0</v>
      </c>
      <c r="BI528" s="144">
        <f>IF(U528="nulová",N528,0)</f>
        <v>0</v>
      </c>
      <c r="BJ528" s="17" t="s">
        <v>81</v>
      </c>
      <c r="BK528" s="144">
        <f>ROUND(L528*K528,2)</f>
        <v>0</v>
      </c>
      <c r="BL528" s="17" t="s">
        <v>87</v>
      </c>
      <c r="BM528" s="17" t="s">
        <v>567</v>
      </c>
    </row>
    <row r="529" spans="2:65" s="10" customFormat="1" ht="22.5" customHeight="1" x14ac:dyDescent="0.1">
      <c r="B529" s="145"/>
      <c r="C529" s="146"/>
      <c r="D529" s="146"/>
      <c r="E529" s="147" t="s">
        <v>3</v>
      </c>
      <c r="F529" s="247" t="s">
        <v>568</v>
      </c>
      <c r="G529" s="248"/>
      <c r="H529" s="248"/>
      <c r="I529" s="248"/>
      <c r="J529" s="146"/>
      <c r="K529" s="148" t="s">
        <v>3</v>
      </c>
      <c r="L529" s="146"/>
      <c r="M529" s="146"/>
      <c r="N529" s="146"/>
      <c r="O529" s="146"/>
      <c r="P529" s="146"/>
      <c r="Q529" s="146"/>
      <c r="R529" s="149"/>
      <c r="T529" s="150"/>
      <c r="U529" s="146"/>
      <c r="V529" s="146"/>
      <c r="W529" s="146"/>
      <c r="X529" s="146"/>
      <c r="Y529" s="146"/>
      <c r="Z529" s="146"/>
      <c r="AA529" s="151"/>
      <c r="AT529" s="152" t="s">
        <v>161</v>
      </c>
      <c r="AU529" s="152" t="s">
        <v>81</v>
      </c>
      <c r="AV529" s="10" t="s">
        <v>20</v>
      </c>
      <c r="AW529" s="10" t="s">
        <v>32</v>
      </c>
      <c r="AX529" s="10" t="s">
        <v>74</v>
      </c>
      <c r="AY529" s="152" t="s">
        <v>154</v>
      </c>
    </row>
    <row r="530" spans="2:65" s="11" customFormat="1" ht="22.5" customHeight="1" x14ac:dyDescent="0.1">
      <c r="B530" s="153"/>
      <c r="C530" s="154"/>
      <c r="D530" s="154"/>
      <c r="E530" s="155" t="s">
        <v>3</v>
      </c>
      <c r="F530" s="249" t="s">
        <v>569</v>
      </c>
      <c r="G530" s="250"/>
      <c r="H530" s="250"/>
      <c r="I530" s="250"/>
      <c r="J530" s="154"/>
      <c r="K530" s="156">
        <v>1.35</v>
      </c>
      <c r="L530" s="154"/>
      <c r="M530" s="154"/>
      <c r="N530" s="154"/>
      <c r="O530" s="154"/>
      <c r="P530" s="154"/>
      <c r="Q530" s="154"/>
      <c r="R530" s="157"/>
      <c r="T530" s="158"/>
      <c r="U530" s="154"/>
      <c r="V530" s="154"/>
      <c r="W530" s="154"/>
      <c r="X530" s="154"/>
      <c r="Y530" s="154"/>
      <c r="Z530" s="154"/>
      <c r="AA530" s="159"/>
      <c r="AT530" s="160" t="s">
        <v>161</v>
      </c>
      <c r="AU530" s="160" t="s">
        <v>81</v>
      </c>
      <c r="AV530" s="11" t="s">
        <v>81</v>
      </c>
      <c r="AW530" s="11" t="s">
        <v>32</v>
      </c>
      <c r="AX530" s="11" t="s">
        <v>74</v>
      </c>
      <c r="AY530" s="160" t="s">
        <v>154</v>
      </c>
    </row>
    <row r="531" spans="2:65" s="12" customFormat="1" ht="22.5" customHeight="1" x14ac:dyDescent="0.1">
      <c r="B531" s="161"/>
      <c r="C531" s="162"/>
      <c r="D531" s="162"/>
      <c r="E531" s="163" t="s">
        <v>3</v>
      </c>
      <c r="F531" s="251" t="s">
        <v>163</v>
      </c>
      <c r="G531" s="252"/>
      <c r="H531" s="252"/>
      <c r="I531" s="252"/>
      <c r="J531" s="162"/>
      <c r="K531" s="164">
        <v>1.35</v>
      </c>
      <c r="L531" s="162"/>
      <c r="M531" s="162"/>
      <c r="N531" s="162"/>
      <c r="O531" s="162"/>
      <c r="P531" s="162"/>
      <c r="Q531" s="162"/>
      <c r="R531" s="165"/>
      <c r="T531" s="166"/>
      <c r="U531" s="162"/>
      <c r="V531" s="162"/>
      <c r="W531" s="162"/>
      <c r="X531" s="162"/>
      <c r="Y531" s="162"/>
      <c r="Z531" s="162"/>
      <c r="AA531" s="167"/>
      <c r="AT531" s="168" t="s">
        <v>161</v>
      </c>
      <c r="AU531" s="168" t="s">
        <v>81</v>
      </c>
      <c r="AV531" s="12" t="s">
        <v>87</v>
      </c>
      <c r="AW531" s="12" t="s">
        <v>32</v>
      </c>
      <c r="AX531" s="12" t="s">
        <v>20</v>
      </c>
      <c r="AY531" s="168" t="s">
        <v>154</v>
      </c>
    </row>
    <row r="532" spans="2:65" s="1" customFormat="1" ht="31.5" customHeight="1" x14ac:dyDescent="0.1">
      <c r="B532" s="135"/>
      <c r="C532" s="136" t="s">
        <v>570</v>
      </c>
      <c r="D532" s="136" t="s">
        <v>155</v>
      </c>
      <c r="E532" s="137" t="s">
        <v>571</v>
      </c>
      <c r="F532" s="244" t="s">
        <v>572</v>
      </c>
      <c r="G532" s="245"/>
      <c r="H532" s="245"/>
      <c r="I532" s="245"/>
      <c r="J532" s="138" t="s">
        <v>193</v>
      </c>
      <c r="K532" s="139">
        <v>0.16200000000000001</v>
      </c>
      <c r="L532" s="246">
        <v>0</v>
      </c>
      <c r="M532" s="245"/>
      <c r="N532" s="246">
        <f>ROUND(L532*K532,2)</f>
        <v>0</v>
      </c>
      <c r="O532" s="245"/>
      <c r="P532" s="245"/>
      <c r="Q532" s="245"/>
      <c r="R532" s="140"/>
      <c r="T532" s="141" t="s">
        <v>3</v>
      </c>
      <c r="U532" s="40" t="s">
        <v>41</v>
      </c>
      <c r="V532" s="142">
        <v>52.156999999999996</v>
      </c>
      <c r="W532" s="142">
        <f>V532*K532</f>
        <v>8.4494340000000001</v>
      </c>
      <c r="X532" s="142">
        <v>1.04887</v>
      </c>
      <c r="Y532" s="142">
        <f>X532*K532</f>
        <v>0.16991693999999999</v>
      </c>
      <c r="Z532" s="142">
        <v>0</v>
      </c>
      <c r="AA532" s="143">
        <f>Z532*K532</f>
        <v>0</v>
      </c>
      <c r="AR532" s="17" t="s">
        <v>87</v>
      </c>
      <c r="AT532" s="17" t="s">
        <v>155</v>
      </c>
      <c r="AU532" s="17" t="s">
        <v>81</v>
      </c>
      <c r="AY532" s="17" t="s">
        <v>154</v>
      </c>
      <c r="BE532" s="144">
        <f>IF(U532="základní",N532,0)</f>
        <v>0</v>
      </c>
      <c r="BF532" s="144">
        <f>IF(U532="snížená",N532,0)</f>
        <v>0</v>
      </c>
      <c r="BG532" s="144">
        <f>IF(U532="zákl. přenesená",N532,0)</f>
        <v>0</v>
      </c>
      <c r="BH532" s="144">
        <f>IF(U532="sníž. přenesená",N532,0)</f>
        <v>0</v>
      </c>
      <c r="BI532" s="144">
        <f>IF(U532="nulová",N532,0)</f>
        <v>0</v>
      </c>
      <c r="BJ532" s="17" t="s">
        <v>81</v>
      </c>
      <c r="BK532" s="144">
        <f>ROUND(L532*K532,2)</f>
        <v>0</v>
      </c>
      <c r="BL532" s="17" t="s">
        <v>87</v>
      </c>
      <c r="BM532" s="17" t="s">
        <v>573</v>
      </c>
    </row>
    <row r="533" spans="2:65" s="10" customFormat="1" ht="22.5" customHeight="1" x14ac:dyDescent="0.1">
      <c r="B533" s="145"/>
      <c r="C533" s="146"/>
      <c r="D533" s="146"/>
      <c r="E533" s="147" t="s">
        <v>3</v>
      </c>
      <c r="F533" s="247" t="s">
        <v>568</v>
      </c>
      <c r="G533" s="248"/>
      <c r="H533" s="248"/>
      <c r="I533" s="248"/>
      <c r="J533" s="146"/>
      <c r="K533" s="148" t="s">
        <v>3</v>
      </c>
      <c r="L533" s="146"/>
      <c r="M533" s="146"/>
      <c r="N533" s="146"/>
      <c r="O533" s="146"/>
      <c r="P533" s="146"/>
      <c r="Q533" s="146"/>
      <c r="R533" s="149"/>
      <c r="T533" s="150"/>
      <c r="U533" s="146"/>
      <c r="V533" s="146"/>
      <c r="W533" s="146"/>
      <c r="X533" s="146"/>
      <c r="Y533" s="146"/>
      <c r="Z533" s="146"/>
      <c r="AA533" s="151"/>
      <c r="AT533" s="152" t="s">
        <v>161</v>
      </c>
      <c r="AU533" s="152" t="s">
        <v>81</v>
      </c>
      <c r="AV533" s="10" t="s">
        <v>20</v>
      </c>
      <c r="AW533" s="10" t="s">
        <v>32</v>
      </c>
      <c r="AX533" s="10" t="s">
        <v>74</v>
      </c>
      <c r="AY533" s="152" t="s">
        <v>154</v>
      </c>
    </row>
    <row r="534" spans="2:65" s="11" customFormat="1" ht="22.5" customHeight="1" x14ac:dyDescent="0.1">
      <c r="B534" s="153"/>
      <c r="C534" s="154"/>
      <c r="D534" s="154"/>
      <c r="E534" s="155" t="s">
        <v>3</v>
      </c>
      <c r="F534" s="249" t="s">
        <v>574</v>
      </c>
      <c r="G534" s="250"/>
      <c r="H534" s="250"/>
      <c r="I534" s="250"/>
      <c r="J534" s="154"/>
      <c r="K534" s="156">
        <v>0.16200000000000001</v>
      </c>
      <c r="L534" s="154"/>
      <c r="M534" s="154"/>
      <c r="N534" s="154"/>
      <c r="O534" s="154"/>
      <c r="P534" s="154"/>
      <c r="Q534" s="154"/>
      <c r="R534" s="157"/>
      <c r="T534" s="158"/>
      <c r="U534" s="154"/>
      <c r="V534" s="154"/>
      <c r="W534" s="154"/>
      <c r="X534" s="154"/>
      <c r="Y534" s="154"/>
      <c r="Z534" s="154"/>
      <c r="AA534" s="159"/>
      <c r="AT534" s="160" t="s">
        <v>161</v>
      </c>
      <c r="AU534" s="160" t="s">
        <v>81</v>
      </c>
      <c r="AV534" s="11" t="s">
        <v>81</v>
      </c>
      <c r="AW534" s="11" t="s">
        <v>32</v>
      </c>
      <c r="AX534" s="11" t="s">
        <v>74</v>
      </c>
      <c r="AY534" s="160" t="s">
        <v>154</v>
      </c>
    </row>
    <row r="535" spans="2:65" s="12" customFormat="1" ht="22.5" customHeight="1" x14ac:dyDescent="0.1">
      <c r="B535" s="161"/>
      <c r="C535" s="162"/>
      <c r="D535" s="162"/>
      <c r="E535" s="163" t="s">
        <v>3</v>
      </c>
      <c r="F535" s="251" t="s">
        <v>163</v>
      </c>
      <c r="G535" s="252"/>
      <c r="H535" s="252"/>
      <c r="I535" s="252"/>
      <c r="J535" s="162"/>
      <c r="K535" s="164">
        <v>0.16200000000000001</v>
      </c>
      <c r="L535" s="162"/>
      <c r="M535" s="162"/>
      <c r="N535" s="162"/>
      <c r="O535" s="162"/>
      <c r="P535" s="162"/>
      <c r="Q535" s="162"/>
      <c r="R535" s="165"/>
      <c r="T535" s="166"/>
      <c r="U535" s="162"/>
      <c r="V535" s="162"/>
      <c r="W535" s="162"/>
      <c r="X535" s="162"/>
      <c r="Y535" s="162"/>
      <c r="Z535" s="162"/>
      <c r="AA535" s="167"/>
      <c r="AT535" s="168" t="s">
        <v>161</v>
      </c>
      <c r="AU535" s="168" t="s">
        <v>81</v>
      </c>
      <c r="AV535" s="12" t="s">
        <v>87</v>
      </c>
      <c r="AW535" s="12" t="s">
        <v>32</v>
      </c>
      <c r="AX535" s="12" t="s">
        <v>20</v>
      </c>
      <c r="AY535" s="168" t="s">
        <v>154</v>
      </c>
    </row>
    <row r="536" spans="2:65" s="1" customFormat="1" ht="31.5" customHeight="1" x14ac:dyDescent="0.1">
      <c r="B536" s="135"/>
      <c r="C536" s="136" t="s">
        <v>575</v>
      </c>
      <c r="D536" s="136" t="s">
        <v>155</v>
      </c>
      <c r="E536" s="137" t="s">
        <v>576</v>
      </c>
      <c r="F536" s="244" t="s">
        <v>577</v>
      </c>
      <c r="G536" s="245"/>
      <c r="H536" s="245"/>
      <c r="I536" s="245"/>
      <c r="J536" s="138" t="s">
        <v>221</v>
      </c>
      <c r="K536" s="139">
        <v>6.75</v>
      </c>
      <c r="L536" s="246">
        <v>0</v>
      </c>
      <c r="M536" s="245"/>
      <c r="N536" s="246">
        <f>ROUND(L536*K536,2)</f>
        <v>0</v>
      </c>
      <c r="O536" s="245"/>
      <c r="P536" s="245"/>
      <c r="Q536" s="245"/>
      <c r="R536" s="140"/>
      <c r="T536" s="141" t="s">
        <v>3</v>
      </c>
      <c r="U536" s="40" t="s">
        <v>41</v>
      </c>
      <c r="V536" s="142">
        <v>2.105</v>
      </c>
      <c r="W536" s="142">
        <f>V536*K536</f>
        <v>14.20875</v>
      </c>
      <c r="X536" s="142">
        <v>1.2880000000000001E-2</v>
      </c>
      <c r="Y536" s="142">
        <f>X536*K536</f>
        <v>8.6940000000000003E-2</v>
      </c>
      <c r="Z536" s="142">
        <v>0</v>
      </c>
      <c r="AA536" s="143">
        <f>Z536*K536</f>
        <v>0</v>
      </c>
      <c r="AR536" s="17" t="s">
        <v>87</v>
      </c>
      <c r="AT536" s="17" t="s">
        <v>155</v>
      </c>
      <c r="AU536" s="17" t="s">
        <v>81</v>
      </c>
      <c r="AY536" s="17" t="s">
        <v>154</v>
      </c>
      <c r="BE536" s="144">
        <f>IF(U536="základní",N536,0)</f>
        <v>0</v>
      </c>
      <c r="BF536" s="144">
        <f>IF(U536="snížená",N536,0)</f>
        <v>0</v>
      </c>
      <c r="BG536" s="144">
        <f>IF(U536="zákl. přenesená",N536,0)</f>
        <v>0</v>
      </c>
      <c r="BH536" s="144">
        <f>IF(U536="sníž. přenesená",N536,0)</f>
        <v>0</v>
      </c>
      <c r="BI536" s="144">
        <f>IF(U536="nulová",N536,0)</f>
        <v>0</v>
      </c>
      <c r="BJ536" s="17" t="s">
        <v>81</v>
      </c>
      <c r="BK536" s="144">
        <f>ROUND(L536*K536,2)</f>
        <v>0</v>
      </c>
      <c r="BL536" s="17" t="s">
        <v>87</v>
      </c>
      <c r="BM536" s="17" t="s">
        <v>578</v>
      </c>
    </row>
    <row r="537" spans="2:65" s="10" customFormat="1" ht="22.5" customHeight="1" x14ac:dyDescent="0.1">
      <c r="B537" s="145"/>
      <c r="C537" s="146"/>
      <c r="D537" s="146"/>
      <c r="E537" s="147" t="s">
        <v>3</v>
      </c>
      <c r="F537" s="247" t="s">
        <v>568</v>
      </c>
      <c r="G537" s="248"/>
      <c r="H537" s="248"/>
      <c r="I537" s="248"/>
      <c r="J537" s="146"/>
      <c r="K537" s="148" t="s">
        <v>3</v>
      </c>
      <c r="L537" s="146"/>
      <c r="M537" s="146"/>
      <c r="N537" s="146"/>
      <c r="O537" s="146"/>
      <c r="P537" s="146"/>
      <c r="Q537" s="146"/>
      <c r="R537" s="149"/>
      <c r="T537" s="150"/>
      <c r="U537" s="146"/>
      <c r="V537" s="146"/>
      <c r="W537" s="146"/>
      <c r="X537" s="146"/>
      <c r="Y537" s="146"/>
      <c r="Z537" s="146"/>
      <c r="AA537" s="151"/>
      <c r="AT537" s="152" t="s">
        <v>161</v>
      </c>
      <c r="AU537" s="152" t="s">
        <v>81</v>
      </c>
      <c r="AV537" s="10" t="s">
        <v>20</v>
      </c>
      <c r="AW537" s="10" t="s">
        <v>32</v>
      </c>
      <c r="AX537" s="10" t="s">
        <v>74</v>
      </c>
      <c r="AY537" s="152" t="s">
        <v>154</v>
      </c>
    </row>
    <row r="538" spans="2:65" s="11" customFormat="1" ht="22.5" customHeight="1" x14ac:dyDescent="0.1">
      <c r="B538" s="153"/>
      <c r="C538" s="154"/>
      <c r="D538" s="154"/>
      <c r="E538" s="155" t="s">
        <v>3</v>
      </c>
      <c r="F538" s="249" t="s">
        <v>579</v>
      </c>
      <c r="G538" s="250"/>
      <c r="H538" s="250"/>
      <c r="I538" s="250"/>
      <c r="J538" s="154"/>
      <c r="K538" s="156">
        <v>6.75</v>
      </c>
      <c r="L538" s="154"/>
      <c r="M538" s="154"/>
      <c r="N538" s="154"/>
      <c r="O538" s="154"/>
      <c r="P538" s="154"/>
      <c r="Q538" s="154"/>
      <c r="R538" s="157"/>
      <c r="T538" s="158"/>
      <c r="U538" s="154"/>
      <c r="V538" s="154"/>
      <c r="W538" s="154"/>
      <c r="X538" s="154"/>
      <c r="Y538" s="154"/>
      <c r="Z538" s="154"/>
      <c r="AA538" s="159"/>
      <c r="AT538" s="160" t="s">
        <v>161</v>
      </c>
      <c r="AU538" s="160" t="s">
        <v>81</v>
      </c>
      <c r="AV538" s="11" t="s">
        <v>81</v>
      </c>
      <c r="AW538" s="11" t="s">
        <v>32</v>
      </c>
      <c r="AX538" s="11" t="s">
        <v>74</v>
      </c>
      <c r="AY538" s="160" t="s">
        <v>154</v>
      </c>
    </row>
    <row r="539" spans="2:65" s="12" customFormat="1" ht="22.5" customHeight="1" x14ac:dyDescent="0.1">
      <c r="B539" s="161"/>
      <c r="C539" s="162"/>
      <c r="D539" s="162"/>
      <c r="E539" s="163" t="s">
        <v>3</v>
      </c>
      <c r="F539" s="251" t="s">
        <v>163</v>
      </c>
      <c r="G539" s="252"/>
      <c r="H539" s="252"/>
      <c r="I539" s="252"/>
      <c r="J539" s="162"/>
      <c r="K539" s="164">
        <v>6.75</v>
      </c>
      <c r="L539" s="162"/>
      <c r="M539" s="162"/>
      <c r="N539" s="162"/>
      <c r="O539" s="162"/>
      <c r="P539" s="162"/>
      <c r="Q539" s="162"/>
      <c r="R539" s="165"/>
      <c r="T539" s="166"/>
      <c r="U539" s="162"/>
      <c r="V539" s="162"/>
      <c r="W539" s="162"/>
      <c r="X539" s="162"/>
      <c r="Y539" s="162"/>
      <c r="Z539" s="162"/>
      <c r="AA539" s="167"/>
      <c r="AT539" s="168" t="s">
        <v>161</v>
      </c>
      <c r="AU539" s="168" t="s">
        <v>81</v>
      </c>
      <c r="AV539" s="12" t="s">
        <v>87</v>
      </c>
      <c r="AW539" s="12" t="s">
        <v>32</v>
      </c>
      <c r="AX539" s="12" t="s">
        <v>20</v>
      </c>
      <c r="AY539" s="168" t="s">
        <v>154</v>
      </c>
    </row>
    <row r="540" spans="2:65" s="1" customFormat="1" ht="31.5" customHeight="1" x14ac:dyDescent="0.1">
      <c r="B540" s="135"/>
      <c r="C540" s="136" t="s">
        <v>580</v>
      </c>
      <c r="D540" s="136" t="s">
        <v>155</v>
      </c>
      <c r="E540" s="137" t="s">
        <v>581</v>
      </c>
      <c r="F540" s="244" t="s">
        <v>582</v>
      </c>
      <c r="G540" s="245"/>
      <c r="H540" s="245"/>
      <c r="I540" s="245"/>
      <c r="J540" s="138" t="s">
        <v>221</v>
      </c>
      <c r="K540" s="139">
        <v>6.75</v>
      </c>
      <c r="L540" s="246">
        <v>0</v>
      </c>
      <c r="M540" s="245"/>
      <c r="N540" s="246">
        <f>ROUND(L540*K540,2)</f>
        <v>0</v>
      </c>
      <c r="O540" s="245"/>
      <c r="P540" s="245"/>
      <c r="Q540" s="245"/>
      <c r="R540" s="140"/>
      <c r="T540" s="141" t="s">
        <v>3</v>
      </c>
      <c r="U540" s="40" t="s">
        <v>41</v>
      </c>
      <c r="V540" s="142">
        <v>0.35</v>
      </c>
      <c r="W540" s="142">
        <f>V540*K540</f>
        <v>2.3624999999999998</v>
      </c>
      <c r="X540" s="142">
        <v>0</v>
      </c>
      <c r="Y540" s="142">
        <f>X540*K540</f>
        <v>0</v>
      </c>
      <c r="Z540" s="142">
        <v>0</v>
      </c>
      <c r="AA540" s="143">
        <f>Z540*K540</f>
        <v>0</v>
      </c>
      <c r="AR540" s="17" t="s">
        <v>87</v>
      </c>
      <c r="AT540" s="17" t="s">
        <v>155</v>
      </c>
      <c r="AU540" s="17" t="s">
        <v>81</v>
      </c>
      <c r="AY540" s="17" t="s">
        <v>154</v>
      </c>
      <c r="BE540" s="144">
        <f>IF(U540="základní",N540,0)</f>
        <v>0</v>
      </c>
      <c r="BF540" s="144">
        <f>IF(U540="snížená",N540,0)</f>
        <v>0</v>
      </c>
      <c r="BG540" s="144">
        <f>IF(U540="zákl. přenesená",N540,0)</f>
        <v>0</v>
      </c>
      <c r="BH540" s="144">
        <f>IF(U540="sníž. přenesená",N540,0)</f>
        <v>0</v>
      </c>
      <c r="BI540" s="144">
        <f>IF(U540="nulová",N540,0)</f>
        <v>0</v>
      </c>
      <c r="BJ540" s="17" t="s">
        <v>81</v>
      </c>
      <c r="BK540" s="144">
        <f>ROUND(L540*K540,2)</f>
        <v>0</v>
      </c>
      <c r="BL540" s="17" t="s">
        <v>87</v>
      </c>
      <c r="BM540" s="17" t="s">
        <v>583</v>
      </c>
    </row>
    <row r="541" spans="2:65" s="10" customFormat="1" ht="22.5" customHeight="1" x14ac:dyDescent="0.1">
      <c r="B541" s="145"/>
      <c r="C541" s="146"/>
      <c r="D541" s="146"/>
      <c r="E541" s="147" t="s">
        <v>3</v>
      </c>
      <c r="F541" s="247" t="s">
        <v>568</v>
      </c>
      <c r="G541" s="248"/>
      <c r="H541" s="248"/>
      <c r="I541" s="248"/>
      <c r="J541" s="146"/>
      <c r="K541" s="148" t="s">
        <v>3</v>
      </c>
      <c r="L541" s="146"/>
      <c r="M541" s="146"/>
      <c r="N541" s="146"/>
      <c r="O541" s="146"/>
      <c r="P541" s="146"/>
      <c r="Q541" s="146"/>
      <c r="R541" s="149"/>
      <c r="T541" s="150"/>
      <c r="U541" s="146"/>
      <c r="V541" s="146"/>
      <c r="W541" s="146"/>
      <c r="X541" s="146"/>
      <c r="Y541" s="146"/>
      <c r="Z541" s="146"/>
      <c r="AA541" s="151"/>
      <c r="AT541" s="152" t="s">
        <v>161</v>
      </c>
      <c r="AU541" s="152" t="s">
        <v>81</v>
      </c>
      <c r="AV541" s="10" t="s">
        <v>20</v>
      </c>
      <c r="AW541" s="10" t="s">
        <v>32</v>
      </c>
      <c r="AX541" s="10" t="s">
        <v>74</v>
      </c>
      <c r="AY541" s="152" t="s">
        <v>154</v>
      </c>
    </row>
    <row r="542" spans="2:65" s="11" customFormat="1" ht="22.5" customHeight="1" x14ac:dyDescent="0.1">
      <c r="B542" s="153"/>
      <c r="C542" s="154"/>
      <c r="D542" s="154"/>
      <c r="E542" s="155" t="s">
        <v>3</v>
      </c>
      <c r="F542" s="249" t="s">
        <v>579</v>
      </c>
      <c r="G542" s="250"/>
      <c r="H542" s="250"/>
      <c r="I542" s="250"/>
      <c r="J542" s="154"/>
      <c r="K542" s="156">
        <v>6.75</v>
      </c>
      <c r="L542" s="154"/>
      <c r="M542" s="154"/>
      <c r="N542" s="154"/>
      <c r="O542" s="154"/>
      <c r="P542" s="154"/>
      <c r="Q542" s="154"/>
      <c r="R542" s="157"/>
      <c r="T542" s="158"/>
      <c r="U542" s="154"/>
      <c r="V542" s="154"/>
      <c r="W542" s="154"/>
      <c r="X542" s="154"/>
      <c r="Y542" s="154"/>
      <c r="Z542" s="154"/>
      <c r="AA542" s="159"/>
      <c r="AT542" s="160" t="s">
        <v>161</v>
      </c>
      <c r="AU542" s="160" t="s">
        <v>81</v>
      </c>
      <c r="AV542" s="11" t="s">
        <v>81</v>
      </c>
      <c r="AW542" s="11" t="s">
        <v>32</v>
      </c>
      <c r="AX542" s="11" t="s">
        <v>74</v>
      </c>
      <c r="AY542" s="160" t="s">
        <v>154</v>
      </c>
    </row>
    <row r="543" spans="2:65" s="12" customFormat="1" ht="22.5" customHeight="1" x14ac:dyDescent="0.1">
      <c r="B543" s="161"/>
      <c r="C543" s="162"/>
      <c r="D543" s="162"/>
      <c r="E543" s="163" t="s">
        <v>3</v>
      </c>
      <c r="F543" s="251" t="s">
        <v>163</v>
      </c>
      <c r="G543" s="252"/>
      <c r="H543" s="252"/>
      <c r="I543" s="252"/>
      <c r="J543" s="162"/>
      <c r="K543" s="164">
        <v>6.75</v>
      </c>
      <c r="L543" s="162"/>
      <c r="M543" s="162"/>
      <c r="N543" s="162"/>
      <c r="O543" s="162"/>
      <c r="P543" s="162"/>
      <c r="Q543" s="162"/>
      <c r="R543" s="165"/>
      <c r="T543" s="166"/>
      <c r="U543" s="162"/>
      <c r="V543" s="162"/>
      <c r="W543" s="162"/>
      <c r="X543" s="162"/>
      <c r="Y543" s="162"/>
      <c r="Z543" s="162"/>
      <c r="AA543" s="167"/>
      <c r="AT543" s="168" t="s">
        <v>161</v>
      </c>
      <c r="AU543" s="168" t="s">
        <v>81</v>
      </c>
      <c r="AV543" s="12" t="s">
        <v>87</v>
      </c>
      <c r="AW543" s="12" t="s">
        <v>32</v>
      </c>
      <c r="AX543" s="12" t="s">
        <v>20</v>
      </c>
      <c r="AY543" s="168" t="s">
        <v>154</v>
      </c>
    </row>
    <row r="544" spans="2:65" s="1" customFormat="1" ht="31.5" customHeight="1" x14ac:dyDescent="0.1">
      <c r="B544" s="135"/>
      <c r="C544" s="136" t="s">
        <v>584</v>
      </c>
      <c r="D544" s="136" t="s">
        <v>155</v>
      </c>
      <c r="E544" s="137" t="s">
        <v>585</v>
      </c>
      <c r="F544" s="244" t="s">
        <v>586</v>
      </c>
      <c r="G544" s="245"/>
      <c r="H544" s="245"/>
      <c r="I544" s="245"/>
      <c r="J544" s="138" t="s">
        <v>206</v>
      </c>
      <c r="K544" s="139">
        <v>18.5</v>
      </c>
      <c r="L544" s="246">
        <v>0</v>
      </c>
      <c r="M544" s="245"/>
      <c r="N544" s="246">
        <f>ROUND(L544*K544,2)</f>
        <v>0</v>
      </c>
      <c r="O544" s="245"/>
      <c r="P544" s="245"/>
      <c r="Q544" s="245"/>
      <c r="R544" s="140"/>
      <c r="T544" s="141" t="s">
        <v>3</v>
      </c>
      <c r="U544" s="40" t="s">
        <v>41</v>
      </c>
      <c r="V544" s="142">
        <v>0.379</v>
      </c>
      <c r="W544" s="142">
        <f>V544*K544</f>
        <v>7.0114999999999998</v>
      </c>
      <c r="X544" s="142">
        <v>0.11046</v>
      </c>
      <c r="Y544" s="142">
        <f>X544*K544</f>
        <v>2.0435099999999999</v>
      </c>
      <c r="Z544" s="142">
        <v>0</v>
      </c>
      <c r="AA544" s="143">
        <f>Z544*K544</f>
        <v>0</v>
      </c>
      <c r="AR544" s="17" t="s">
        <v>87</v>
      </c>
      <c r="AT544" s="17" t="s">
        <v>155</v>
      </c>
      <c r="AU544" s="17" t="s">
        <v>81</v>
      </c>
      <c r="AY544" s="17" t="s">
        <v>154</v>
      </c>
      <c r="BE544" s="144">
        <f>IF(U544="základní",N544,0)</f>
        <v>0</v>
      </c>
      <c r="BF544" s="144">
        <f>IF(U544="snížená",N544,0)</f>
        <v>0</v>
      </c>
      <c r="BG544" s="144">
        <f>IF(U544="zákl. přenesená",N544,0)</f>
        <v>0</v>
      </c>
      <c r="BH544" s="144">
        <f>IF(U544="sníž. přenesená",N544,0)</f>
        <v>0</v>
      </c>
      <c r="BI544" s="144">
        <f>IF(U544="nulová",N544,0)</f>
        <v>0</v>
      </c>
      <c r="BJ544" s="17" t="s">
        <v>81</v>
      </c>
      <c r="BK544" s="144">
        <f>ROUND(L544*K544,2)</f>
        <v>0</v>
      </c>
      <c r="BL544" s="17" t="s">
        <v>87</v>
      </c>
      <c r="BM544" s="17" t="s">
        <v>587</v>
      </c>
    </row>
    <row r="545" spans="2:65" s="10" customFormat="1" ht="22.5" customHeight="1" x14ac:dyDescent="0.1">
      <c r="B545" s="145"/>
      <c r="C545" s="146"/>
      <c r="D545" s="146"/>
      <c r="E545" s="147" t="s">
        <v>3</v>
      </c>
      <c r="F545" s="247" t="s">
        <v>588</v>
      </c>
      <c r="G545" s="248"/>
      <c r="H545" s="248"/>
      <c r="I545" s="248"/>
      <c r="J545" s="146"/>
      <c r="K545" s="148" t="s">
        <v>3</v>
      </c>
      <c r="L545" s="146"/>
      <c r="M545" s="146"/>
      <c r="N545" s="146"/>
      <c r="O545" s="146"/>
      <c r="P545" s="146"/>
      <c r="Q545" s="146"/>
      <c r="R545" s="149"/>
      <c r="T545" s="150"/>
      <c r="U545" s="146"/>
      <c r="V545" s="146"/>
      <c r="W545" s="146"/>
      <c r="X545" s="146"/>
      <c r="Y545" s="146"/>
      <c r="Z545" s="146"/>
      <c r="AA545" s="151"/>
      <c r="AT545" s="152" t="s">
        <v>161</v>
      </c>
      <c r="AU545" s="152" t="s">
        <v>81</v>
      </c>
      <c r="AV545" s="10" t="s">
        <v>20</v>
      </c>
      <c r="AW545" s="10" t="s">
        <v>32</v>
      </c>
      <c r="AX545" s="10" t="s">
        <v>74</v>
      </c>
      <c r="AY545" s="152" t="s">
        <v>154</v>
      </c>
    </row>
    <row r="546" spans="2:65" s="11" customFormat="1" ht="22.5" customHeight="1" x14ac:dyDescent="0.1">
      <c r="B546" s="153"/>
      <c r="C546" s="154"/>
      <c r="D546" s="154"/>
      <c r="E546" s="155" t="s">
        <v>3</v>
      </c>
      <c r="F546" s="249" t="s">
        <v>589</v>
      </c>
      <c r="G546" s="250"/>
      <c r="H546" s="250"/>
      <c r="I546" s="250"/>
      <c r="J546" s="154"/>
      <c r="K546" s="156">
        <v>18.5</v>
      </c>
      <c r="L546" s="154"/>
      <c r="M546" s="154"/>
      <c r="N546" s="154"/>
      <c r="O546" s="154"/>
      <c r="P546" s="154"/>
      <c r="Q546" s="154"/>
      <c r="R546" s="157"/>
      <c r="T546" s="158"/>
      <c r="U546" s="154"/>
      <c r="V546" s="154"/>
      <c r="W546" s="154"/>
      <c r="X546" s="154"/>
      <c r="Y546" s="154"/>
      <c r="Z546" s="154"/>
      <c r="AA546" s="159"/>
      <c r="AT546" s="160" t="s">
        <v>161</v>
      </c>
      <c r="AU546" s="160" t="s">
        <v>81</v>
      </c>
      <c r="AV546" s="11" t="s">
        <v>81</v>
      </c>
      <c r="AW546" s="11" t="s">
        <v>32</v>
      </c>
      <c r="AX546" s="11" t="s">
        <v>74</v>
      </c>
      <c r="AY546" s="160" t="s">
        <v>154</v>
      </c>
    </row>
    <row r="547" spans="2:65" s="12" customFormat="1" ht="22.5" customHeight="1" x14ac:dyDescent="0.1">
      <c r="B547" s="161"/>
      <c r="C547" s="162"/>
      <c r="D547" s="162"/>
      <c r="E547" s="163" t="s">
        <v>3</v>
      </c>
      <c r="F547" s="251" t="s">
        <v>163</v>
      </c>
      <c r="G547" s="252"/>
      <c r="H547" s="252"/>
      <c r="I547" s="252"/>
      <c r="J547" s="162"/>
      <c r="K547" s="164">
        <v>18.5</v>
      </c>
      <c r="L547" s="162"/>
      <c r="M547" s="162"/>
      <c r="N547" s="162"/>
      <c r="O547" s="162"/>
      <c r="P547" s="162"/>
      <c r="Q547" s="162"/>
      <c r="R547" s="165"/>
      <c r="T547" s="166"/>
      <c r="U547" s="162"/>
      <c r="V547" s="162"/>
      <c r="W547" s="162"/>
      <c r="X547" s="162"/>
      <c r="Y547" s="162"/>
      <c r="Z547" s="162"/>
      <c r="AA547" s="167"/>
      <c r="AT547" s="168" t="s">
        <v>161</v>
      </c>
      <c r="AU547" s="168" t="s">
        <v>81</v>
      </c>
      <c r="AV547" s="12" t="s">
        <v>87</v>
      </c>
      <c r="AW547" s="12" t="s">
        <v>32</v>
      </c>
      <c r="AX547" s="12" t="s">
        <v>20</v>
      </c>
      <c r="AY547" s="168" t="s">
        <v>154</v>
      </c>
    </row>
    <row r="548" spans="2:65" s="1" customFormat="1" ht="22.5" customHeight="1" x14ac:dyDescent="0.1">
      <c r="B548" s="135"/>
      <c r="C548" s="136" t="s">
        <v>590</v>
      </c>
      <c r="D548" s="136" t="s">
        <v>155</v>
      </c>
      <c r="E548" s="137" t="s">
        <v>591</v>
      </c>
      <c r="F548" s="244" t="s">
        <v>592</v>
      </c>
      <c r="G548" s="245"/>
      <c r="H548" s="245"/>
      <c r="I548" s="245"/>
      <c r="J548" s="138" t="s">
        <v>221</v>
      </c>
      <c r="K548" s="139">
        <v>5</v>
      </c>
      <c r="L548" s="246">
        <v>0</v>
      </c>
      <c r="M548" s="245"/>
      <c r="N548" s="246">
        <f>ROUND(L548*K548,2)</f>
        <v>0</v>
      </c>
      <c r="O548" s="245"/>
      <c r="P548" s="245"/>
      <c r="Q548" s="245"/>
      <c r="R548" s="140"/>
      <c r="T548" s="141" t="s">
        <v>3</v>
      </c>
      <c r="U548" s="40" t="s">
        <v>41</v>
      </c>
      <c r="V548" s="142">
        <v>1.2450000000000001</v>
      </c>
      <c r="W548" s="142">
        <f>V548*K548</f>
        <v>6.2250000000000005</v>
      </c>
      <c r="X548" s="142">
        <v>8.0800000000000004E-3</v>
      </c>
      <c r="Y548" s="142">
        <f>X548*K548</f>
        <v>4.0400000000000005E-2</v>
      </c>
      <c r="Z548" s="142">
        <v>0</v>
      </c>
      <c r="AA548" s="143">
        <f>Z548*K548</f>
        <v>0</v>
      </c>
      <c r="AR548" s="17" t="s">
        <v>87</v>
      </c>
      <c r="AT548" s="17" t="s">
        <v>155</v>
      </c>
      <c r="AU548" s="17" t="s">
        <v>81</v>
      </c>
      <c r="AY548" s="17" t="s">
        <v>154</v>
      </c>
      <c r="BE548" s="144">
        <f>IF(U548="základní",N548,0)</f>
        <v>0</v>
      </c>
      <c r="BF548" s="144">
        <f>IF(U548="snížená",N548,0)</f>
        <v>0</v>
      </c>
      <c r="BG548" s="144">
        <f>IF(U548="zákl. přenesená",N548,0)</f>
        <v>0</v>
      </c>
      <c r="BH548" s="144">
        <f>IF(U548="sníž. přenesená",N548,0)</f>
        <v>0</v>
      </c>
      <c r="BI548" s="144">
        <f>IF(U548="nulová",N548,0)</f>
        <v>0</v>
      </c>
      <c r="BJ548" s="17" t="s">
        <v>81</v>
      </c>
      <c r="BK548" s="144">
        <f>ROUND(L548*K548,2)</f>
        <v>0</v>
      </c>
      <c r="BL548" s="17" t="s">
        <v>87</v>
      </c>
      <c r="BM548" s="17" t="s">
        <v>593</v>
      </c>
    </row>
    <row r="549" spans="2:65" s="1" customFormat="1" ht="22.5" customHeight="1" x14ac:dyDescent="0.1">
      <c r="B549" s="135"/>
      <c r="C549" s="136" t="s">
        <v>594</v>
      </c>
      <c r="D549" s="136" t="s">
        <v>155</v>
      </c>
      <c r="E549" s="137" t="s">
        <v>595</v>
      </c>
      <c r="F549" s="244" t="s">
        <v>596</v>
      </c>
      <c r="G549" s="245"/>
      <c r="H549" s="245"/>
      <c r="I549" s="245"/>
      <c r="J549" s="138" t="s">
        <v>221</v>
      </c>
      <c r="K549" s="139">
        <v>5</v>
      </c>
      <c r="L549" s="246">
        <v>0</v>
      </c>
      <c r="M549" s="245"/>
      <c r="N549" s="246">
        <f>ROUND(L549*K549,2)</f>
        <v>0</v>
      </c>
      <c r="O549" s="245"/>
      <c r="P549" s="245"/>
      <c r="Q549" s="245"/>
      <c r="R549" s="140"/>
      <c r="T549" s="141" t="s">
        <v>3</v>
      </c>
      <c r="U549" s="40" t="s">
        <v>41</v>
      </c>
      <c r="V549" s="142">
        <v>0.26</v>
      </c>
      <c r="W549" s="142">
        <f>V549*K549</f>
        <v>1.3</v>
      </c>
      <c r="X549" s="142">
        <v>0</v>
      </c>
      <c r="Y549" s="142">
        <f>X549*K549</f>
        <v>0</v>
      </c>
      <c r="Z549" s="142">
        <v>0</v>
      </c>
      <c r="AA549" s="143">
        <f>Z549*K549</f>
        <v>0</v>
      </c>
      <c r="AR549" s="17" t="s">
        <v>87</v>
      </c>
      <c r="AT549" s="17" t="s">
        <v>155</v>
      </c>
      <c r="AU549" s="17" t="s">
        <v>81</v>
      </c>
      <c r="AY549" s="17" t="s">
        <v>154</v>
      </c>
      <c r="BE549" s="144">
        <f>IF(U549="základní",N549,0)</f>
        <v>0</v>
      </c>
      <c r="BF549" s="144">
        <f>IF(U549="snížená",N549,0)</f>
        <v>0</v>
      </c>
      <c r="BG549" s="144">
        <f>IF(U549="zákl. přenesená",N549,0)</f>
        <v>0</v>
      </c>
      <c r="BH549" s="144">
        <f>IF(U549="sníž. přenesená",N549,0)</f>
        <v>0</v>
      </c>
      <c r="BI549" s="144">
        <f>IF(U549="nulová",N549,0)</f>
        <v>0</v>
      </c>
      <c r="BJ549" s="17" t="s">
        <v>81</v>
      </c>
      <c r="BK549" s="144">
        <f>ROUND(L549*K549,2)</f>
        <v>0</v>
      </c>
      <c r="BL549" s="17" t="s">
        <v>87</v>
      </c>
      <c r="BM549" s="17" t="s">
        <v>597</v>
      </c>
    </row>
    <row r="550" spans="2:65" s="9" customFormat="1" ht="29.85" customHeight="1" x14ac:dyDescent="0.15">
      <c r="B550" s="124"/>
      <c r="C550" s="125"/>
      <c r="D550" s="134" t="s">
        <v>119</v>
      </c>
      <c r="E550" s="134"/>
      <c r="F550" s="134"/>
      <c r="G550" s="134"/>
      <c r="H550" s="134"/>
      <c r="I550" s="134"/>
      <c r="J550" s="134"/>
      <c r="K550" s="134"/>
      <c r="L550" s="134"/>
      <c r="M550" s="134"/>
      <c r="N550" s="260">
        <f>BK550</f>
        <v>0</v>
      </c>
      <c r="O550" s="261"/>
      <c r="P550" s="261"/>
      <c r="Q550" s="261"/>
      <c r="R550" s="127"/>
      <c r="T550" s="128"/>
      <c r="U550" s="125"/>
      <c r="V550" s="125"/>
      <c r="W550" s="129">
        <f>SUM(W551:W961)</f>
        <v>1125.7442929999997</v>
      </c>
      <c r="X550" s="125"/>
      <c r="Y550" s="129">
        <f>SUM(Y551:Y961)</f>
        <v>138.95045341000002</v>
      </c>
      <c r="Z550" s="125"/>
      <c r="AA550" s="130">
        <f>SUM(AA551:AA961)</f>
        <v>0</v>
      </c>
      <c r="AR550" s="131" t="s">
        <v>20</v>
      </c>
      <c r="AT550" s="132" t="s">
        <v>73</v>
      </c>
      <c r="AU550" s="132" t="s">
        <v>20</v>
      </c>
      <c r="AY550" s="131" t="s">
        <v>154</v>
      </c>
      <c r="BK550" s="133">
        <f>SUM(BK551:BK961)</f>
        <v>0</v>
      </c>
    </row>
    <row r="551" spans="2:65" s="1" customFormat="1" ht="31.5" customHeight="1" x14ac:dyDescent="0.1">
      <c r="B551" s="135"/>
      <c r="C551" s="136" t="s">
        <v>598</v>
      </c>
      <c r="D551" s="136" t="s">
        <v>155</v>
      </c>
      <c r="E551" s="137" t="s">
        <v>599</v>
      </c>
      <c r="F551" s="244" t="s">
        <v>600</v>
      </c>
      <c r="G551" s="245"/>
      <c r="H551" s="245"/>
      <c r="I551" s="245"/>
      <c r="J551" s="138" t="s">
        <v>221</v>
      </c>
      <c r="K551" s="139">
        <v>451.05500000000001</v>
      </c>
      <c r="L551" s="246">
        <v>0</v>
      </c>
      <c r="M551" s="245"/>
      <c r="N551" s="246">
        <f>ROUND(L551*K551,2)</f>
        <v>0</v>
      </c>
      <c r="O551" s="245"/>
      <c r="P551" s="245"/>
      <c r="Q551" s="245"/>
      <c r="R551" s="140"/>
      <c r="T551" s="141" t="s">
        <v>3</v>
      </c>
      <c r="U551" s="40" t="s">
        <v>41</v>
      </c>
      <c r="V551" s="142">
        <v>0.104</v>
      </c>
      <c r="W551" s="142">
        <f>V551*K551</f>
        <v>46.90972</v>
      </c>
      <c r="X551" s="142">
        <v>2.5999999999999998E-4</v>
      </c>
      <c r="Y551" s="142">
        <f>X551*K551</f>
        <v>0.1172743</v>
      </c>
      <c r="Z551" s="142">
        <v>0</v>
      </c>
      <c r="AA551" s="143">
        <f>Z551*K551</f>
        <v>0</v>
      </c>
      <c r="AR551" s="17" t="s">
        <v>87</v>
      </c>
      <c r="AT551" s="17" t="s">
        <v>155</v>
      </c>
      <c r="AU551" s="17" t="s">
        <v>81</v>
      </c>
      <c r="AY551" s="17" t="s">
        <v>154</v>
      </c>
      <c r="BE551" s="144">
        <f>IF(U551="základní",N551,0)</f>
        <v>0</v>
      </c>
      <c r="BF551" s="144">
        <f>IF(U551="snížená",N551,0)</f>
        <v>0</v>
      </c>
      <c r="BG551" s="144">
        <f>IF(U551="zákl. přenesená",N551,0)</f>
        <v>0</v>
      </c>
      <c r="BH551" s="144">
        <f>IF(U551="sníž. přenesená",N551,0)</f>
        <v>0</v>
      </c>
      <c r="BI551" s="144">
        <f>IF(U551="nulová",N551,0)</f>
        <v>0</v>
      </c>
      <c r="BJ551" s="17" t="s">
        <v>81</v>
      </c>
      <c r="BK551" s="144">
        <f>ROUND(L551*K551,2)</f>
        <v>0</v>
      </c>
      <c r="BL551" s="17" t="s">
        <v>87</v>
      </c>
      <c r="BM551" s="17" t="s">
        <v>601</v>
      </c>
    </row>
    <row r="552" spans="2:65" s="10" customFormat="1" ht="22.5" customHeight="1" x14ac:dyDescent="0.1">
      <c r="B552" s="145"/>
      <c r="C552" s="146"/>
      <c r="D552" s="146"/>
      <c r="E552" s="147" t="s">
        <v>3</v>
      </c>
      <c r="F552" s="247" t="s">
        <v>602</v>
      </c>
      <c r="G552" s="248"/>
      <c r="H552" s="248"/>
      <c r="I552" s="248"/>
      <c r="J552" s="146"/>
      <c r="K552" s="148" t="s">
        <v>3</v>
      </c>
      <c r="L552" s="146"/>
      <c r="M552" s="146"/>
      <c r="N552" s="146"/>
      <c r="O552" s="146"/>
      <c r="P552" s="146"/>
      <c r="Q552" s="146"/>
      <c r="R552" s="149"/>
      <c r="T552" s="150"/>
      <c r="U552" s="146"/>
      <c r="V552" s="146"/>
      <c r="W552" s="146"/>
      <c r="X552" s="146"/>
      <c r="Y552" s="146"/>
      <c r="Z552" s="146"/>
      <c r="AA552" s="151"/>
      <c r="AT552" s="152" t="s">
        <v>161</v>
      </c>
      <c r="AU552" s="152" t="s">
        <v>81</v>
      </c>
      <c r="AV552" s="10" t="s">
        <v>20</v>
      </c>
      <c r="AW552" s="10" t="s">
        <v>32</v>
      </c>
      <c r="AX552" s="10" t="s">
        <v>74</v>
      </c>
      <c r="AY552" s="152" t="s">
        <v>154</v>
      </c>
    </row>
    <row r="553" spans="2:65" s="10" customFormat="1" ht="22.5" customHeight="1" x14ac:dyDescent="0.1">
      <c r="B553" s="145"/>
      <c r="C553" s="146"/>
      <c r="D553" s="146"/>
      <c r="E553" s="147" t="s">
        <v>3</v>
      </c>
      <c r="F553" s="253" t="s">
        <v>603</v>
      </c>
      <c r="G553" s="248"/>
      <c r="H553" s="248"/>
      <c r="I553" s="248"/>
      <c r="J553" s="146"/>
      <c r="K553" s="148" t="s">
        <v>3</v>
      </c>
      <c r="L553" s="146"/>
      <c r="M553" s="146"/>
      <c r="N553" s="146"/>
      <c r="O553" s="146"/>
      <c r="P553" s="146"/>
      <c r="Q553" s="146"/>
      <c r="R553" s="149"/>
      <c r="T553" s="150"/>
      <c r="U553" s="146"/>
      <c r="V553" s="146"/>
      <c r="W553" s="146"/>
      <c r="X553" s="146"/>
      <c r="Y553" s="146"/>
      <c r="Z553" s="146"/>
      <c r="AA553" s="151"/>
      <c r="AT553" s="152" t="s">
        <v>161</v>
      </c>
      <c r="AU553" s="152" t="s">
        <v>81</v>
      </c>
      <c r="AV553" s="10" t="s">
        <v>20</v>
      </c>
      <c r="AW553" s="10" t="s">
        <v>32</v>
      </c>
      <c r="AX553" s="10" t="s">
        <v>74</v>
      </c>
      <c r="AY553" s="152" t="s">
        <v>154</v>
      </c>
    </row>
    <row r="554" spans="2:65" s="11" customFormat="1" ht="22.5" customHeight="1" x14ac:dyDescent="0.1">
      <c r="B554" s="153"/>
      <c r="C554" s="154"/>
      <c r="D554" s="154"/>
      <c r="E554" s="155" t="s">
        <v>3</v>
      </c>
      <c r="F554" s="249" t="s">
        <v>604</v>
      </c>
      <c r="G554" s="250"/>
      <c r="H554" s="250"/>
      <c r="I554" s="250"/>
      <c r="J554" s="154"/>
      <c r="K554" s="156">
        <v>33.993000000000002</v>
      </c>
      <c r="L554" s="154"/>
      <c r="M554" s="154"/>
      <c r="N554" s="154"/>
      <c r="O554" s="154"/>
      <c r="P554" s="154"/>
      <c r="Q554" s="154"/>
      <c r="R554" s="157"/>
      <c r="T554" s="158"/>
      <c r="U554" s="154"/>
      <c r="V554" s="154"/>
      <c r="W554" s="154"/>
      <c r="X554" s="154"/>
      <c r="Y554" s="154"/>
      <c r="Z554" s="154"/>
      <c r="AA554" s="159"/>
      <c r="AT554" s="160" t="s">
        <v>161</v>
      </c>
      <c r="AU554" s="160" t="s">
        <v>81</v>
      </c>
      <c r="AV554" s="11" t="s">
        <v>81</v>
      </c>
      <c r="AW554" s="11" t="s">
        <v>32</v>
      </c>
      <c r="AX554" s="11" t="s">
        <v>74</v>
      </c>
      <c r="AY554" s="160" t="s">
        <v>154</v>
      </c>
    </row>
    <row r="555" spans="2:65" s="10" customFormat="1" ht="22.5" customHeight="1" x14ac:dyDescent="0.1">
      <c r="B555" s="145"/>
      <c r="C555" s="146"/>
      <c r="D555" s="146"/>
      <c r="E555" s="147" t="s">
        <v>3</v>
      </c>
      <c r="F555" s="253" t="s">
        <v>264</v>
      </c>
      <c r="G555" s="248"/>
      <c r="H555" s="248"/>
      <c r="I555" s="248"/>
      <c r="J555" s="146"/>
      <c r="K555" s="148" t="s">
        <v>3</v>
      </c>
      <c r="L555" s="146"/>
      <c r="M555" s="146"/>
      <c r="N555" s="146"/>
      <c r="O555" s="146"/>
      <c r="P555" s="146"/>
      <c r="Q555" s="146"/>
      <c r="R555" s="149"/>
      <c r="T555" s="150"/>
      <c r="U555" s="146"/>
      <c r="V555" s="146"/>
      <c r="W555" s="146"/>
      <c r="X555" s="146"/>
      <c r="Y555" s="146"/>
      <c r="Z555" s="146"/>
      <c r="AA555" s="151"/>
      <c r="AT555" s="152" t="s">
        <v>161</v>
      </c>
      <c r="AU555" s="152" t="s">
        <v>81</v>
      </c>
      <c r="AV555" s="10" t="s">
        <v>20</v>
      </c>
      <c r="AW555" s="10" t="s">
        <v>32</v>
      </c>
      <c r="AX555" s="10" t="s">
        <v>74</v>
      </c>
      <c r="AY555" s="152" t="s">
        <v>154</v>
      </c>
    </row>
    <row r="556" spans="2:65" s="11" customFormat="1" ht="22.5" customHeight="1" x14ac:dyDescent="0.1">
      <c r="B556" s="153"/>
      <c r="C556" s="154"/>
      <c r="D556" s="154"/>
      <c r="E556" s="155" t="s">
        <v>3</v>
      </c>
      <c r="F556" s="249" t="s">
        <v>435</v>
      </c>
      <c r="G556" s="250"/>
      <c r="H556" s="250"/>
      <c r="I556" s="250"/>
      <c r="J556" s="154"/>
      <c r="K556" s="156">
        <v>-4.8</v>
      </c>
      <c r="L556" s="154"/>
      <c r="M556" s="154"/>
      <c r="N556" s="154"/>
      <c r="O556" s="154"/>
      <c r="P556" s="154"/>
      <c r="Q556" s="154"/>
      <c r="R556" s="157"/>
      <c r="T556" s="158"/>
      <c r="U556" s="154"/>
      <c r="V556" s="154"/>
      <c r="W556" s="154"/>
      <c r="X556" s="154"/>
      <c r="Y556" s="154"/>
      <c r="Z556" s="154"/>
      <c r="AA556" s="159"/>
      <c r="AT556" s="160" t="s">
        <v>161</v>
      </c>
      <c r="AU556" s="160" t="s">
        <v>81</v>
      </c>
      <c r="AV556" s="11" t="s">
        <v>81</v>
      </c>
      <c r="AW556" s="11" t="s">
        <v>32</v>
      </c>
      <c r="AX556" s="11" t="s">
        <v>74</v>
      </c>
      <c r="AY556" s="160" t="s">
        <v>154</v>
      </c>
    </row>
    <row r="557" spans="2:65" s="11" customFormat="1" ht="22.5" customHeight="1" x14ac:dyDescent="0.1">
      <c r="B557" s="153"/>
      <c r="C557" s="154"/>
      <c r="D557" s="154"/>
      <c r="E557" s="155" t="s">
        <v>3</v>
      </c>
      <c r="F557" s="249" t="s">
        <v>424</v>
      </c>
      <c r="G557" s="250"/>
      <c r="H557" s="250"/>
      <c r="I557" s="250"/>
      <c r="J557" s="154"/>
      <c r="K557" s="156">
        <v>-1.4</v>
      </c>
      <c r="L557" s="154"/>
      <c r="M557" s="154"/>
      <c r="N557" s="154"/>
      <c r="O557" s="154"/>
      <c r="P557" s="154"/>
      <c r="Q557" s="154"/>
      <c r="R557" s="157"/>
      <c r="T557" s="158"/>
      <c r="U557" s="154"/>
      <c r="V557" s="154"/>
      <c r="W557" s="154"/>
      <c r="X557" s="154"/>
      <c r="Y557" s="154"/>
      <c r="Z557" s="154"/>
      <c r="AA557" s="159"/>
      <c r="AT557" s="160" t="s">
        <v>161</v>
      </c>
      <c r="AU557" s="160" t="s">
        <v>81</v>
      </c>
      <c r="AV557" s="11" t="s">
        <v>81</v>
      </c>
      <c r="AW557" s="11" t="s">
        <v>32</v>
      </c>
      <c r="AX557" s="11" t="s">
        <v>74</v>
      </c>
      <c r="AY557" s="160" t="s">
        <v>154</v>
      </c>
    </row>
    <row r="558" spans="2:65" s="10" customFormat="1" ht="22.5" customHeight="1" x14ac:dyDescent="0.1">
      <c r="B558" s="145"/>
      <c r="C558" s="146"/>
      <c r="D558" s="146"/>
      <c r="E558" s="147" t="s">
        <v>3</v>
      </c>
      <c r="F558" s="253" t="s">
        <v>605</v>
      </c>
      <c r="G558" s="248"/>
      <c r="H558" s="248"/>
      <c r="I558" s="248"/>
      <c r="J558" s="146"/>
      <c r="K558" s="148" t="s">
        <v>3</v>
      </c>
      <c r="L558" s="146"/>
      <c r="M558" s="146"/>
      <c r="N558" s="146"/>
      <c r="O558" s="146"/>
      <c r="P558" s="146"/>
      <c r="Q558" s="146"/>
      <c r="R558" s="149"/>
      <c r="T558" s="150"/>
      <c r="U558" s="146"/>
      <c r="V558" s="146"/>
      <c r="W558" s="146"/>
      <c r="X558" s="146"/>
      <c r="Y558" s="146"/>
      <c r="Z558" s="146"/>
      <c r="AA558" s="151"/>
      <c r="AT558" s="152" t="s">
        <v>161</v>
      </c>
      <c r="AU558" s="152" t="s">
        <v>81</v>
      </c>
      <c r="AV558" s="10" t="s">
        <v>20</v>
      </c>
      <c r="AW558" s="10" t="s">
        <v>32</v>
      </c>
      <c r="AX558" s="10" t="s">
        <v>74</v>
      </c>
      <c r="AY558" s="152" t="s">
        <v>154</v>
      </c>
    </row>
    <row r="559" spans="2:65" s="11" customFormat="1" ht="31.5" customHeight="1" x14ac:dyDescent="0.1">
      <c r="B559" s="153"/>
      <c r="C559" s="154"/>
      <c r="D559" s="154"/>
      <c r="E559" s="155" t="s">
        <v>3</v>
      </c>
      <c r="F559" s="249" t="s">
        <v>606</v>
      </c>
      <c r="G559" s="250"/>
      <c r="H559" s="250"/>
      <c r="I559" s="250"/>
      <c r="J559" s="154"/>
      <c r="K559" s="156">
        <v>64.367999999999995</v>
      </c>
      <c r="L559" s="154"/>
      <c r="M559" s="154"/>
      <c r="N559" s="154"/>
      <c r="O559" s="154"/>
      <c r="P559" s="154"/>
      <c r="Q559" s="154"/>
      <c r="R559" s="157"/>
      <c r="T559" s="158"/>
      <c r="U559" s="154"/>
      <c r="V559" s="154"/>
      <c r="W559" s="154"/>
      <c r="X559" s="154"/>
      <c r="Y559" s="154"/>
      <c r="Z559" s="154"/>
      <c r="AA559" s="159"/>
      <c r="AT559" s="160" t="s">
        <v>161</v>
      </c>
      <c r="AU559" s="160" t="s">
        <v>81</v>
      </c>
      <c r="AV559" s="11" t="s">
        <v>81</v>
      </c>
      <c r="AW559" s="11" t="s">
        <v>32</v>
      </c>
      <c r="AX559" s="11" t="s">
        <v>74</v>
      </c>
      <c r="AY559" s="160" t="s">
        <v>154</v>
      </c>
    </row>
    <row r="560" spans="2:65" s="10" customFormat="1" ht="22.5" customHeight="1" x14ac:dyDescent="0.1">
      <c r="B560" s="145"/>
      <c r="C560" s="146"/>
      <c r="D560" s="146"/>
      <c r="E560" s="147" t="s">
        <v>3</v>
      </c>
      <c r="F560" s="253" t="s">
        <v>264</v>
      </c>
      <c r="G560" s="248"/>
      <c r="H560" s="248"/>
      <c r="I560" s="248"/>
      <c r="J560" s="146"/>
      <c r="K560" s="148" t="s">
        <v>3</v>
      </c>
      <c r="L560" s="146"/>
      <c r="M560" s="146"/>
      <c r="N560" s="146"/>
      <c r="O560" s="146"/>
      <c r="P560" s="146"/>
      <c r="Q560" s="146"/>
      <c r="R560" s="149"/>
      <c r="T560" s="150"/>
      <c r="U560" s="146"/>
      <c r="V560" s="146"/>
      <c r="W560" s="146"/>
      <c r="X560" s="146"/>
      <c r="Y560" s="146"/>
      <c r="Z560" s="146"/>
      <c r="AA560" s="151"/>
      <c r="AT560" s="152" t="s">
        <v>161</v>
      </c>
      <c r="AU560" s="152" t="s">
        <v>81</v>
      </c>
      <c r="AV560" s="10" t="s">
        <v>20</v>
      </c>
      <c r="AW560" s="10" t="s">
        <v>32</v>
      </c>
      <c r="AX560" s="10" t="s">
        <v>74</v>
      </c>
      <c r="AY560" s="152" t="s">
        <v>154</v>
      </c>
    </row>
    <row r="561" spans="2:51" s="11" customFormat="1" ht="22.5" customHeight="1" x14ac:dyDescent="0.1">
      <c r="B561" s="153"/>
      <c r="C561" s="154"/>
      <c r="D561" s="154"/>
      <c r="E561" s="155" t="s">
        <v>3</v>
      </c>
      <c r="F561" s="249" t="s">
        <v>280</v>
      </c>
      <c r="G561" s="250"/>
      <c r="H561" s="250"/>
      <c r="I561" s="250"/>
      <c r="J561" s="154"/>
      <c r="K561" s="156">
        <v>-6</v>
      </c>
      <c r="L561" s="154"/>
      <c r="M561" s="154"/>
      <c r="N561" s="154"/>
      <c r="O561" s="154"/>
      <c r="P561" s="154"/>
      <c r="Q561" s="154"/>
      <c r="R561" s="157"/>
      <c r="T561" s="158"/>
      <c r="U561" s="154"/>
      <c r="V561" s="154"/>
      <c r="W561" s="154"/>
      <c r="X561" s="154"/>
      <c r="Y561" s="154"/>
      <c r="Z561" s="154"/>
      <c r="AA561" s="159"/>
      <c r="AT561" s="160" t="s">
        <v>161</v>
      </c>
      <c r="AU561" s="160" t="s">
        <v>81</v>
      </c>
      <c r="AV561" s="11" t="s">
        <v>81</v>
      </c>
      <c r="AW561" s="11" t="s">
        <v>32</v>
      </c>
      <c r="AX561" s="11" t="s">
        <v>74</v>
      </c>
      <c r="AY561" s="160" t="s">
        <v>154</v>
      </c>
    </row>
    <row r="562" spans="2:51" s="11" customFormat="1" ht="22.5" customHeight="1" x14ac:dyDescent="0.1">
      <c r="B562" s="153"/>
      <c r="C562" s="154"/>
      <c r="D562" s="154"/>
      <c r="E562" s="155" t="s">
        <v>3</v>
      </c>
      <c r="F562" s="249" t="s">
        <v>281</v>
      </c>
      <c r="G562" s="250"/>
      <c r="H562" s="250"/>
      <c r="I562" s="250"/>
      <c r="J562" s="154"/>
      <c r="K562" s="156">
        <v>-1.2</v>
      </c>
      <c r="L562" s="154"/>
      <c r="M562" s="154"/>
      <c r="N562" s="154"/>
      <c r="O562" s="154"/>
      <c r="P562" s="154"/>
      <c r="Q562" s="154"/>
      <c r="R562" s="157"/>
      <c r="T562" s="158"/>
      <c r="U562" s="154"/>
      <c r="V562" s="154"/>
      <c r="W562" s="154"/>
      <c r="X562" s="154"/>
      <c r="Y562" s="154"/>
      <c r="Z562" s="154"/>
      <c r="AA562" s="159"/>
      <c r="AT562" s="160" t="s">
        <v>161</v>
      </c>
      <c r="AU562" s="160" t="s">
        <v>81</v>
      </c>
      <c r="AV562" s="11" t="s">
        <v>81</v>
      </c>
      <c r="AW562" s="11" t="s">
        <v>32</v>
      </c>
      <c r="AX562" s="11" t="s">
        <v>74</v>
      </c>
      <c r="AY562" s="160" t="s">
        <v>154</v>
      </c>
    </row>
    <row r="563" spans="2:51" s="11" customFormat="1" ht="22.5" customHeight="1" x14ac:dyDescent="0.1">
      <c r="B563" s="153"/>
      <c r="C563" s="154"/>
      <c r="D563" s="154"/>
      <c r="E563" s="155" t="s">
        <v>3</v>
      </c>
      <c r="F563" s="249" t="s">
        <v>459</v>
      </c>
      <c r="G563" s="250"/>
      <c r="H563" s="250"/>
      <c r="I563" s="250"/>
      <c r="J563" s="154"/>
      <c r="K563" s="156">
        <v>-1.6</v>
      </c>
      <c r="L563" s="154"/>
      <c r="M563" s="154"/>
      <c r="N563" s="154"/>
      <c r="O563" s="154"/>
      <c r="P563" s="154"/>
      <c r="Q563" s="154"/>
      <c r="R563" s="157"/>
      <c r="T563" s="158"/>
      <c r="U563" s="154"/>
      <c r="V563" s="154"/>
      <c r="W563" s="154"/>
      <c r="X563" s="154"/>
      <c r="Y563" s="154"/>
      <c r="Z563" s="154"/>
      <c r="AA563" s="159"/>
      <c r="AT563" s="160" t="s">
        <v>161</v>
      </c>
      <c r="AU563" s="160" t="s">
        <v>81</v>
      </c>
      <c r="AV563" s="11" t="s">
        <v>81</v>
      </c>
      <c r="AW563" s="11" t="s">
        <v>32</v>
      </c>
      <c r="AX563" s="11" t="s">
        <v>74</v>
      </c>
      <c r="AY563" s="160" t="s">
        <v>154</v>
      </c>
    </row>
    <row r="564" spans="2:51" s="10" customFormat="1" ht="22.5" customHeight="1" x14ac:dyDescent="0.1">
      <c r="B564" s="145"/>
      <c r="C564" s="146"/>
      <c r="D564" s="146"/>
      <c r="E564" s="147" t="s">
        <v>3</v>
      </c>
      <c r="F564" s="253" t="s">
        <v>418</v>
      </c>
      <c r="G564" s="248"/>
      <c r="H564" s="248"/>
      <c r="I564" s="248"/>
      <c r="J564" s="146"/>
      <c r="K564" s="148" t="s">
        <v>3</v>
      </c>
      <c r="L564" s="146"/>
      <c r="M564" s="146"/>
      <c r="N564" s="146"/>
      <c r="O564" s="146"/>
      <c r="P564" s="146"/>
      <c r="Q564" s="146"/>
      <c r="R564" s="149"/>
      <c r="T564" s="150"/>
      <c r="U564" s="146"/>
      <c r="V564" s="146"/>
      <c r="W564" s="146"/>
      <c r="X564" s="146"/>
      <c r="Y564" s="146"/>
      <c r="Z564" s="146"/>
      <c r="AA564" s="151"/>
      <c r="AT564" s="152" t="s">
        <v>161</v>
      </c>
      <c r="AU564" s="152" t="s">
        <v>81</v>
      </c>
      <c r="AV564" s="10" t="s">
        <v>20</v>
      </c>
      <c r="AW564" s="10" t="s">
        <v>32</v>
      </c>
      <c r="AX564" s="10" t="s">
        <v>74</v>
      </c>
      <c r="AY564" s="152" t="s">
        <v>154</v>
      </c>
    </row>
    <row r="565" spans="2:51" s="11" customFormat="1" ht="22.5" customHeight="1" x14ac:dyDescent="0.1">
      <c r="B565" s="153"/>
      <c r="C565" s="154"/>
      <c r="D565" s="154"/>
      <c r="E565" s="155" t="s">
        <v>3</v>
      </c>
      <c r="F565" s="249" t="s">
        <v>607</v>
      </c>
      <c r="G565" s="250"/>
      <c r="H565" s="250"/>
      <c r="I565" s="250"/>
      <c r="J565" s="154"/>
      <c r="K565" s="156">
        <v>13.23</v>
      </c>
      <c r="L565" s="154"/>
      <c r="M565" s="154"/>
      <c r="N565" s="154"/>
      <c r="O565" s="154"/>
      <c r="P565" s="154"/>
      <c r="Q565" s="154"/>
      <c r="R565" s="157"/>
      <c r="T565" s="158"/>
      <c r="U565" s="154"/>
      <c r="V565" s="154"/>
      <c r="W565" s="154"/>
      <c r="X565" s="154"/>
      <c r="Y565" s="154"/>
      <c r="Z565" s="154"/>
      <c r="AA565" s="159"/>
      <c r="AT565" s="160" t="s">
        <v>161</v>
      </c>
      <c r="AU565" s="160" t="s">
        <v>81</v>
      </c>
      <c r="AV565" s="11" t="s">
        <v>81</v>
      </c>
      <c r="AW565" s="11" t="s">
        <v>32</v>
      </c>
      <c r="AX565" s="11" t="s">
        <v>74</v>
      </c>
      <c r="AY565" s="160" t="s">
        <v>154</v>
      </c>
    </row>
    <row r="566" spans="2:51" s="10" customFormat="1" ht="22.5" customHeight="1" x14ac:dyDescent="0.1">
      <c r="B566" s="145"/>
      <c r="C566" s="146"/>
      <c r="D566" s="146"/>
      <c r="E566" s="147" t="s">
        <v>3</v>
      </c>
      <c r="F566" s="253" t="s">
        <v>264</v>
      </c>
      <c r="G566" s="248"/>
      <c r="H566" s="248"/>
      <c r="I566" s="248"/>
      <c r="J566" s="146"/>
      <c r="K566" s="148" t="s">
        <v>3</v>
      </c>
      <c r="L566" s="146"/>
      <c r="M566" s="146"/>
      <c r="N566" s="146"/>
      <c r="O566" s="146"/>
      <c r="P566" s="146"/>
      <c r="Q566" s="146"/>
      <c r="R566" s="149"/>
      <c r="T566" s="150"/>
      <c r="U566" s="146"/>
      <c r="V566" s="146"/>
      <c r="W566" s="146"/>
      <c r="X566" s="146"/>
      <c r="Y566" s="146"/>
      <c r="Z566" s="146"/>
      <c r="AA566" s="151"/>
      <c r="AT566" s="152" t="s">
        <v>161</v>
      </c>
      <c r="AU566" s="152" t="s">
        <v>81</v>
      </c>
      <c r="AV566" s="10" t="s">
        <v>20</v>
      </c>
      <c r="AW566" s="10" t="s">
        <v>32</v>
      </c>
      <c r="AX566" s="10" t="s">
        <v>74</v>
      </c>
      <c r="AY566" s="152" t="s">
        <v>154</v>
      </c>
    </row>
    <row r="567" spans="2:51" s="11" customFormat="1" ht="22.5" customHeight="1" x14ac:dyDescent="0.1">
      <c r="B567" s="153"/>
      <c r="C567" s="154"/>
      <c r="D567" s="154"/>
      <c r="E567" s="155" t="s">
        <v>3</v>
      </c>
      <c r="F567" s="249" t="s">
        <v>424</v>
      </c>
      <c r="G567" s="250"/>
      <c r="H567" s="250"/>
      <c r="I567" s="250"/>
      <c r="J567" s="154"/>
      <c r="K567" s="156">
        <v>-1.4</v>
      </c>
      <c r="L567" s="154"/>
      <c r="M567" s="154"/>
      <c r="N567" s="154"/>
      <c r="O567" s="154"/>
      <c r="P567" s="154"/>
      <c r="Q567" s="154"/>
      <c r="R567" s="157"/>
      <c r="T567" s="158"/>
      <c r="U567" s="154"/>
      <c r="V567" s="154"/>
      <c r="W567" s="154"/>
      <c r="X567" s="154"/>
      <c r="Y567" s="154"/>
      <c r="Z567" s="154"/>
      <c r="AA567" s="159"/>
      <c r="AT567" s="160" t="s">
        <v>161</v>
      </c>
      <c r="AU567" s="160" t="s">
        <v>81</v>
      </c>
      <c r="AV567" s="11" t="s">
        <v>81</v>
      </c>
      <c r="AW567" s="11" t="s">
        <v>32</v>
      </c>
      <c r="AX567" s="11" t="s">
        <v>74</v>
      </c>
      <c r="AY567" s="160" t="s">
        <v>154</v>
      </c>
    </row>
    <row r="568" spans="2:51" s="10" customFormat="1" ht="22.5" customHeight="1" x14ac:dyDescent="0.1">
      <c r="B568" s="145"/>
      <c r="C568" s="146"/>
      <c r="D568" s="146"/>
      <c r="E568" s="147" t="s">
        <v>3</v>
      </c>
      <c r="F568" s="253" t="s">
        <v>608</v>
      </c>
      <c r="G568" s="248"/>
      <c r="H568" s="248"/>
      <c r="I568" s="248"/>
      <c r="J568" s="146"/>
      <c r="K568" s="148" t="s">
        <v>3</v>
      </c>
      <c r="L568" s="146"/>
      <c r="M568" s="146"/>
      <c r="N568" s="146"/>
      <c r="O568" s="146"/>
      <c r="P568" s="146"/>
      <c r="Q568" s="146"/>
      <c r="R568" s="149"/>
      <c r="T568" s="150"/>
      <c r="U568" s="146"/>
      <c r="V568" s="146"/>
      <c r="W568" s="146"/>
      <c r="X568" s="146"/>
      <c r="Y568" s="146"/>
      <c r="Z568" s="146"/>
      <c r="AA568" s="151"/>
      <c r="AT568" s="152" t="s">
        <v>161</v>
      </c>
      <c r="AU568" s="152" t="s">
        <v>81</v>
      </c>
      <c r="AV568" s="10" t="s">
        <v>20</v>
      </c>
      <c r="AW568" s="10" t="s">
        <v>32</v>
      </c>
      <c r="AX568" s="10" t="s">
        <v>74</v>
      </c>
      <c r="AY568" s="152" t="s">
        <v>154</v>
      </c>
    </row>
    <row r="569" spans="2:51" s="11" customFormat="1" ht="22.5" customHeight="1" x14ac:dyDescent="0.1">
      <c r="B569" s="153"/>
      <c r="C569" s="154"/>
      <c r="D569" s="154"/>
      <c r="E569" s="155" t="s">
        <v>3</v>
      </c>
      <c r="F569" s="249" t="s">
        <v>609</v>
      </c>
      <c r="G569" s="250"/>
      <c r="H569" s="250"/>
      <c r="I569" s="250"/>
      <c r="J569" s="154"/>
      <c r="K569" s="156">
        <v>27.06</v>
      </c>
      <c r="L569" s="154"/>
      <c r="M569" s="154"/>
      <c r="N569" s="154"/>
      <c r="O569" s="154"/>
      <c r="P569" s="154"/>
      <c r="Q569" s="154"/>
      <c r="R569" s="157"/>
      <c r="T569" s="158"/>
      <c r="U569" s="154"/>
      <c r="V569" s="154"/>
      <c r="W569" s="154"/>
      <c r="X569" s="154"/>
      <c r="Y569" s="154"/>
      <c r="Z569" s="154"/>
      <c r="AA569" s="159"/>
      <c r="AT569" s="160" t="s">
        <v>161</v>
      </c>
      <c r="AU569" s="160" t="s">
        <v>81</v>
      </c>
      <c r="AV569" s="11" t="s">
        <v>81</v>
      </c>
      <c r="AW569" s="11" t="s">
        <v>32</v>
      </c>
      <c r="AX569" s="11" t="s">
        <v>74</v>
      </c>
      <c r="AY569" s="160" t="s">
        <v>154</v>
      </c>
    </row>
    <row r="570" spans="2:51" s="10" customFormat="1" ht="22.5" customHeight="1" x14ac:dyDescent="0.1">
      <c r="B570" s="145"/>
      <c r="C570" s="146"/>
      <c r="D570" s="146"/>
      <c r="E570" s="147" t="s">
        <v>3</v>
      </c>
      <c r="F570" s="253" t="s">
        <v>264</v>
      </c>
      <c r="G570" s="248"/>
      <c r="H570" s="248"/>
      <c r="I570" s="248"/>
      <c r="J570" s="146"/>
      <c r="K570" s="148" t="s">
        <v>3</v>
      </c>
      <c r="L570" s="146"/>
      <c r="M570" s="146"/>
      <c r="N570" s="146"/>
      <c r="O570" s="146"/>
      <c r="P570" s="146"/>
      <c r="Q570" s="146"/>
      <c r="R570" s="149"/>
      <c r="T570" s="150"/>
      <c r="U570" s="146"/>
      <c r="V570" s="146"/>
      <c r="W570" s="146"/>
      <c r="X570" s="146"/>
      <c r="Y570" s="146"/>
      <c r="Z570" s="146"/>
      <c r="AA570" s="151"/>
      <c r="AT570" s="152" t="s">
        <v>161</v>
      </c>
      <c r="AU570" s="152" t="s">
        <v>81</v>
      </c>
      <c r="AV570" s="10" t="s">
        <v>20</v>
      </c>
      <c r="AW570" s="10" t="s">
        <v>32</v>
      </c>
      <c r="AX570" s="10" t="s">
        <v>74</v>
      </c>
      <c r="AY570" s="152" t="s">
        <v>154</v>
      </c>
    </row>
    <row r="571" spans="2:51" s="11" customFormat="1" ht="22.5" customHeight="1" x14ac:dyDescent="0.1">
      <c r="B571" s="153"/>
      <c r="C571" s="154"/>
      <c r="D571" s="154"/>
      <c r="E571" s="155" t="s">
        <v>3</v>
      </c>
      <c r="F571" s="249" t="s">
        <v>459</v>
      </c>
      <c r="G571" s="250"/>
      <c r="H571" s="250"/>
      <c r="I571" s="250"/>
      <c r="J571" s="154"/>
      <c r="K571" s="156">
        <v>-1.6</v>
      </c>
      <c r="L571" s="154"/>
      <c r="M571" s="154"/>
      <c r="N571" s="154"/>
      <c r="O571" s="154"/>
      <c r="P571" s="154"/>
      <c r="Q571" s="154"/>
      <c r="R571" s="157"/>
      <c r="T571" s="158"/>
      <c r="U571" s="154"/>
      <c r="V571" s="154"/>
      <c r="W571" s="154"/>
      <c r="X571" s="154"/>
      <c r="Y571" s="154"/>
      <c r="Z571" s="154"/>
      <c r="AA571" s="159"/>
      <c r="AT571" s="160" t="s">
        <v>161</v>
      </c>
      <c r="AU571" s="160" t="s">
        <v>81</v>
      </c>
      <c r="AV571" s="11" t="s">
        <v>81</v>
      </c>
      <c r="AW571" s="11" t="s">
        <v>32</v>
      </c>
      <c r="AX571" s="11" t="s">
        <v>74</v>
      </c>
      <c r="AY571" s="160" t="s">
        <v>154</v>
      </c>
    </row>
    <row r="572" spans="2:51" s="11" customFormat="1" ht="22.5" customHeight="1" x14ac:dyDescent="0.1">
      <c r="B572" s="153"/>
      <c r="C572" s="154"/>
      <c r="D572" s="154"/>
      <c r="E572" s="155" t="s">
        <v>3</v>
      </c>
      <c r="F572" s="249" t="s">
        <v>282</v>
      </c>
      <c r="G572" s="250"/>
      <c r="H572" s="250"/>
      <c r="I572" s="250"/>
      <c r="J572" s="154"/>
      <c r="K572" s="156">
        <v>-2.4</v>
      </c>
      <c r="L572" s="154"/>
      <c r="M572" s="154"/>
      <c r="N572" s="154"/>
      <c r="O572" s="154"/>
      <c r="P572" s="154"/>
      <c r="Q572" s="154"/>
      <c r="R572" s="157"/>
      <c r="T572" s="158"/>
      <c r="U572" s="154"/>
      <c r="V572" s="154"/>
      <c r="W572" s="154"/>
      <c r="X572" s="154"/>
      <c r="Y572" s="154"/>
      <c r="Z572" s="154"/>
      <c r="AA572" s="159"/>
      <c r="AT572" s="160" t="s">
        <v>161</v>
      </c>
      <c r="AU572" s="160" t="s">
        <v>81</v>
      </c>
      <c r="AV572" s="11" t="s">
        <v>81</v>
      </c>
      <c r="AW572" s="11" t="s">
        <v>32</v>
      </c>
      <c r="AX572" s="11" t="s">
        <v>74</v>
      </c>
      <c r="AY572" s="160" t="s">
        <v>154</v>
      </c>
    </row>
    <row r="573" spans="2:51" s="10" customFormat="1" ht="22.5" customHeight="1" x14ac:dyDescent="0.1">
      <c r="B573" s="145"/>
      <c r="C573" s="146"/>
      <c r="D573" s="146"/>
      <c r="E573" s="147" t="s">
        <v>3</v>
      </c>
      <c r="F573" s="253" t="s">
        <v>610</v>
      </c>
      <c r="G573" s="248"/>
      <c r="H573" s="248"/>
      <c r="I573" s="248"/>
      <c r="J573" s="146"/>
      <c r="K573" s="148" t="s">
        <v>3</v>
      </c>
      <c r="L573" s="146"/>
      <c r="M573" s="146"/>
      <c r="N573" s="146"/>
      <c r="O573" s="146"/>
      <c r="P573" s="146"/>
      <c r="Q573" s="146"/>
      <c r="R573" s="149"/>
      <c r="T573" s="150"/>
      <c r="U573" s="146"/>
      <c r="V573" s="146"/>
      <c r="W573" s="146"/>
      <c r="X573" s="146"/>
      <c r="Y573" s="146"/>
      <c r="Z573" s="146"/>
      <c r="AA573" s="151"/>
      <c r="AT573" s="152" t="s">
        <v>161</v>
      </c>
      <c r="AU573" s="152" t="s">
        <v>81</v>
      </c>
      <c r="AV573" s="10" t="s">
        <v>20</v>
      </c>
      <c r="AW573" s="10" t="s">
        <v>32</v>
      </c>
      <c r="AX573" s="10" t="s">
        <v>74</v>
      </c>
      <c r="AY573" s="152" t="s">
        <v>154</v>
      </c>
    </row>
    <row r="574" spans="2:51" s="11" customFormat="1" ht="31.5" customHeight="1" x14ac:dyDescent="0.1">
      <c r="B574" s="153"/>
      <c r="C574" s="154"/>
      <c r="D574" s="154"/>
      <c r="E574" s="155" t="s">
        <v>3</v>
      </c>
      <c r="F574" s="249" t="s">
        <v>611</v>
      </c>
      <c r="G574" s="250"/>
      <c r="H574" s="250"/>
      <c r="I574" s="250"/>
      <c r="J574" s="154"/>
      <c r="K574" s="156">
        <v>87.926000000000002</v>
      </c>
      <c r="L574" s="154"/>
      <c r="M574" s="154"/>
      <c r="N574" s="154"/>
      <c r="O574" s="154"/>
      <c r="P574" s="154"/>
      <c r="Q574" s="154"/>
      <c r="R574" s="157"/>
      <c r="T574" s="158"/>
      <c r="U574" s="154"/>
      <c r="V574" s="154"/>
      <c r="W574" s="154"/>
      <c r="X574" s="154"/>
      <c r="Y574" s="154"/>
      <c r="Z574" s="154"/>
      <c r="AA574" s="159"/>
      <c r="AT574" s="160" t="s">
        <v>161</v>
      </c>
      <c r="AU574" s="160" t="s">
        <v>81</v>
      </c>
      <c r="AV574" s="11" t="s">
        <v>81</v>
      </c>
      <c r="AW574" s="11" t="s">
        <v>32</v>
      </c>
      <c r="AX574" s="11" t="s">
        <v>74</v>
      </c>
      <c r="AY574" s="160" t="s">
        <v>154</v>
      </c>
    </row>
    <row r="575" spans="2:51" s="10" customFormat="1" ht="22.5" customHeight="1" x14ac:dyDescent="0.1">
      <c r="B575" s="145"/>
      <c r="C575" s="146"/>
      <c r="D575" s="146"/>
      <c r="E575" s="147" t="s">
        <v>3</v>
      </c>
      <c r="F575" s="253" t="s">
        <v>264</v>
      </c>
      <c r="G575" s="248"/>
      <c r="H575" s="248"/>
      <c r="I575" s="248"/>
      <c r="J575" s="146"/>
      <c r="K575" s="148" t="s">
        <v>3</v>
      </c>
      <c r="L575" s="146"/>
      <c r="M575" s="146"/>
      <c r="N575" s="146"/>
      <c r="O575" s="146"/>
      <c r="P575" s="146"/>
      <c r="Q575" s="146"/>
      <c r="R575" s="149"/>
      <c r="T575" s="150"/>
      <c r="U575" s="146"/>
      <c r="V575" s="146"/>
      <c r="W575" s="146"/>
      <c r="X575" s="146"/>
      <c r="Y575" s="146"/>
      <c r="Z575" s="146"/>
      <c r="AA575" s="151"/>
      <c r="AT575" s="152" t="s">
        <v>161</v>
      </c>
      <c r="AU575" s="152" t="s">
        <v>81</v>
      </c>
      <c r="AV575" s="10" t="s">
        <v>20</v>
      </c>
      <c r="AW575" s="10" t="s">
        <v>32</v>
      </c>
      <c r="AX575" s="10" t="s">
        <v>74</v>
      </c>
      <c r="AY575" s="152" t="s">
        <v>154</v>
      </c>
    </row>
    <row r="576" spans="2:51" s="11" customFormat="1" ht="22.5" customHeight="1" x14ac:dyDescent="0.1">
      <c r="B576" s="153"/>
      <c r="C576" s="154"/>
      <c r="D576" s="154"/>
      <c r="E576" s="155" t="s">
        <v>3</v>
      </c>
      <c r="F576" s="249" t="s">
        <v>612</v>
      </c>
      <c r="G576" s="250"/>
      <c r="H576" s="250"/>
      <c r="I576" s="250"/>
      <c r="J576" s="154"/>
      <c r="K576" s="156">
        <v>-1.6</v>
      </c>
      <c r="L576" s="154"/>
      <c r="M576" s="154"/>
      <c r="N576" s="154"/>
      <c r="O576" s="154"/>
      <c r="P576" s="154"/>
      <c r="Q576" s="154"/>
      <c r="R576" s="157"/>
      <c r="T576" s="158"/>
      <c r="U576" s="154"/>
      <c r="V576" s="154"/>
      <c r="W576" s="154"/>
      <c r="X576" s="154"/>
      <c r="Y576" s="154"/>
      <c r="Z576" s="154"/>
      <c r="AA576" s="159"/>
      <c r="AT576" s="160" t="s">
        <v>161</v>
      </c>
      <c r="AU576" s="160" t="s">
        <v>81</v>
      </c>
      <c r="AV576" s="11" t="s">
        <v>81</v>
      </c>
      <c r="AW576" s="11" t="s">
        <v>32</v>
      </c>
      <c r="AX576" s="11" t="s">
        <v>74</v>
      </c>
      <c r="AY576" s="160" t="s">
        <v>154</v>
      </c>
    </row>
    <row r="577" spans="2:51" s="11" customFormat="1" ht="22.5" customHeight="1" x14ac:dyDescent="0.1">
      <c r="B577" s="153"/>
      <c r="C577" s="154"/>
      <c r="D577" s="154"/>
      <c r="E577" s="155" t="s">
        <v>3</v>
      </c>
      <c r="F577" s="249" t="s">
        <v>459</v>
      </c>
      <c r="G577" s="250"/>
      <c r="H577" s="250"/>
      <c r="I577" s="250"/>
      <c r="J577" s="154"/>
      <c r="K577" s="156">
        <v>-1.6</v>
      </c>
      <c r="L577" s="154"/>
      <c r="M577" s="154"/>
      <c r="N577" s="154"/>
      <c r="O577" s="154"/>
      <c r="P577" s="154"/>
      <c r="Q577" s="154"/>
      <c r="R577" s="157"/>
      <c r="T577" s="158"/>
      <c r="U577" s="154"/>
      <c r="V577" s="154"/>
      <c r="W577" s="154"/>
      <c r="X577" s="154"/>
      <c r="Y577" s="154"/>
      <c r="Z577" s="154"/>
      <c r="AA577" s="159"/>
      <c r="AT577" s="160" t="s">
        <v>161</v>
      </c>
      <c r="AU577" s="160" t="s">
        <v>81</v>
      </c>
      <c r="AV577" s="11" t="s">
        <v>81</v>
      </c>
      <c r="AW577" s="11" t="s">
        <v>32</v>
      </c>
      <c r="AX577" s="11" t="s">
        <v>74</v>
      </c>
      <c r="AY577" s="160" t="s">
        <v>154</v>
      </c>
    </row>
    <row r="578" spans="2:51" s="11" customFormat="1" ht="22.5" customHeight="1" x14ac:dyDescent="0.1">
      <c r="B578" s="153"/>
      <c r="C578" s="154"/>
      <c r="D578" s="154"/>
      <c r="E578" s="155" t="s">
        <v>3</v>
      </c>
      <c r="F578" s="249" t="s">
        <v>283</v>
      </c>
      <c r="G578" s="250"/>
      <c r="H578" s="250"/>
      <c r="I578" s="250"/>
      <c r="J578" s="154"/>
      <c r="K578" s="156">
        <v>-4.3680000000000003</v>
      </c>
      <c r="L578" s="154"/>
      <c r="M578" s="154"/>
      <c r="N578" s="154"/>
      <c r="O578" s="154"/>
      <c r="P578" s="154"/>
      <c r="Q578" s="154"/>
      <c r="R578" s="157"/>
      <c r="T578" s="158"/>
      <c r="U578" s="154"/>
      <c r="V578" s="154"/>
      <c r="W578" s="154"/>
      <c r="X578" s="154"/>
      <c r="Y578" s="154"/>
      <c r="Z578" s="154"/>
      <c r="AA578" s="159"/>
      <c r="AT578" s="160" t="s">
        <v>161</v>
      </c>
      <c r="AU578" s="160" t="s">
        <v>81</v>
      </c>
      <c r="AV578" s="11" t="s">
        <v>81</v>
      </c>
      <c r="AW578" s="11" t="s">
        <v>32</v>
      </c>
      <c r="AX578" s="11" t="s">
        <v>74</v>
      </c>
      <c r="AY578" s="160" t="s">
        <v>154</v>
      </c>
    </row>
    <row r="579" spans="2:51" s="11" customFormat="1" ht="22.5" customHeight="1" x14ac:dyDescent="0.1">
      <c r="B579" s="153"/>
      <c r="C579" s="154"/>
      <c r="D579" s="154"/>
      <c r="E579" s="155" t="s">
        <v>3</v>
      </c>
      <c r="F579" s="249" t="s">
        <v>613</v>
      </c>
      <c r="G579" s="250"/>
      <c r="H579" s="250"/>
      <c r="I579" s="250"/>
      <c r="J579" s="154"/>
      <c r="K579" s="156">
        <v>-10.08</v>
      </c>
      <c r="L579" s="154"/>
      <c r="M579" s="154"/>
      <c r="N579" s="154"/>
      <c r="O579" s="154"/>
      <c r="P579" s="154"/>
      <c r="Q579" s="154"/>
      <c r="R579" s="157"/>
      <c r="T579" s="158"/>
      <c r="U579" s="154"/>
      <c r="V579" s="154"/>
      <c r="W579" s="154"/>
      <c r="X579" s="154"/>
      <c r="Y579" s="154"/>
      <c r="Z579" s="154"/>
      <c r="AA579" s="159"/>
      <c r="AT579" s="160" t="s">
        <v>161</v>
      </c>
      <c r="AU579" s="160" t="s">
        <v>81</v>
      </c>
      <c r="AV579" s="11" t="s">
        <v>81</v>
      </c>
      <c r="AW579" s="11" t="s">
        <v>32</v>
      </c>
      <c r="AX579" s="11" t="s">
        <v>74</v>
      </c>
      <c r="AY579" s="160" t="s">
        <v>154</v>
      </c>
    </row>
    <row r="580" spans="2:51" s="11" customFormat="1" ht="22.5" customHeight="1" x14ac:dyDescent="0.1">
      <c r="B580" s="153"/>
      <c r="C580" s="154"/>
      <c r="D580" s="154"/>
      <c r="E580" s="155" t="s">
        <v>3</v>
      </c>
      <c r="F580" s="249" t="s">
        <v>285</v>
      </c>
      <c r="G580" s="250"/>
      <c r="H580" s="250"/>
      <c r="I580" s="250"/>
      <c r="J580" s="154"/>
      <c r="K580" s="156">
        <v>-6.48</v>
      </c>
      <c r="L580" s="154"/>
      <c r="M580" s="154"/>
      <c r="N580" s="154"/>
      <c r="O580" s="154"/>
      <c r="P580" s="154"/>
      <c r="Q580" s="154"/>
      <c r="R580" s="157"/>
      <c r="T580" s="158"/>
      <c r="U580" s="154"/>
      <c r="V580" s="154"/>
      <c r="W580" s="154"/>
      <c r="X580" s="154"/>
      <c r="Y580" s="154"/>
      <c r="Z580" s="154"/>
      <c r="AA580" s="159"/>
      <c r="AT580" s="160" t="s">
        <v>161</v>
      </c>
      <c r="AU580" s="160" t="s">
        <v>81</v>
      </c>
      <c r="AV580" s="11" t="s">
        <v>81</v>
      </c>
      <c r="AW580" s="11" t="s">
        <v>32</v>
      </c>
      <c r="AX580" s="11" t="s">
        <v>74</v>
      </c>
      <c r="AY580" s="160" t="s">
        <v>154</v>
      </c>
    </row>
    <row r="581" spans="2:51" s="11" customFormat="1" ht="22.5" customHeight="1" x14ac:dyDescent="0.1">
      <c r="B581" s="153"/>
      <c r="C581" s="154"/>
      <c r="D581" s="154"/>
      <c r="E581" s="155" t="s">
        <v>3</v>
      </c>
      <c r="F581" s="249" t="s">
        <v>277</v>
      </c>
      <c r="G581" s="250"/>
      <c r="H581" s="250"/>
      <c r="I581" s="250"/>
      <c r="J581" s="154"/>
      <c r="K581" s="156">
        <v>-2.16</v>
      </c>
      <c r="L581" s="154"/>
      <c r="M581" s="154"/>
      <c r="N581" s="154"/>
      <c r="O581" s="154"/>
      <c r="P581" s="154"/>
      <c r="Q581" s="154"/>
      <c r="R581" s="157"/>
      <c r="T581" s="158"/>
      <c r="U581" s="154"/>
      <c r="V581" s="154"/>
      <c r="W581" s="154"/>
      <c r="X581" s="154"/>
      <c r="Y581" s="154"/>
      <c r="Z581" s="154"/>
      <c r="AA581" s="159"/>
      <c r="AT581" s="160" t="s">
        <v>161</v>
      </c>
      <c r="AU581" s="160" t="s">
        <v>81</v>
      </c>
      <c r="AV581" s="11" t="s">
        <v>81</v>
      </c>
      <c r="AW581" s="11" t="s">
        <v>32</v>
      </c>
      <c r="AX581" s="11" t="s">
        <v>74</v>
      </c>
      <c r="AY581" s="160" t="s">
        <v>154</v>
      </c>
    </row>
    <row r="582" spans="2:51" s="13" customFormat="1" ht="22.5" customHeight="1" x14ac:dyDescent="0.1">
      <c r="B582" s="169"/>
      <c r="C582" s="170"/>
      <c r="D582" s="170"/>
      <c r="E582" s="171" t="s">
        <v>3</v>
      </c>
      <c r="F582" s="254" t="s">
        <v>360</v>
      </c>
      <c r="G582" s="255"/>
      <c r="H582" s="255"/>
      <c r="I582" s="255"/>
      <c r="J582" s="170"/>
      <c r="K582" s="172">
        <v>179.88900000000001</v>
      </c>
      <c r="L582" s="170"/>
      <c r="M582" s="170"/>
      <c r="N582" s="170"/>
      <c r="O582" s="170"/>
      <c r="P582" s="170"/>
      <c r="Q582" s="170"/>
      <c r="R582" s="173"/>
      <c r="T582" s="174"/>
      <c r="U582" s="170"/>
      <c r="V582" s="170"/>
      <c r="W582" s="170"/>
      <c r="X582" s="170"/>
      <c r="Y582" s="170"/>
      <c r="Z582" s="170"/>
      <c r="AA582" s="175"/>
      <c r="AT582" s="176" t="s">
        <v>161</v>
      </c>
      <c r="AU582" s="176" t="s">
        <v>81</v>
      </c>
      <c r="AV582" s="13" t="s">
        <v>84</v>
      </c>
      <c r="AW582" s="13" t="s">
        <v>32</v>
      </c>
      <c r="AX582" s="13" t="s">
        <v>74</v>
      </c>
      <c r="AY582" s="176" t="s">
        <v>154</v>
      </c>
    </row>
    <row r="583" spans="2:51" s="10" customFormat="1" ht="22.5" customHeight="1" x14ac:dyDescent="0.1">
      <c r="B583" s="145"/>
      <c r="C583" s="146"/>
      <c r="D583" s="146"/>
      <c r="E583" s="147" t="s">
        <v>3</v>
      </c>
      <c r="F583" s="253" t="s">
        <v>614</v>
      </c>
      <c r="G583" s="248"/>
      <c r="H583" s="248"/>
      <c r="I583" s="248"/>
      <c r="J583" s="146"/>
      <c r="K583" s="148" t="s">
        <v>3</v>
      </c>
      <c r="L583" s="146"/>
      <c r="M583" s="146"/>
      <c r="N583" s="146"/>
      <c r="O583" s="146"/>
      <c r="P583" s="146"/>
      <c r="Q583" s="146"/>
      <c r="R583" s="149"/>
      <c r="T583" s="150"/>
      <c r="U583" s="146"/>
      <c r="V583" s="146"/>
      <c r="W583" s="146"/>
      <c r="X583" s="146"/>
      <c r="Y583" s="146"/>
      <c r="Z583" s="146"/>
      <c r="AA583" s="151"/>
      <c r="AT583" s="152" t="s">
        <v>161</v>
      </c>
      <c r="AU583" s="152" t="s">
        <v>81</v>
      </c>
      <c r="AV583" s="10" t="s">
        <v>20</v>
      </c>
      <c r="AW583" s="10" t="s">
        <v>32</v>
      </c>
      <c r="AX583" s="10" t="s">
        <v>74</v>
      </c>
      <c r="AY583" s="152" t="s">
        <v>154</v>
      </c>
    </row>
    <row r="584" spans="2:51" s="10" customFormat="1" ht="22.5" customHeight="1" x14ac:dyDescent="0.1">
      <c r="B584" s="145"/>
      <c r="C584" s="146"/>
      <c r="D584" s="146"/>
      <c r="E584" s="147" t="s">
        <v>3</v>
      </c>
      <c r="F584" s="253" t="s">
        <v>615</v>
      </c>
      <c r="G584" s="248"/>
      <c r="H584" s="248"/>
      <c r="I584" s="248"/>
      <c r="J584" s="146"/>
      <c r="K584" s="148" t="s">
        <v>3</v>
      </c>
      <c r="L584" s="146"/>
      <c r="M584" s="146"/>
      <c r="N584" s="146"/>
      <c r="O584" s="146"/>
      <c r="P584" s="146"/>
      <c r="Q584" s="146"/>
      <c r="R584" s="149"/>
      <c r="T584" s="150"/>
      <c r="U584" s="146"/>
      <c r="V584" s="146"/>
      <c r="W584" s="146"/>
      <c r="X584" s="146"/>
      <c r="Y584" s="146"/>
      <c r="Z584" s="146"/>
      <c r="AA584" s="151"/>
      <c r="AT584" s="152" t="s">
        <v>161</v>
      </c>
      <c r="AU584" s="152" t="s">
        <v>81</v>
      </c>
      <c r="AV584" s="10" t="s">
        <v>20</v>
      </c>
      <c r="AW584" s="10" t="s">
        <v>32</v>
      </c>
      <c r="AX584" s="10" t="s">
        <v>74</v>
      </c>
      <c r="AY584" s="152" t="s">
        <v>154</v>
      </c>
    </row>
    <row r="585" spans="2:51" s="11" customFormat="1" ht="22.5" customHeight="1" x14ac:dyDescent="0.1">
      <c r="B585" s="153"/>
      <c r="C585" s="154"/>
      <c r="D585" s="154"/>
      <c r="E585" s="155" t="s">
        <v>3</v>
      </c>
      <c r="F585" s="249" t="s">
        <v>616</v>
      </c>
      <c r="G585" s="250"/>
      <c r="H585" s="250"/>
      <c r="I585" s="250"/>
      <c r="J585" s="154"/>
      <c r="K585" s="156">
        <v>52.433999999999997</v>
      </c>
      <c r="L585" s="154"/>
      <c r="M585" s="154"/>
      <c r="N585" s="154"/>
      <c r="O585" s="154"/>
      <c r="P585" s="154"/>
      <c r="Q585" s="154"/>
      <c r="R585" s="157"/>
      <c r="T585" s="158"/>
      <c r="U585" s="154"/>
      <c r="V585" s="154"/>
      <c r="W585" s="154"/>
      <c r="X585" s="154"/>
      <c r="Y585" s="154"/>
      <c r="Z585" s="154"/>
      <c r="AA585" s="159"/>
      <c r="AT585" s="160" t="s">
        <v>161</v>
      </c>
      <c r="AU585" s="160" t="s">
        <v>81</v>
      </c>
      <c r="AV585" s="11" t="s">
        <v>81</v>
      </c>
      <c r="AW585" s="11" t="s">
        <v>32</v>
      </c>
      <c r="AX585" s="11" t="s">
        <v>74</v>
      </c>
      <c r="AY585" s="160" t="s">
        <v>154</v>
      </c>
    </row>
    <row r="586" spans="2:51" s="10" customFormat="1" ht="22.5" customHeight="1" x14ac:dyDescent="0.1">
      <c r="B586" s="145"/>
      <c r="C586" s="146"/>
      <c r="D586" s="146"/>
      <c r="E586" s="147" t="s">
        <v>3</v>
      </c>
      <c r="F586" s="253" t="s">
        <v>264</v>
      </c>
      <c r="G586" s="248"/>
      <c r="H586" s="248"/>
      <c r="I586" s="248"/>
      <c r="J586" s="146"/>
      <c r="K586" s="148" t="s">
        <v>3</v>
      </c>
      <c r="L586" s="146"/>
      <c r="M586" s="146"/>
      <c r="N586" s="146"/>
      <c r="O586" s="146"/>
      <c r="P586" s="146"/>
      <c r="Q586" s="146"/>
      <c r="R586" s="149"/>
      <c r="T586" s="150"/>
      <c r="U586" s="146"/>
      <c r="V586" s="146"/>
      <c r="W586" s="146"/>
      <c r="X586" s="146"/>
      <c r="Y586" s="146"/>
      <c r="Z586" s="146"/>
      <c r="AA586" s="151"/>
      <c r="AT586" s="152" t="s">
        <v>161</v>
      </c>
      <c r="AU586" s="152" t="s">
        <v>81</v>
      </c>
      <c r="AV586" s="10" t="s">
        <v>20</v>
      </c>
      <c r="AW586" s="10" t="s">
        <v>32</v>
      </c>
      <c r="AX586" s="10" t="s">
        <v>74</v>
      </c>
      <c r="AY586" s="152" t="s">
        <v>154</v>
      </c>
    </row>
    <row r="587" spans="2:51" s="11" customFormat="1" ht="22.5" customHeight="1" x14ac:dyDescent="0.1">
      <c r="B587" s="153"/>
      <c r="C587" s="154"/>
      <c r="D587" s="154"/>
      <c r="E587" s="155" t="s">
        <v>3</v>
      </c>
      <c r="F587" s="249" t="s">
        <v>617</v>
      </c>
      <c r="G587" s="250"/>
      <c r="H587" s="250"/>
      <c r="I587" s="250"/>
      <c r="J587" s="154"/>
      <c r="K587" s="156">
        <v>-2.5</v>
      </c>
      <c r="L587" s="154"/>
      <c r="M587" s="154"/>
      <c r="N587" s="154"/>
      <c r="O587" s="154"/>
      <c r="P587" s="154"/>
      <c r="Q587" s="154"/>
      <c r="R587" s="157"/>
      <c r="T587" s="158"/>
      <c r="U587" s="154"/>
      <c r="V587" s="154"/>
      <c r="W587" s="154"/>
      <c r="X587" s="154"/>
      <c r="Y587" s="154"/>
      <c r="Z587" s="154"/>
      <c r="AA587" s="159"/>
      <c r="AT587" s="160" t="s">
        <v>161</v>
      </c>
      <c r="AU587" s="160" t="s">
        <v>81</v>
      </c>
      <c r="AV587" s="11" t="s">
        <v>81</v>
      </c>
      <c r="AW587" s="11" t="s">
        <v>32</v>
      </c>
      <c r="AX587" s="11" t="s">
        <v>74</v>
      </c>
      <c r="AY587" s="160" t="s">
        <v>154</v>
      </c>
    </row>
    <row r="588" spans="2:51" s="11" customFormat="1" ht="22.5" customHeight="1" x14ac:dyDescent="0.1">
      <c r="B588" s="153"/>
      <c r="C588" s="154"/>
      <c r="D588" s="154"/>
      <c r="E588" s="155" t="s">
        <v>3</v>
      </c>
      <c r="F588" s="249" t="s">
        <v>435</v>
      </c>
      <c r="G588" s="250"/>
      <c r="H588" s="250"/>
      <c r="I588" s="250"/>
      <c r="J588" s="154"/>
      <c r="K588" s="156">
        <v>-4.8</v>
      </c>
      <c r="L588" s="154"/>
      <c r="M588" s="154"/>
      <c r="N588" s="154"/>
      <c r="O588" s="154"/>
      <c r="P588" s="154"/>
      <c r="Q588" s="154"/>
      <c r="R588" s="157"/>
      <c r="T588" s="158"/>
      <c r="U588" s="154"/>
      <c r="V588" s="154"/>
      <c r="W588" s="154"/>
      <c r="X588" s="154"/>
      <c r="Y588" s="154"/>
      <c r="Z588" s="154"/>
      <c r="AA588" s="159"/>
      <c r="AT588" s="160" t="s">
        <v>161</v>
      </c>
      <c r="AU588" s="160" t="s">
        <v>81</v>
      </c>
      <c r="AV588" s="11" t="s">
        <v>81</v>
      </c>
      <c r="AW588" s="11" t="s">
        <v>32</v>
      </c>
      <c r="AX588" s="11" t="s">
        <v>74</v>
      </c>
      <c r="AY588" s="160" t="s">
        <v>154</v>
      </c>
    </row>
    <row r="589" spans="2:51" s="11" customFormat="1" ht="22.5" customHeight="1" x14ac:dyDescent="0.1">
      <c r="B589" s="153"/>
      <c r="C589" s="154"/>
      <c r="D589" s="154"/>
      <c r="E589" s="155" t="s">
        <v>3</v>
      </c>
      <c r="F589" s="249" t="s">
        <v>424</v>
      </c>
      <c r="G589" s="250"/>
      <c r="H589" s="250"/>
      <c r="I589" s="250"/>
      <c r="J589" s="154"/>
      <c r="K589" s="156">
        <v>-1.4</v>
      </c>
      <c r="L589" s="154"/>
      <c r="M589" s="154"/>
      <c r="N589" s="154"/>
      <c r="O589" s="154"/>
      <c r="P589" s="154"/>
      <c r="Q589" s="154"/>
      <c r="R589" s="157"/>
      <c r="T589" s="158"/>
      <c r="U589" s="154"/>
      <c r="V589" s="154"/>
      <c r="W589" s="154"/>
      <c r="X589" s="154"/>
      <c r="Y589" s="154"/>
      <c r="Z589" s="154"/>
      <c r="AA589" s="159"/>
      <c r="AT589" s="160" t="s">
        <v>161</v>
      </c>
      <c r="AU589" s="160" t="s">
        <v>81</v>
      </c>
      <c r="AV589" s="11" t="s">
        <v>81</v>
      </c>
      <c r="AW589" s="11" t="s">
        <v>32</v>
      </c>
      <c r="AX589" s="11" t="s">
        <v>74</v>
      </c>
      <c r="AY589" s="160" t="s">
        <v>154</v>
      </c>
    </row>
    <row r="590" spans="2:51" s="10" customFormat="1" ht="22.5" customHeight="1" x14ac:dyDescent="0.1">
      <c r="B590" s="145"/>
      <c r="C590" s="146"/>
      <c r="D590" s="146"/>
      <c r="E590" s="147" t="s">
        <v>3</v>
      </c>
      <c r="F590" s="253" t="s">
        <v>618</v>
      </c>
      <c r="G590" s="248"/>
      <c r="H590" s="248"/>
      <c r="I590" s="248"/>
      <c r="J590" s="146"/>
      <c r="K590" s="148" t="s">
        <v>3</v>
      </c>
      <c r="L590" s="146"/>
      <c r="M590" s="146"/>
      <c r="N590" s="146"/>
      <c r="O590" s="146"/>
      <c r="P590" s="146"/>
      <c r="Q590" s="146"/>
      <c r="R590" s="149"/>
      <c r="T590" s="150"/>
      <c r="U590" s="146"/>
      <c r="V590" s="146"/>
      <c r="W590" s="146"/>
      <c r="X590" s="146"/>
      <c r="Y590" s="146"/>
      <c r="Z590" s="146"/>
      <c r="AA590" s="151"/>
      <c r="AT590" s="152" t="s">
        <v>161</v>
      </c>
      <c r="AU590" s="152" t="s">
        <v>81</v>
      </c>
      <c r="AV590" s="10" t="s">
        <v>20</v>
      </c>
      <c r="AW590" s="10" t="s">
        <v>32</v>
      </c>
      <c r="AX590" s="10" t="s">
        <v>74</v>
      </c>
      <c r="AY590" s="152" t="s">
        <v>154</v>
      </c>
    </row>
    <row r="591" spans="2:51" s="11" customFormat="1" ht="22.5" customHeight="1" x14ac:dyDescent="0.1">
      <c r="B591" s="153"/>
      <c r="C591" s="154"/>
      <c r="D591" s="154"/>
      <c r="E591" s="155" t="s">
        <v>3</v>
      </c>
      <c r="F591" s="249" t="s">
        <v>619</v>
      </c>
      <c r="G591" s="250"/>
      <c r="H591" s="250"/>
      <c r="I591" s="250"/>
      <c r="J591" s="154"/>
      <c r="K591" s="156">
        <v>19.062000000000001</v>
      </c>
      <c r="L591" s="154"/>
      <c r="M591" s="154"/>
      <c r="N591" s="154"/>
      <c r="O591" s="154"/>
      <c r="P591" s="154"/>
      <c r="Q591" s="154"/>
      <c r="R591" s="157"/>
      <c r="T591" s="158"/>
      <c r="U591" s="154"/>
      <c r="V591" s="154"/>
      <c r="W591" s="154"/>
      <c r="X591" s="154"/>
      <c r="Y591" s="154"/>
      <c r="Z591" s="154"/>
      <c r="AA591" s="159"/>
      <c r="AT591" s="160" t="s">
        <v>161</v>
      </c>
      <c r="AU591" s="160" t="s">
        <v>81</v>
      </c>
      <c r="AV591" s="11" t="s">
        <v>81</v>
      </c>
      <c r="AW591" s="11" t="s">
        <v>32</v>
      </c>
      <c r="AX591" s="11" t="s">
        <v>74</v>
      </c>
      <c r="AY591" s="160" t="s">
        <v>154</v>
      </c>
    </row>
    <row r="592" spans="2:51" s="10" customFormat="1" ht="22.5" customHeight="1" x14ac:dyDescent="0.1">
      <c r="B592" s="145"/>
      <c r="C592" s="146"/>
      <c r="D592" s="146"/>
      <c r="E592" s="147" t="s">
        <v>3</v>
      </c>
      <c r="F592" s="253" t="s">
        <v>264</v>
      </c>
      <c r="G592" s="248"/>
      <c r="H592" s="248"/>
      <c r="I592" s="248"/>
      <c r="J592" s="146"/>
      <c r="K592" s="148" t="s">
        <v>3</v>
      </c>
      <c r="L592" s="146"/>
      <c r="M592" s="146"/>
      <c r="N592" s="146"/>
      <c r="O592" s="146"/>
      <c r="P592" s="146"/>
      <c r="Q592" s="146"/>
      <c r="R592" s="149"/>
      <c r="T592" s="150"/>
      <c r="U592" s="146"/>
      <c r="V592" s="146"/>
      <c r="W592" s="146"/>
      <c r="X592" s="146"/>
      <c r="Y592" s="146"/>
      <c r="Z592" s="146"/>
      <c r="AA592" s="151"/>
      <c r="AT592" s="152" t="s">
        <v>161</v>
      </c>
      <c r="AU592" s="152" t="s">
        <v>81</v>
      </c>
      <c r="AV592" s="10" t="s">
        <v>20</v>
      </c>
      <c r="AW592" s="10" t="s">
        <v>32</v>
      </c>
      <c r="AX592" s="10" t="s">
        <v>74</v>
      </c>
      <c r="AY592" s="152" t="s">
        <v>154</v>
      </c>
    </row>
    <row r="593" spans="2:51" s="11" customFormat="1" ht="22.5" customHeight="1" x14ac:dyDescent="0.1">
      <c r="B593" s="153"/>
      <c r="C593" s="154"/>
      <c r="D593" s="154"/>
      <c r="E593" s="155" t="s">
        <v>3</v>
      </c>
      <c r="F593" s="249" t="s">
        <v>424</v>
      </c>
      <c r="G593" s="250"/>
      <c r="H593" s="250"/>
      <c r="I593" s="250"/>
      <c r="J593" s="154"/>
      <c r="K593" s="156">
        <v>-1.4</v>
      </c>
      <c r="L593" s="154"/>
      <c r="M593" s="154"/>
      <c r="N593" s="154"/>
      <c r="O593" s="154"/>
      <c r="P593" s="154"/>
      <c r="Q593" s="154"/>
      <c r="R593" s="157"/>
      <c r="T593" s="158"/>
      <c r="U593" s="154"/>
      <c r="V593" s="154"/>
      <c r="W593" s="154"/>
      <c r="X593" s="154"/>
      <c r="Y593" s="154"/>
      <c r="Z593" s="154"/>
      <c r="AA593" s="159"/>
      <c r="AT593" s="160" t="s">
        <v>161</v>
      </c>
      <c r="AU593" s="160" t="s">
        <v>81</v>
      </c>
      <c r="AV593" s="11" t="s">
        <v>81</v>
      </c>
      <c r="AW593" s="11" t="s">
        <v>32</v>
      </c>
      <c r="AX593" s="11" t="s">
        <v>74</v>
      </c>
      <c r="AY593" s="160" t="s">
        <v>154</v>
      </c>
    </row>
    <row r="594" spans="2:51" s="11" customFormat="1" ht="22.5" customHeight="1" x14ac:dyDescent="0.1">
      <c r="B594" s="153"/>
      <c r="C594" s="154"/>
      <c r="D594" s="154"/>
      <c r="E594" s="155" t="s">
        <v>3</v>
      </c>
      <c r="F594" s="249" t="s">
        <v>435</v>
      </c>
      <c r="G594" s="250"/>
      <c r="H594" s="250"/>
      <c r="I594" s="250"/>
      <c r="J594" s="154"/>
      <c r="K594" s="156">
        <v>-4.8</v>
      </c>
      <c r="L594" s="154"/>
      <c r="M594" s="154"/>
      <c r="N594" s="154"/>
      <c r="O594" s="154"/>
      <c r="P594" s="154"/>
      <c r="Q594" s="154"/>
      <c r="R594" s="157"/>
      <c r="T594" s="158"/>
      <c r="U594" s="154"/>
      <c r="V594" s="154"/>
      <c r="W594" s="154"/>
      <c r="X594" s="154"/>
      <c r="Y594" s="154"/>
      <c r="Z594" s="154"/>
      <c r="AA594" s="159"/>
      <c r="AT594" s="160" t="s">
        <v>161</v>
      </c>
      <c r="AU594" s="160" t="s">
        <v>81</v>
      </c>
      <c r="AV594" s="11" t="s">
        <v>81</v>
      </c>
      <c r="AW594" s="11" t="s">
        <v>32</v>
      </c>
      <c r="AX594" s="11" t="s">
        <v>74</v>
      </c>
      <c r="AY594" s="160" t="s">
        <v>154</v>
      </c>
    </row>
    <row r="595" spans="2:51" s="10" customFormat="1" ht="22.5" customHeight="1" x14ac:dyDescent="0.1">
      <c r="B595" s="145"/>
      <c r="C595" s="146"/>
      <c r="D595" s="146"/>
      <c r="E595" s="147" t="s">
        <v>3</v>
      </c>
      <c r="F595" s="253" t="s">
        <v>420</v>
      </c>
      <c r="G595" s="248"/>
      <c r="H595" s="248"/>
      <c r="I595" s="248"/>
      <c r="J595" s="146"/>
      <c r="K595" s="148" t="s">
        <v>3</v>
      </c>
      <c r="L595" s="146"/>
      <c r="M595" s="146"/>
      <c r="N595" s="146"/>
      <c r="O595" s="146"/>
      <c r="P595" s="146"/>
      <c r="Q595" s="146"/>
      <c r="R595" s="149"/>
      <c r="T595" s="150"/>
      <c r="U595" s="146"/>
      <c r="V595" s="146"/>
      <c r="W595" s="146"/>
      <c r="X595" s="146"/>
      <c r="Y595" s="146"/>
      <c r="Z595" s="146"/>
      <c r="AA595" s="151"/>
      <c r="AT595" s="152" t="s">
        <v>161</v>
      </c>
      <c r="AU595" s="152" t="s">
        <v>81</v>
      </c>
      <c r="AV595" s="10" t="s">
        <v>20</v>
      </c>
      <c r="AW595" s="10" t="s">
        <v>32</v>
      </c>
      <c r="AX595" s="10" t="s">
        <v>74</v>
      </c>
      <c r="AY595" s="152" t="s">
        <v>154</v>
      </c>
    </row>
    <row r="596" spans="2:51" s="11" customFormat="1" ht="22.5" customHeight="1" x14ac:dyDescent="0.1">
      <c r="B596" s="153"/>
      <c r="C596" s="154"/>
      <c r="D596" s="154"/>
      <c r="E596" s="155" t="s">
        <v>3</v>
      </c>
      <c r="F596" s="249" t="s">
        <v>620</v>
      </c>
      <c r="G596" s="250"/>
      <c r="H596" s="250"/>
      <c r="I596" s="250"/>
      <c r="J596" s="154"/>
      <c r="K596" s="156">
        <v>27.081</v>
      </c>
      <c r="L596" s="154"/>
      <c r="M596" s="154"/>
      <c r="N596" s="154"/>
      <c r="O596" s="154"/>
      <c r="P596" s="154"/>
      <c r="Q596" s="154"/>
      <c r="R596" s="157"/>
      <c r="T596" s="158"/>
      <c r="U596" s="154"/>
      <c r="V596" s="154"/>
      <c r="W596" s="154"/>
      <c r="X596" s="154"/>
      <c r="Y596" s="154"/>
      <c r="Z596" s="154"/>
      <c r="AA596" s="159"/>
      <c r="AT596" s="160" t="s">
        <v>161</v>
      </c>
      <c r="AU596" s="160" t="s">
        <v>81</v>
      </c>
      <c r="AV596" s="11" t="s">
        <v>81</v>
      </c>
      <c r="AW596" s="11" t="s">
        <v>32</v>
      </c>
      <c r="AX596" s="11" t="s">
        <v>74</v>
      </c>
      <c r="AY596" s="160" t="s">
        <v>154</v>
      </c>
    </row>
    <row r="597" spans="2:51" s="10" customFormat="1" ht="22.5" customHeight="1" x14ac:dyDescent="0.1">
      <c r="B597" s="145"/>
      <c r="C597" s="146"/>
      <c r="D597" s="146"/>
      <c r="E597" s="147" t="s">
        <v>3</v>
      </c>
      <c r="F597" s="253" t="s">
        <v>264</v>
      </c>
      <c r="G597" s="248"/>
      <c r="H597" s="248"/>
      <c r="I597" s="248"/>
      <c r="J597" s="146"/>
      <c r="K597" s="148" t="s">
        <v>3</v>
      </c>
      <c r="L597" s="146"/>
      <c r="M597" s="146"/>
      <c r="N597" s="146"/>
      <c r="O597" s="146"/>
      <c r="P597" s="146"/>
      <c r="Q597" s="146"/>
      <c r="R597" s="149"/>
      <c r="T597" s="150"/>
      <c r="U597" s="146"/>
      <c r="V597" s="146"/>
      <c r="W597" s="146"/>
      <c r="X597" s="146"/>
      <c r="Y597" s="146"/>
      <c r="Z597" s="146"/>
      <c r="AA597" s="151"/>
      <c r="AT597" s="152" t="s">
        <v>161</v>
      </c>
      <c r="AU597" s="152" t="s">
        <v>81</v>
      </c>
      <c r="AV597" s="10" t="s">
        <v>20</v>
      </c>
      <c r="AW597" s="10" t="s">
        <v>32</v>
      </c>
      <c r="AX597" s="10" t="s">
        <v>74</v>
      </c>
      <c r="AY597" s="152" t="s">
        <v>154</v>
      </c>
    </row>
    <row r="598" spans="2:51" s="11" customFormat="1" ht="22.5" customHeight="1" x14ac:dyDescent="0.1">
      <c r="B598" s="153"/>
      <c r="C598" s="154"/>
      <c r="D598" s="154"/>
      <c r="E598" s="155" t="s">
        <v>3</v>
      </c>
      <c r="F598" s="249" t="s">
        <v>424</v>
      </c>
      <c r="G598" s="250"/>
      <c r="H598" s="250"/>
      <c r="I598" s="250"/>
      <c r="J598" s="154"/>
      <c r="K598" s="156">
        <v>-1.4</v>
      </c>
      <c r="L598" s="154"/>
      <c r="M598" s="154"/>
      <c r="N598" s="154"/>
      <c r="O598" s="154"/>
      <c r="P598" s="154"/>
      <c r="Q598" s="154"/>
      <c r="R598" s="157"/>
      <c r="T598" s="158"/>
      <c r="U598" s="154"/>
      <c r="V598" s="154"/>
      <c r="W598" s="154"/>
      <c r="X598" s="154"/>
      <c r="Y598" s="154"/>
      <c r="Z598" s="154"/>
      <c r="AA598" s="159"/>
      <c r="AT598" s="160" t="s">
        <v>161</v>
      </c>
      <c r="AU598" s="160" t="s">
        <v>81</v>
      </c>
      <c r="AV598" s="11" t="s">
        <v>81</v>
      </c>
      <c r="AW598" s="11" t="s">
        <v>32</v>
      </c>
      <c r="AX598" s="11" t="s">
        <v>74</v>
      </c>
      <c r="AY598" s="160" t="s">
        <v>154</v>
      </c>
    </row>
    <row r="599" spans="2:51" s="11" customFormat="1" ht="22.5" customHeight="1" x14ac:dyDescent="0.1">
      <c r="B599" s="153"/>
      <c r="C599" s="154"/>
      <c r="D599" s="154"/>
      <c r="E599" s="155" t="s">
        <v>3</v>
      </c>
      <c r="F599" s="249" t="s">
        <v>266</v>
      </c>
      <c r="G599" s="250"/>
      <c r="H599" s="250"/>
      <c r="I599" s="250"/>
      <c r="J599" s="154"/>
      <c r="K599" s="156">
        <v>-0.4</v>
      </c>
      <c r="L599" s="154"/>
      <c r="M599" s="154"/>
      <c r="N599" s="154"/>
      <c r="O599" s="154"/>
      <c r="P599" s="154"/>
      <c r="Q599" s="154"/>
      <c r="R599" s="157"/>
      <c r="T599" s="158"/>
      <c r="U599" s="154"/>
      <c r="V599" s="154"/>
      <c r="W599" s="154"/>
      <c r="X599" s="154"/>
      <c r="Y599" s="154"/>
      <c r="Z599" s="154"/>
      <c r="AA599" s="159"/>
      <c r="AT599" s="160" t="s">
        <v>161</v>
      </c>
      <c r="AU599" s="160" t="s">
        <v>81</v>
      </c>
      <c r="AV599" s="11" t="s">
        <v>81</v>
      </c>
      <c r="AW599" s="11" t="s">
        <v>32</v>
      </c>
      <c r="AX599" s="11" t="s">
        <v>74</v>
      </c>
      <c r="AY599" s="160" t="s">
        <v>154</v>
      </c>
    </row>
    <row r="600" spans="2:51" s="10" customFormat="1" ht="22.5" customHeight="1" x14ac:dyDescent="0.1">
      <c r="B600" s="145"/>
      <c r="C600" s="146"/>
      <c r="D600" s="146"/>
      <c r="E600" s="147" t="s">
        <v>3</v>
      </c>
      <c r="F600" s="253" t="s">
        <v>621</v>
      </c>
      <c r="G600" s="248"/>
      <c r="H600" s="248"/>
      <c r="I600" s="248"/>
      <c r="J600" s="146"/>
      <c r="K600" s="148" t="s">
        <v>3</v>
      </c>
      <c r="L600" s="146"/>
      <c r="M600" s="146"/>
      <c r="N600" s="146"/>
      <c r="O600" s="146"/>
      <c r="P600" s="146"/>
      <c r="Q600" s="146"/>
      <c r="R600" s="149"/>
      <c r="T600" s="150"/>
      <c r="U600" s="146"/>
      <c r="V600" s="146"/>
      <c r="W600" s="146"/>
      <c r="X600" s="146"/>
      <c r="Y600" s="146"/>
      <c r="Z600" s="146"/>
      <c r="AA600" s="151"/>
      <c r="AT600" s="152" t="s">
        <v>161</v>
      </c>
      <c r="AU600" s="152" t="s">
        <v>81</v>
      </c>
      <c r="AV600" s="10" t="s">
        <v>20</v>
      </c>
      <c r="AW600" s="10" t="s">
        <v>32</v>
      </c>
      <c r="AX600" s="10" t="s">
        <v>74</v>
      </c>
      <c r="AY600" s="152" t="s">
        <v>154</v>
      </c>
    </row>
    <row r="601" spans="2:51" s="11" customFormat="1" ht="22.5" customHeight="1" x14ac:dyDescent="0.1">
      <c r="B601" s="153"/>
      <c r="C601" s="154"/>
      <c r="D601" s="154"/>
      <c r="E601" s="155" t="s">
        <v>3</v>
      </c>
      <c r="F601" s="249" t="s">
        <v>622</v>
      </c>
      <c r="G601" s="250"/>
      <c r="H601" s="250"/>
      <c r="I601" s="250"/>
      <c r="J601" s="154"/>
      <c r="K601" s="156">
        <v>32.723999999999997</v>
      </c>
      <c r="L601" s="154"/>
      <c r="M601" s="154"/>
      <c r="N601" s="154"/>
      <c r="O601" s="154"/>
      <c r="P601" s="154"/>
      <c r="Q601" s="154"/>
      <c r="R601" s="157"/>
      <c r="T601" s="158"/>
      <c r="U601" s="154"/>
      <c r="V601" s="154"/>
      <c r="W601" s="154"/>
      <c r="X601" s="154"/>
      <c r="Y601" s="154"/>
      <c r="Z601" s="154"/>
      <c r="AA601" s="159"/>
      <c r="AT601" s="160" t="s">
        <v>161</v>
      </c>
      <c r="AU601" s="160" t="s">
        <v>81</v>
      </c>
      <c r="AV601" s="11" t="s">
        <v>81</v>
      </c>
      <c r="AW601" s="11" t="s">
        <v>32</v>
      </c>
      <c r="AX601" s="11" t="s">
        <v>74</v>
      </c>
      <c r="AY601" s="160" t="s">
        <v>154</v>
      </c>
    </row>
    <row r="602" spans="2:51" s="10" customFormat="1" ht="22.5" customHeight="1" x14ac:dyDescent="0.1">
      <c r="B602" s="145"/>
      <c r="C602" s="146"/>
      <c r="D602" s="146"/>
      <c r="E602" s="147" t="s">
        <v>3</v>
      </c>
      <c r="F602" s="253" t="s">
        <v>264</v>
      </c>
      <c r="G602" s="248"/>
      <c r="H602" s="248"/>
      <c r="I602" s="248"/>
      <c r="J602" s="146"/>
      <c r="K602" s="148" t="s">
        <v>3</v>
      </c>
      <c r="L602" s="146"/>
      <c r="M602" s="146"/>
      <c r="N602" s="146"/>
      <c r="O602" s="146"/>
      <c r="P602" s="146"/>
      <c r="Q602" s="146"/>
      <c r="R602" s="149"/>
      <c r="T602" s="150"/>
      <c r="U602" s="146"/>
      <c r="V602" s="146"/>
      <c r="W602" s="146"/>
      <c r="X602" s="146"/>
      <c r="Y602" s="146"/>
      <c r="Z602" s="146"/>
      <c r="AA602" s="151"/>
      <c r="AT602" s="152" t="s">
        <v>161</v>
      </c>
      <c r="AU602" s="152" t="s">
        <v>81</v>
      </c>
      <c r="AV602" s="10" t="s">
        <v>20</v>
      </c>
      <c r="AW602" s="10" t="s">
        <v>32</v>
      </c>
      <c r="AX602" s="10" t="s">
        <v>74</v>
      </c>
      <c r="AY602" s="152" t="s">
        <v>154</v>
      </c>
    </row>
    <row r="603" spans="2:51" s="11" customFormat="1" ht="22.5" customHeight="1" x14ac:dyDescent="0.1">
      <c r="B603" s="153"/>
      <c r="C603" s="154"/>
      <c r="D603" s="154"/>
      <c r="E603" s="155" t="s">
        <v>3</v>
      </c>
      <c r="F603" s="249" t="s">
        <v>623</v>
      </c>
      <c r="G603" s="250"/>
      <c r="H603" s="250"/>
      <c r="I603" s="250"/>
      <c r="J603" s="154"/>
      <c r="K603" s="156">
        <v>-2.8</v>
      </c>
      <c r="L603" s="154"/>
      <c r="M603" s="154"/>
      <c r="N603" s="154"/>
      <c r="O603" s="154"/>
      <c r="P603" s="154"/>
      <c r="Q603" s="154"/>
      <c r="R603" s="157"/>
      <c r="T603" s="158"/>
      <c r="U603" s="154"/>
      <c r="V603" s="154"/>
      <c r="W603" s="154"/>
      <c r="X603" s="154"/>
      <c r="Y603" s="154"/>
      <c r="Z603" s="154"/>
      <c r="AA603" s="159"/>
      <c r="AT603" s="160" t="s">
        <v>161</v>
      </c>
      <c r="AU603" s="160" t="s">
        <v>81</v>
      </c>
      <c r="AV603" s="11" t="s">
        <v>81</v>
      </c>
      <c r="AW603" s="11" t="s">
        <v>32</v>
      </c>
      <c r="AX603" s="11" t="s">
        <v>74</v>
      </c>
      <c r="AY603" s="160" t="s">
        <v>154</v>
      </c>
    </row>
    <row r="604" spans="2:51" s="10" customFormat="1" ht="22.5" customHeight="1" x14ac:dyDescent="0.1">
      <c r="B604" s="145"/>
      <c r="C604" s="146"/>
      <c r="D604" s="146"/>
      <c r="E604" s="147" t="s">
        <v>3</v>
      </c>
      <c r="F604" s="253" t="s">
        <v>624</v>
      </c>
      <c r="G604" s="248"/>
      <c r="H604" s="248"/>
      <c r="I604" s="248"/>
      <c r="J604" s="146"/>
      <c r="K604" s="148" t="s">
        <v>3</v>
      </c>
      <c r="L604" s="146"/>
      <c r="M604" s="146"/>
      <c r="N604" s="146"/>
      <c r="O604" s="146"/>
      <c r="P604" s="146"/>
      <c r="Q604" s="146"/>
      <c r="R604" s="149"/>
      <c r="T604" s="150"/>
      <c r="U604" s="146"/>
      <c r="V604" s="146"/>
      <c r="W604" s="146"/>
      <c r="X604" s="146"/>
      <c r="Y604" s="146"/>
      <c r="Z604" s="146"/>
      <c r="AA604" s="151"/>
      <c r="AT604" s="152" t="s">
        <v>161</v>
      </c>
      <c r="AU604" s="152" t="s">
        <v>81</v>
      </c>
      <c r="AV604" s="10" t="s">
        <v>20</v>
      </c>
      <c r="AW604" s="10" t="s">
        <v>32</v>
      </c>
      <c r="AX604" s="10" t="s">
        <v>74</v>
      </c>
      <c r="AY604" s="152" t="s">
        <v>154</v>
      </c>
    </row>
    <row r="605" spans="2:51" s="11" customFormat="1" ht="22.5" customHeight="1" x14ac:dyDescent="0.1">
      <c r="B605" s="153"/>
      <c r="C605" s="154"/>
      <c r="D605" s="154"/>
      <c r="E605" s="155" t="s">
        <v>3</v>
      </c>
      <c r="F605" s="249" t="s">
        <v>625</v>
      </c>
      <c r="G605" s="250"/>
      <c r="H605" s="250"/>
      <c r="I605" s="250"/>
      <c r="J605" s="154"/>
      <c r="K605" s="156">
        <v>45.116999999999997</v>
      </c>
      <c r="L605" s="154"/>
      <c r="M605" s="154"/>
      <c r="N605" s="154"/>
      <c r="O605" s="154"/>
      <c r="P605" s="154"/>
      <c r="Q605" s="154"/>
      <c r="R605" s="157"/>
      <c r="T605" s="158"/>
      <c r="U605" s="154"/>
      <c r="V605" s="154"/>
      <c r="W605" s="154"/>
      <c r="X605" s="154"/>
      <c r="Y605" s="154"/>
      <c r="Z605" s="154"/>
      <c r="AA605" s="159"/>
      <c r="AT605" s="160" t="s">
        <v>161</v>
      </c>
      <c r="AU605" s="160" t="s">
        <v>81</v>
      </c>
      <c r="AV605" s="11" t="s">
        <v>81</v>
      </c>
      <c r="AW605" s="11" t="s">
        <v>32</v>
      </c>
      <c r="AX605" s="11" t="s">
        <v>74</v>
      </c>
      <c r="AY605" s="160" t="s">
        <v>154</v>
      </c>
    </row>
    <row r="606" spans="2:51" s="10" customFormat="1" ht="22.5" customHeight="1" x14ac:dyDescent="0.1">
      <c r="B606" s="145"/>
      <c r="C606" s="146"/>
      <c r="D606" s="146"/>
      <c r="E606" s="147" t="s">
        <v>3</v>
      </c>
      <c r="F606" s="253" t="s">
        <v>264</v>
      </c>
      <c r="G606" s="248"/>
      <c r="H606" s="248"/>
      <c r="I606" s="248"/>
      <c r="J606" s="146"/>
      <c r="K606" s="148" t="s">
        <v>3</v>
      </c>
      <c r="L606" s="146"/>
      <c r="M606" s="146"/>
      <c r="N606" s="146"/>
      <c r="O606" s="146"/>
      <c r="P606" s="146"/>
      <c r="Q606" s="146"/>
      <c r="R606" s="149"/>
      <c r="T606" s="150"/>
      <c r="U606" s="146"/>
      <c r="V606" s="146"/>
      <c r="W606" s="146"/>
      <c r="X606" s="146"/>
      <c r="Y606" s="146"/>
      <c r="Z606" s="146"/>
      <c r="AA606" s="151"/>
      <c r="AT606" s="152" t="s">
        <v>161</v>
      </c>
      <c r="AU606" s="152" t="s">
        <v>81</v>
      </c>
      <c r="AV606" s="10" t="s">
        <v>20</v>
      </c>
      <c r="AW606" s="10" t="s">
        <v>32</v>
      </c>
      <c r="AX606" s="10" t="s">
        <v>74</v>
      </c>
      <c r="AY606" s="152" t="s">
        <v>154</v>
      </c>
    </row>
    <row r="607" spans="2:51" s="11" customFormat="1" ht="22.5" customHeight="1" x14ac:dyDescent="0.1">
      <c r="B607" s="153"/>
      <c r="C607" s="154"/>
      <c r="D607" s="154"/>
      <c r="E607" s="155" t="s">
        <v>3</v>
      </c>
      <c r="F607" s="249" t="s">
        <v>626</v>
      </c>
      <c r="G607" s="250"/>
      <c r="H607" s="250"/>
      <c r="I607" s="250"/>
      <c r="J607" s="154"/>
      <c r="K607" s="156">
        <v>-9.6</v>
      </c>
      <c r="L607" s="154"/>
      <c r="M607" s="154"/>
      <c r="N607" s="154"/>
      <c r="O607" s="154"/>
      <c r="P607" s="154"/>
      <c r="Q607" s="154"/>
      <c r="R607" s="157"/>
      <c r="T607" s="158"/>
      <c r="U607" s="154"/>
      <c r="V607" s="154"/>
      <c r="W607" s="154"/>
      <c r="X607" s="154"/>
      <c r="Y607" s="154"/>
      <c r="Z607" s="154"/>
      <c r="AA607" s="159"/>
      <c r="AT607" s="160" t="s">
        <v>161</v>
      </c>
      <c r="AU607" s="160" t="s">
        <v>81</v>
      </c>
      <c r="AV607" s="11" t="s">
        <v>81</v>
      </c>
      <c r="AW607" s="11" t="s">
        <v>32</v>
      </c>
      <c r="AX607" s="11" t="s">
        <v>74</v>
      </c>
      <c r="AY607" s="160" t="s">
        <v>154</v>
      </c>
    </row>
    <row r="608" spans="2:51" s="11" customFormat="1" ht="22.5" customHeight="1" x14ac:dyDescent="0.1">
      <c r="B608" s="153"/>
      <c r="C608" s="154"/>
      <c r="D608" s="154"/>
      <c r="E608" s="155" t="s">
        <v>3</v>
      </c>
      <c r="F608" s="249" t="s">
        <v>459</v>
      </c>
      <c r="G608" s="250"/>
      <c r="H608" s="250"/>
      <c r="I608" s="250"/>
      <c r="J608" s="154"/>
      <c r="K608" s="156">
        <v>-1.6</v>
      </c>
      <c r="L608" s="154"/>
      <c r="M608" s="154"/>
      <c r="N608" s="154"/>
      <c r="O608" s="154"/>
      <c r="P608" s="154"/>
      <c r="Q608" s="154"/>
      <c r="R608" s="157"/>
      <c r="T608" s="158"/>
      <c r="U608" s="154"/>
      <c r="V608" s="154"/>
      <c r="W608" s="154"/>
      <c r="X608" s="154"/>
      <c r="Y608" s="154"/>
      <c r="Z608" s="154"/>
      <c r="AA608" s="159"/>
      <c r="AT608" s="160" t="s">
        <v>161</v>
      </c>
      <c r="AU608" s="160" t="s">
        <v>81</v>
      </c>
      <c r="AV608" s="11" t="s">
        <v>81</v>
      </c>
      <c r="AW608" s="11" t="s">
        <v>32</v>
      </c>
      <c r="AX608" s="11" t="s">
        <v>74</v>
      </c>
      <c r="AY608" s="160" t="s">
        <v>154</v>
      </c>
    </row>
    <row r="609" spans="2:51" s="11" customFormat="1" ht="22.5" customHeight="1" x14ac:dyDescent="0.1">
      <c r="B609" s="153"/>
      <c r="C609" s="154"/>
      <c r="D609" s="154"/>
      <c r="E609" s="155" t="s">
        <v>3</v>
      </c>
      <c r="F609" s="249" t="s">
        <v>623</v>
      </c>
      <c r="G609" s="250"/>
      <c r="H609" s="250"/>
      <c r="I609" s="250"/>
      <c r="J609" s="154"/>
      <c r="K609" s="156">
        <v>-2.8</v>
      </c>
      <c r="L609" s="154"/>
      <c r="M609" s="154"/>
      <c r="N609" s="154"/>
      <c r="O609" s="154"/>
      <c r="P609" s="154"/>
      <c r="Q609" s="154"/>
      <c r="R609" s="157"/>
      <c r="T609" s="158"/>
      <c r="U609" s="154"/>
      <c r="V609" s="154"/>
      <c r="W609" s="154"/>
      <c r="X609" s="154"/>
      <c r="Y609" s="154"/>
      <c r="Z609" s="154"/>
      <c r="AA609" s="159"/>
      <c r="AT609" s="160" t="s">
        <v>161</v>
      </c>
      <c r="AU609" s="160" t="s">
        <v>81</v>
      </c>
      <c r="AV609" s="11" t="s">
        <v>81</v>
      </c>
      <c r="AW609" s="11" t="s">
        <v>32</v>
      </c>
      <c r="AX609" s="11" t="s">
        <v>74</v>
      </c>
      <c r="AY609" s="160" t="s">
        <v>154</v>
      </c>
    </row>
    <row r="610" spans="2:51" s="10" customFormat="1" ht="22.5" customHeight="1" x14ac:dyDescent="0.1">
      <c r="B610" s="145"/>
      <c r="C610" s="146"/>
      <c r="D610" s="146"/>
      <c r="E610" s="147" t="s">
        <v>3</v>
      </c>
      <c r="F610" s="253" t="s">
        <v>627</v>
      </c>
      <c r="G610" s="248"/>
      <c r="H610" s="248"/>
      <c r="I610" s="248"/>
      <c r="J610" s="146"/>
      <c r="K610" s="148" t="s">
        <v>3</v>
      </c>
      <c r="L610" s="146"/>
      <c r="M610" s="146"/>
      <c r="N610" s="146"/>
      <c r="O610" s="146"/>
      <c r="P610" s="146"/>
      <c r="Q610" s="146"/>
      <c r="R610" s="149"/>
      <c r="T610" s="150"/>
      <c r="U610" s="146"/>
      <c r="V610" s="146"/>
      <c r="W610" s="146"/>
      <c r="X610" s="146"/>
      <c r="Y610" s="146"/>
      <c r="Z610" s="146"/>
      <c r="AA610" s="151"/>
      <c r="AT610" s="152" t="s">
        <v>161</v>
      </c>
      <c r="AU610" s="152" t="s">
        <v>81</v>
      </c>
      <c r="AV610" s="10" t="s">
        <v>20</v>
      </c>
      <c r="AW610" s="10" t="s">
        <v>32</v>
      </c>
      <c r="AX610" s="10" t="s">
        <v>74</v>
      </c>
      <c r="AY610" s="152" t="s">
        <v>154</v>
      </c>
    </row>
    <row r="611" spans="2:51" s="11" customFormat="1" ht="22.5" customHeight="1" x14ac:dyDescent="0.1">
      <c r="B611" s="153"/>
      <c r="C611" s="154"/>
      <c r="D611" s="154"/>
      <c r="E611" s="155" t="s">
        <v>3</v>
      </c>
      <c r="F611" s="249" t="s">
        <v>628</v>
      </c>
      <c r="G611" s="250"/>
      <c r="H611" s="250"/>
      <c r="I611" s="250"/>
      <c r="J611" s="154"/>
      <c r="K611" s="156">
        <v>34.667999999999999</v>
      </c>
      <c r="L611" s="154"/>
      <c r="M611" s="154"/>
      <c r="N611" s="154"/>
      <c r="O611" s="154"/>
      <c r="P611" s="154"/>
      <c r="Q611" s="154"/>
      <c r="R611" s="157"/>
      <c r="T611" s="158"/>
      <c r="U611" s="154"/>
      <c r="V611" s="154"/>
      <c r="W611" s="154"/>
      <c r="X611" s="154"/>
      <c r="Y611" s="154"/>
      <c r="Z611" s="154"/>
      <c r="AA611" s="159"/>
      <c r="AT611" s="160" t="s">
        <v>161</v>
      </c>
      <c r="AU611" s="160" t="s">
        <v>81</v>
      </c>
      <c r="AV611" s="11" t="s">
        <v>81</v>
      </c>
      <c r="AW611" s="11" t="s">
        <v>32</v>
      </c>
      <c r="AX611" s="11" t="s">
        <v>74</v>
      </c>
      <c r="AY611" s="160" t="s">
        <v>154</v>
      </c>
    </row>
    <row r="612" spans="2:51" s="10" customFormat="1" ht="22.5" customHeight="1" x14ac:dyDescent="0.1">
      <c r="B612" s="145"/>
      <c r="C612" s="146"/>
      <c r="D612" s="146"/>
      <c r="E612" s="147" t="s">
        <v>3</v>
      </c>
      <c r="F612" s="253" t="s">
        <v>264</v>
      </c>
      <c r="G612" s="248"/>
      <c r="H612" s="248"/>
      <c r="I612" s="248"/>
      <c r="J612" s="146"/>
      <c r="K612" s="148" t="s">
        <v>3</v>
      </c>
      <c r="L612" s="146"/>
      <c r="M612" s="146"/>
      <c r="N612" s="146"/>
      <c r="O612" s="146"/>
      <c r="P612" s="146"/>
      <c r="Q612" s="146"/>
      <c r="R612" s="149"/>
      <c r="T612" s="150"/>
      <c r="U612" s="146"/>
      <c r="V612" s="146"/>
      <c r="W612" s="146"/>
      <c r="X612" s="146"/>
      <c r="Y612" s="146"/>
      <c r="Z612" s="146"/>
      <c r="AA612" s="151"/>
      <c r="AT612" s="152" t="s">
        <v>161</v>
      </c>
      <c r="AU612" s="152" t="s">
        <v>81</v>
      </c>
      <c r="AV612" s="10" t="s">
        <v>20</v>
      </c>
      <c r="AW612" s="10" t="s">
        <v>32</v>
      </c>
      <c r="AX612" s="10" t="s">
        <v>74</v>
      </c>
      <c r="AY612" s="152" t="s">
        <v>154</v>
      </c>
    </row>
    <row r="613" spans="2:51" s="11" customFormat="1" ht="22.5" customHeight="1" x14ac:dyDescent="0.1">
      <c r="B613" s="153"/>
      <c r="C613" s="154"/>
      <c r="D613" s="154"/>
      <c r="E613" s="155" t="s">
        <v>3</v>
      </c>
      <c r="F613" s="249" t="s">
        <v>459</v>
      </c>
      <c r="G613" s="250"/>
      <c r="H613" s="250"/>
      <c r="I613" s="250"/>
      <c r="J613" s="154"/>
      <c r="K613" s="156">
        <v>-1.6</v>
      </c>
      <c r="L613" s="154"/>
      <c r="M613" s="154"/>
      <c r="N613" s="154"/>
      <c r="O613" s="154"/>
      <c r="P613" s="154"/>
      <c r="Q613" s="154"/>
      <c r="R613" s="157"/>
      <c r="T613" s="158"/>
      <c r="U613" s="154"/>
      <c r="V613" s="154"/>
      <c r="W613" s="154"/>
      <c r="X613" s="154"/>
      <c r="Y613" s="154"/>
      <c r="Z613" s="154"/>
      <c r="AA613" s="159"/>
      <c r="AT613" s="160" t="s">
        <v>161</v>
      </c>
      <c r="AU613" s="160" t="s">
        <v>81</v>
      </c>
      <c r="AV613" s="11" t="s">
        <v>81</v>
      </c>
      <c r="AW613" s="11" t="s">
        <v>32</v>
      </c>
      <c r="AX613" s="11" t="s">
        <v>74</v>
      </c>
      <c r="AY613" s="160" t="s">
        <v>154</v>
      </c>
    </row>
    <row r="614" spans="2:51" s="11" customFormat="1" ht="22.5" customHeight="1" x14ac:dyDescent="0.1">
      <c r="B614" s="153"/>
      <c r="C614" s="154"/>
      <c r="D614" s="154"/>
      <c r="E614" s="155" t="s">
        <v>3</v>
      </c>
      <c r="F614" s="249" t="s">
        <v>629</v>
      </c>
      <c r="G614" s="250"/>
      <c r="H614" s="250"/>
      <c r="I614" s="250"/>
      <c r="J614" s="154"/>
      <c r="K614" s="156">
        <v>-4.8</v>
      </c>
      <c r="L614" s="154"/>
      <c r="M614" s="154"/>
      <c r="N614" s="154"/>
      <c r="O614" s="154"/>
      <c r="P614" s="154"/>
      <c r="Q614" s="154"/>
      <c r="R614" s="157"/>
      <c r="T614" s="158"/>
      <c r="U614" s="154"/>
      <c r="V614" s="154"/>
      <c r="W614" s="154"/>
      <c r="X614" s="154"/>
      <c r="Y614" s="154"/>
      <c r="Z614" s="154"/>
      <c r="AA614" s="159"/>
      <c r="AT614" s="160" t="s">
        <v>161</v>
      </c>
      <c r="AU614" s="160" t="s">
        <v>81</v>
      </c>
      <c r="AV614" s="11" t="s">
        <v>81</v>
      </c>
      <c r="AW614" s="11" t="s">
        <v>32</v>
      </c>
      <c r="AX614" s="11" t="s">
        <v>74</v>
      </c>
      <c r="AY614" s="160" t="s">
        <v>154</v>
      </c>
    </row>
    <row r="615" spans="2:51" s="10" customFormat="1" ht="22.5" customHeight="1" x14ac:dyDescent="0.1">
      <c r="B615" s="145"/>
      <c r="C615" s="146"/>
      <c r="D615" s="146"/>
      <c r="E615" s="147" t="s">
        <v>3</v>
      </c>
      <c r="F615" s="253" t="s">
        <v>630</v>
      </c>
      <c r="G615" s="248"/>
      <c r="H615" s="248"/>
      <c r="I615" s="248"/>
      <c r="J615" s="146"/>
      <c r="K615" s="148" t="s">
        <v>3</v>
      </c>
      <c r="L615" s="146"/>
      <c r="M615" s="146"/>
      <c r="N615" s="146"/>
      <c r="O615" s="146"/>
      <c r="P615" s="146"/>
      <c r="Q615" s="146"/>
      <c r="R615" s="149"/>
      <c r="T615" s="150"/>
      <c r="U615" s="146"/>
      <c r="V615" s="146"/>
      <c r="W615" s="146"/>
      <c r="X615" s="146"/>
      <c r="Y615" s="146"/>
      <c r="Z615" s="146"/>
      <c r="AA615" s="151"/>
      <c r="AT615" s="152" t="s">
        <v>161</v>
      </c>
      <c r="AU615" s="152" t="s">
        <v>81</v>
      </c>
      <c r="AV615" s="10" t="s">
        <v>20</v>
      </c>
      <c r="AW615" s="10" t="s">
        <v>32</v>
      </c>
      <c r="AX615" s="10" t="s">
        <v>74</v>
      </c>
      <c r="AY615" s="152" t="s">
        <v>154</v>
      </c>
    </row>
    <row r="616" spans="2:51" s="11" customFormat="1" ht="22.5" customHeight="1" x14ac:dyDescent="0.1">
      <c r="B616" s="153"/>
      <c r="C616" s="154"/>
      <c r="D616" s="154"/>
      <c r="E616" s="155" t="s">
        <v>3</v>
      </c>
      <c r="F616" s="249" t="s">
        <v>631</v>
      </c>
      <c r="G616" s="250"/>
      <c r="H616" s="250"/>
      <c r="I616" s="250"/>
      <c r="J616" s="154"/>
      <c r="K616" s="156">
        <v>38.718000000000004</v>
      </c>
      <c r="L616" s="154"/>
      <c r="M616" s="154"/>
      <c r="N616" s="154"/>
      <c r="O616" s="154"/>
      <c r="P616" s="154"/>
      <c r="Q616" s="154"/>
      <c r="R616" s="157"/>
      <c r="T616" s="158"/>
      <c r="U616" s="154"/>
      <c r="V616" s="154"/>
      <c r="W616" s="154"/>
      <c r="X616" s="154"/>
      <c r="Y616" s="154"/>
      <c r="Z616" s="154"/>
      <c r="AA616" s="159"/>
      <c r="AT616" s="160" t="s">
        <v>161</v>
      </c>
      <c r="AU616" s="160" t="s">
        <v>81</v>
      </c>
      <c r="AV616" s="11" t="s">
        <v>81</v>
      </c>
      <c r="AW616" s="11" t="s">
        <v>32</v>
      </c>
      <c r="AX616" s="11" t="s">
        <v>74</v>
      </c>
      <c r="AY616" s="160" t="s">
        <v>154</v>
      </c>
    </row>
    <row r="617" spans="2:51" s="10" customFormat="1" ht="22.5" customHeight="1" x14ac:dyDescent="0.1">
      <c r="B617" s="145"/>
      <c r="C617" s="146"/>
      <c r="D617" s="146"/>
      <c r="E617" s="147" t="s">
        <v>3</v>
      </c>
      <c r="F617" s="253" t="s">
        <v>264</v>
      </c>
      <c r="G617" s="248"/>
      <c r="H617" s="248"/>
      <c r="I617" s="248"/>
      <c r="J617" s="146"/>
      <c r="K617" s="148" t="s">
        <v>3</v>
      </c>
      <c r="L617" s="146"/>
      <c r="M617" s="146"/>
      <c r="N617" s="146"/>
      <c r="O617" s="146"/>
      <c r="P617" s="146"/>
      <c r="Q617" s="146"/>
      <c r="R617" s="149"/>
      <c r="T617" s="150"/>
      <c r="U617" s="146"/>
      <c r="V617" s="146"/>
      <c r="W617" s="146"/>
      <c r="X617" s="146"/>
      <c r="Y617" s="146"/>
      <c r="Z617" s="146"/>
      <c r="AA617" s="151"/>
      <c r="AT617" s="152" t="s">
        <v>161</v>
      </c>
      <c r="AU617" s="152" t="s">
        <v>81</v>
      </c>
      <c r="AV617" s="10" t="s">
        <v>20</v>
      </c>
      <c r="AW617" s="10" t="s">
        <v>32</v>
      </c>
      <c r="AX617" s="10" t="s">
        <v>74</v>
      </c>
      <c r="AY617" s="152" t="s">
        <v>154</v>
      </c>
    </row>
    <row r="618" spans="2:51" s="11" customFormat="1" ht="22.5" customHeight="1" x14ac:dyDescent="0.1">
      <c r="B618" s="153"/>
      <c r="C618" s="154"/>
      <c r="D618" s="154"/>
      <c r="E618" s="155" t="s">
        <v>3</v>
      </c>
      <c r="F618" s="249" t="s">
        <v>459</v>
      </c>
      <c r="G618" s="250"/>
      <c r="H618" s="250"/>
      <c r="I618" s="250"/>
      <c r="J618" s="154"/>
      <c r="K618" s="156">
        <v>-1.6</v>
      </c>
      <c r="L618" s="154"/>
      <c r="M618" s="154"/>
      <c r="N618" s="154"/>
      <c r="O618" s="154"/>
      <c r="P618" s="154"/>
      <c r="Q618" s="154"/>
      <c r="R618" s="157"/>
      <c r="T618" s="158"/>
      <c r="U618" s="154"/>
      <c r="V618" s="154"/>
      <c r="W618" s="154"/>
      <c r="X618" s="154"/>
      <c r="Y618" s="154"/>
      <c r="Z618" s="154"/>
      <c r="AA618" s="159"/>
      <c r="AT618" s="160" t="s">
        <v>161</v>
      </c>
      <c r="AU618" s="160" t="s">
        <v>81</v>
      </c>
      <c r="AV618" s="11" t="s">
        <v>81</v>
      </c>
      <c r="AW618" s="11" t="s">
        <v>32</v>
      </c>
      <c r="AX618" s="11" t="s">
        <v>74</v>
      </c>
      <c r="AY618" s="160" t="s">
        <v>154</v>
      </c>
    </row>
    <row r="619" spans="2:51" s="11" customFormat="1" ht="22.5" customHeight="1" x14ac:dyDescent="0.1">
      <c r="B619" s="153"/>
      <c r="C619" s="154"/>
      <c r="D619" s="154"/>
      <c r="E619" s="155" t="s">
        <v>3</v>
      </c>
      <c r="F619" s="249" t="s">
        <v>629</v>
      </c>
      <c r="G619" s="250"/>
      <c r="H619" s="250"/>
      <c r="I619" s="250"/>
      <c r="J619" s="154"/>
      <c r="K619" s="156">
        <v>-4.8</v>
      </c>
      <c r="L619" s="154"/>
      <c r="M619" s="154"/>
      <c r="N619" s="154"/>
      <c r="O619" s="154"/>
      <c r="P619" s="154"/>
      <c r="Q619" s="154"/>
      <c r="R619" s="157"/>
      <c r="T619" s="158"/>
      <c r="U619" s="154"/>
      <c r="V619" s="154"/>
      <c r="W619" s="154"/>
      <c r="X619" s="154"/>
      <c r="Y619" s="154"/>
      <c r="Z619" s="154"/>
      <c r="AA619" s="159"/>
      <c r="AT619" s="160" t="s">
        <v>161</v>
      </c>
      <c r="AU619" s="160" t="s">
        <v>81</v>
      </c>
      <c r="AV619" s="11" t="s">
        <v>81</v>
      </c>
      <c r="AW619" s="11" t="s">
        <v>32</v>
      </c>
      <c r="AX619" s="11" t="s">
        <v>74</v>
      </c>
      <c r="AY619" s="160" t="s">
        <v>154</v>
      </c>
    </row>
    <row r="620" spans="2:51" s="10" customFormat="1" ht="22.5" customHeight="1" x14ac:dyDescent="0.1">
      <c r="B620" s="145"/>
      <c r="C620" s="146"/>
      <c r="D620" s="146"/>
      <c r="E620" s="147" t="s">
        <v>3</v>
      </c>
      <c r="F620" s="253" t="s">
        <v>632</v>
      </c>
      <c r="G620" s="248"/>
      <c r="H620" s="248"/>
      <c r="I620" s="248"/>
      <c r="J620" s="146"/>
      <c r="K620" s="148" t="s">
        <v>3</v>
      </c>
      <c r="L620" s="146"/>
      <c r="M620" s="146"/>
      <c r="N620" s="146"/>
      <c r="O620" s="146"/>
      <c r="P620" s="146"/>
      <c r="Q620" s="146"/>
      <c r="R620" s="149"/>
      <c r="T620" s="150"/>
      <c r="U620" s="146"/>
      <c r="V620" s="146"/>
      <c r="W620" s="146"/>
      <c r="X620" s="146"/>
      <c r="Y620" s="146"/>
      <c r="Z620" s="146"/>
      <c r="AA620" s="151"/>
      <c r="AT620" s="152" t="s">
        <v>161</v>
      </c>
      <c r="AU620" s="152" t="s">
        <v>81</v>
      </c>
      <c r="AV620" s="10" t="s">
        <v>20</v>
      </c>
      <c r="AW620" s="10" t="s">
        <v>32</v>
      </c>
      <c r="AX620" s="10" t="s">
        <v>74</v>
      </c>
      <c r="AY620" s="152" t="s">
        <v>154</v>
      </c>
    </row>
    <row r="621" spans="2:51" s="11" customFormat="1" ht="22.5" customHeight="1" x14ac:dyDescent="0.1">
      <c r="B621" s="153"/>
      <c r="C621" s="154"/>
      <c r="D621" s="154"/>
      <c r="E621" s="155" t="s">
        <v>3</v>
      </c>
      <c r="F621" s="249" t="s">
        <v>633</v>
      </c>
      <c r="G621" s="250"/>
      <c r="H621" s="250"/>
      <c r="I621" s="250"/>
      <c r="J621" s="154"/>
      <c r="K621" s="156">
        <v>42.146999999999998</v>
      </c>
      <c r="L621" s="154"/>
      <c r="M621" s="154"/>
      <c r="N621" s="154"/>
      <c r="O621" s="154"/>
      <c r="P621" s="154"/>
      <c r="Q621" s="154"/>
      <c r="R621" s="157"/>
      <c r="T621" s="158"/>
      <c r="U621" s="154"/>
      <c r="V621" s="154"/>
      <c r="W621" s="154"/>
      <c r="X621" s="154"/>
      <c r="Y621" s="154"/>
      <c r="Z621" s="154"/>
      <c r="AA621" s="159"/>
      <c r="AT621" s="160" t="s">
        <v>161</v>
      </c>
      <c r="AU621" s="160" t="s">
        <v>81</v>
      </c>
      <c r="AV621" s="11" t="s">
        <v>81</v>
      </c>
      <c r="AW621" s="11" t="s">
        <v>32</v>
      </c>
      <c r="AX621" s="11" t="s">
        <v>74</v>
      </c>
      <c r="AY621" s="160" t="s">
        <v>154</v>
      </c>
    </row>
    <row r="622" spans="2:51" s="10" customFormat="1" ht="22.5" customHeight="1" x14ac:dyDescent="0.1">
      <c r="B622" s="145"/>
      <c r="C622" s="146"/>
      <c r="D622" s="146"/>
      <c r="E622" s="147" t="s">
        <v>3</v>
      </c>
      <c r="F622" s="253" t="s">
        <v>264</v>
      </c>
      <c r="G622" s="248"/>
      <c r="H622" s="248"/>
      <c r="I622" s="248"/>
      <c r="J622" s="146"/>
      <c r="K622" s="148" t="s">
        <v>3</v>
      </c>
      <c r="L622" s="146"/>
      <c r="M622" s="146"/>
      <c r="N622" s="146"/>
      <c r="O622" s="146"/>
      <c r="P622" s="146"/>
      <c r="Q622" s="146"/>
      <c r="R622" s="149"/>
      <c r="T622" s="150"/>
      <c r="U622" s="146"/>
      <c r="V622" s="146"/>
      <c r="W622" s="146"/>
      <c r="X622" s="146"/>
      <c r="Y622" s="146"/>
      <c r="Z622" s="146"/>
      <c r="AA622" s="151"/>
      <c r="AT622" s="152" t="s">
        <v>161</v>
      </c>
      <c r="AU622" s="152" t="s">
        <v>81</v>
      </c>
      <c r="AV622" s="10" t="s">
        <v>20</v>
      </c>
      <c r="AW622" s="10" t="s">
        <v>32</v>
      </c>
      <c r="AX622" s="10" t="s">
        <v>74</v>
      </c>
      <c r="AY622" s="152" t="s">
        <v>154</v>
      </c>
    </row>
    <row r="623" spans="2:51" s="11" customFormat="1" ht="22.5" customHeight="1" x14ac:dyDescent="0.1">
      <c r="B623" s="153"/>
      <c r="C623" s="154"/>
      <c r="D623" s="154"/>
      <c r="E623" s="155" t="s">
        <v>3</v>
      </c>
      <c r="F623" s="249" t="s">
        <v>459</v>
      </c>
      <c r="G623" s="250"/>
      <c r="H623" s="250"/>
      <c r="I623" s="250"/>
      <c r="J623" s="154"/>
      <c r="K623" s="156">
        <v>-1.6</v>
      </c>
      <c r="L623" s="154"/>
      <c r="M623" s="154"/>
      <c r="N623" s="154"/>
      <c r="O623" s="154"/>
      <c r="P623" s="154"/>
      <c r="Q623" s="154"/>
      <c r="R623" s="157"/>
      <c r="T623" s="158"/>
      <c r="U623" s="154"/>
      <c r="V623" s="154"/>
      <c r="W623" s="154"/>
      <c r="X623" s="154"/>
      <c r="Y623" s="154"/>
      <c r="Z623" s="154"/>
      <c r="AA623" s="159"/>
      <c r="AT623" s="160" t="s">
        <v>161</v>
      </c>
      <c r="AU623" s="160" t="s">
        <v>81</v>
      </c>
      <c r="AV623" s="11" t="s">
        <v>81</v>
      </c>
      <c r="AW623" s="11" t="s">
        <v>32</v>
      </c>
      <c r="AX623" s="11" t="s">
        <v>74</v>
      </c>
      <c r="AY623" s="160" t="s">
        <v>154</v>
      </c>
    </row>
    <row r="624" spans="2:51" s="11" customFormat="1" ht="22.5" customHeight="1" x14ac:dyDescent="0.1">
      <c r="B624" s="153"/>
      <c r="C624" s="154"/>
      <c r="D624" s="154"/>
      <c r="E624" s="155" t="s">
        <v>3</v>
      </c>
      <c r="F624" s="249" t="s">
        <v>629</v>
      </c>
      <c r="G624" s="250"/>
      <c r="H624" s="250"/>
      <c r="I624" s="250"/>
      <c r="J624" s="154"/>
      <c r="K624" s="156">
        <v>-4.8</v>
      </c>
      <c r="L624" s="154"/>
      <c r="M624" s="154"/>
      <c r="N624" s="154"/>
      <c r="O624" s="154"/>
      <c r="P624" s="154"/>
      <c r="Q624" s="154"/>
      <c r="R624" s="157"/>
      <c r="T624" s="158"/>
      <c r="U624" s="154"/>
      <c r="V624" s="154"/>
      <c r="W624" s="154"/>
      <c r="X624" s="154"/>
      <c r="Y624" s="154"/>
      <c r="Z624" s="154"/>
      <c r="AA624" s="159"/>
      <c r="AT624" s="160" t="s">
        <v>161</v>
      </c>
      <c r="AU624" s="160" t="s">
        <v>81</v>
      </c>
      <c r="AV624" s="11" t="s">
        <v>81</v>
      </c>
      <c r="AW624" s="11" t="s">
        <v>32</v>
      </c>
      <c r="AX624" s="11" t="s">
        <v>74</v>
      </c>
      <c r="AY624" s="160" t="s">
        <v>154</v>
      </c>
    </row>
    <row r="625" spans="2:65" s="10" customFormat="1" ht="22.5" customHeight="1" x14ac:dyDescent="0.1">
      <c r="B625" s="145"/>
      <c r="C625" s="146"/>
      <c r="D625" s="146"/>
      <c r="E625" s="147" t="s">
        <v>3</v>
      </c>
      <c r="F625" s="253" t="s">
        <v>422</v>
      </c>
      <c r="G625" s="248"/>
      <c r="H625" s="248"/>
      <c r="I625" s="248"/>
      <c r="J625" s="146"/>
      <c r="K625" s="148" t="s">
        <v>3</v>
      </c>
      <c r="L625" s="146"/>
      <c r="M625" s="146"/>
      <c r="N625" s="146"/>
      <c r="O625" s="146"/>
      <c r="P625" s="146"/>
      <c r="Q625" s="146"/>
      <c r="R625" s="149"/>
      <c r="T625" s="150"/>
      <c r="U625" s="146"/>
      <c r="V625" s="146"/>
      <c r="W625" s="146"/>
      <c r="X625" s="146"/>
      <c r="Y625" s="146"/>
      <c r="Z625" s="146"/>
      <c r="AA625" s="151"/>
      <c r="AT625" s="152" t="s">
        <v>161</v>
      </c>
      <c r="AU625" s="152" t="s">
        <v>81</v>
      </c>
      <c r="AV625" s="10" t="s">
        <v>20</v>
      </c>
      <c r="AW625" s="10" t="s">
        <v>32</v>
      </c>
      <c r="AX625" s="10" t="s">
        <v>74</v>
      </c>
      <c r="AY625" s="152" t="s">
        <v>154</v>
      </c>
    </row>
    <row r="626" spans="2:65" s="11" customFormat="1" ht="22.5" customHeight="1" x14ac:dyDescent="0.1">
      <c r="B626" s="153"/>
      <c r="C626" s="154"/>
      <c r="D626" s="154"/>
      <c r="E626" s="155" t="s">
        <v>3</v>
      </c>
      <c r="F626" s="249" t="s">
        <v>634</v>
      </c>
      <c r="G626" s="250"/>
      <c r="H626" s="250"/>
      <c r="I626" s="250"/>
      <c r="J626" s="154"/>
      <c r="K626" s="156">
        <v>35.234999999999999</v>
      </c>
      <c r="L626" s="154"/>
      <c r="M626" s="154"/>
      <c r="N626" s="154"/>
      <c r="O626" s="154"/>
      <c r="P626" s="154"/>
      <c r="Q626" s="154"/>
      <c r="R626" s="157"/>
      <c r="T626" s="158"/>
      <c r="U626" s="154"/>
      <c r="V626" s="154"/>
      <c r="W626" s="154"/>
      <c r="X626" s="154"/>
      <c r="Y626" s="154"/>
      <c r="Z626" s="154"/>
      <c r="AA626" s="159"/>
      <c r="AT626" s="160" t="s">
        <v>161</v>
      </c>
      <c r="AU626" s="160" t="s">
        <v>81</v>
      </c>
      <c r="AV626" s="11" t="s">
        <v>81</v>
      </c>
      <c r="AW626" s="11" t="s">
        <v>32</v>
      </c>
      <c r="AX626" s="11" t="s">
        <v>74</v>
      </c>
      <c r="AY626" s="160" t="s">
        <v>154</v>
      </c>
    </row>
    <row r="627" spans="2:65" s="10" customFormat="1" ht="22.5" customHeight="1" x14ac:dyDescent="0.1">
      <c r="B627" s="145"/>
      <c r="C627" s="146"/>
      <c r="D627" s="146"/>
      <c r="E627" s="147" t="s">
        <v>3</v>
      </c>
      <c r="F627" s="253" t="s">
        <v>264</v>
      </c>
      <c r="G627" s="248"/>
      <c r="H627" s="248"/>
      <c r="I627" s="248"/>
      <c r="J627" s="146"/>
      <c r="K627" s="148" t="s">
        <v>3</v>
      </c>
      <c r="L627" s="146"/>
      <c r="M627" s="146"/>
      <c r="N627" s="146"/>
      <c r="O627" s="146"/>
      <c r="P627" s="146"/>
      <c r="Q627" s="146"/>
      <c r="R627" s="149"/>
      <c r="T627" s="150"/>
      <c r="U627" s="146"/>
      <c r="V627" s="146"/>
      <c r="W627" s="146"/>
      <c r="X627" s="146"/>
      <c r="Y627" s="146"/>
      <c r="Z627" s="146"/>
      <c r="AA627" s="151"/>
      <c r="AT627" s="152" t="s">
        <v>161</v>
      </c>
      <c r="AU627" s="152" t="s">
        <v>81</v>
      </c>
      <c r="AV627" s="10" t="s">
        <v>20</v>
      </c>
      <c r="AW627" s="10" t="s">
        <v>32</v>
      </c>
      <c r="AX627" s="10" t="s">
        <v>74</v>
      </c>
      <c r="AY627" s="152" t="s">
        <v>154</v>
      </c>
    </row>
    <row r="628" spans="2:65" s="11" customFormat="1" ht="22.5" customHeight="1" x14ac:dyDescent="0.1">
      <c r="B628" s="153"/>
      <c r="C628" s="154"/>
      <c r="D628" s="154"/>
      <c r="E628" s="155" t="s">
        <v>3</v>
      </c>
      <c r="F628" s="249" t="s">
        <v>424</v>
      </c>
      <c r="G628" s="250"/>
      <c r="H628" s="250"/>
      <c r="I628" s="250"/>
      <c r="J628" s="154"/>
      <c r="K628" s="156">
        <v>-1.4</v>
      </c>
      <c r="L628" s="154"/>
      <c r="M628" s="154"/>
      <c r="N628" s="154"/>
      <c r="O628" s="154"/>
      <c r="P628" s="154"/>
      <c r="Q628" s="154"/>
      <c r="R628" s="157"/>
      <c r="T628" s="158"/>
      <c r="U628" s="154"/>
      <c r="V628" s="154"/>
      <c r="W628" s="154"/>
      <c r="X628" s="154"/>
      <c r="Y628" s="154"/>
      <c r="Z628" s="154"/>
      <c r="AA628" s="159"/>
      <c r="AT628" s="160" t="s">
        <v>161</v>
      </c>
      <c r="AU628" s="160" t="s">
        <v>81</v>
      </c>
      <c r="AV628" s="11" t="s">
        <v>81</v>
      </c>
      <c r="AW628" s="11" t="s">
        <v>32</v>
      </c>
      <c r="AX628" s="11" t="s">
        <v>74</v>
      </c>
      <c r="AY628" s="160" t="s">
        <v>154</v>
      </c>
    </row>
    <row r="629" spans="2:65" s="11" customFormat="1" ht="22.5" customHeight="1" x14ac:dyDescent="0.1">
      <c r="B629" s="153"/>
      <c r="C629" s="154"/>
      <c r="D629" s="154"/>
      <c r="E629" s="155" t="s">
        <v>3</v>
      </c>
      <c r="F629" s="249" t="s">
        <v>268</v>
      </c>
      <c r="G629" s="250"/>
      <c r="H629" s="250"/>
      <c r="I629" s="250"/>
      <c r="J629" s="154"/>
      <c r="K629" s="156">
        <v>-1.92</v>
      </c>
      <c r="L629" s="154"/>
      <c r="M629" s="154"/>
      <c r="N629" s="154"/>
      <c r="O629" s="154"/>
      <c r="P629" s="154"/>
      <c r="Q629" s="154"/>
      <c r="R629" s="157"/>
      <c r="T629" s="158"/>
      <c r="U629" s="154"/>
      <c r="V629" s="154"/>
      <c r="W629" s="154"/>
      <c r="X629" s="154"/>
      <c r="Y629" s="154"/>
      <c r="Z629" s="154"/>
      <c r="AA629" s="159"/>
      <c r="AT629" s="160" t="s">
        <v>161</v>
      </c>
      <c r="AU629" s="160" t="s">
        <v>81</v>
      </c>
      <c r="AV629" s="11" t="s">
        <v>81</v>
      </c>
      <c r="AW629" s="11" t="s">
        <v>32</v>
      </c>
      <c r="AX629" s="11" t="s">
        <v>74</v>
      </c>
      <c r="AY629" s="160" t="s">
        <v>154</v>
      </c>
    </row>
    <row r="630" spans="2:65" s="13" customFormat="1" ht="22.5" customHeight="1" x14ac:dyDescent="0.1">
      <c r="B630" s="169"/>
      <c r="C630" s="170"/>
      <c r="D630" s="170"/>
      <c r="E630" s="171" t="s">
        <v>3</v>
      </c>
      <c r="F630" s="254" t="s">
        <v>360</v>
      </c>
      <c r="G630" s="255"/>
      <c r="H630" s="255"/>
      <c r="I630" s="255"/>
      <c r="J630" s="170"/>
      <c r="K630" s="172">
        <v>271.166</v>
      </c>
      <c r="L630" s="170"/>
      <c r="M630" s="170"/>
      <c r="N630" s="170"/>
      <c r="O630" s="170"/>
      <c r="P630" s="170"/>
      <c r="Q630" s="170"/>
      <c r="R630" s="173"/>
      <c r="T630" s="174"/>
      <c r="U630" s="170"/>
      <c r="V630" s="170"/>
      <c r="W630" s="170"/>
      <c r="X630" s="170"/>
      <c r="Y630" s="170"/>
      <c r="Z630" s="170"/>
      <c r="AA630" s="175"/>
      <c r="AT630" s="176" t="s">
        <v>161</v>
      </c>
      <c r="AU630" s="176" t="s">
        <v>81</v>
      </c>
      <c r="AV630" s="13" t="s">
        <v>84</v>
      </c>
      <c r="AW630" s="13" t="s">
        <v>32</v>
      </c>
      <c r="AX630" s="13" t="s">
        <v>74</v>
      </c>
      <c r="AY630" s="176" t="s">
        <v>154</v>
      </c>
    </row>
    <row r="631" spans="2:65" s="12" customFormat="1" ht="22.5" customHeight="1" x14ac:dyDescent="0.1">
      <c r="B631" s="161"/>
      <c r="C631" s="162"/>
      <c r="D631" s="162"/>
      <c r="E631" s="163" t="s">
        <v>3</v>
      </c>
      <c r="F631" s="251" t="s">
        <v>163</v>
      </c>
      <c r="G631" s="252"/>
      <c r="H631" s="252"/>
      <c r="I631" s="252"/>
      <c r="J631" s="162"/>
      <c r="K631" s="164">
        <v>451.05500000000001</v>
      </c>
      <c r="L631" s="162"/>
      <c r="M631" s="162"/>
      <c r="N631" s="162"/>
      <c r="O631" s="162"/>
      <c r="P631" s="162"/>
      <c r="Q631" s="162"/>
      <c r="R631" s="165"/>
      <c r="T631" s="166"/>
      <c r="U631" s="162"/>
      <c r="V631" s="162"/>
      <c r="W631" s="162"/>
      <c r="X631" s="162"/>
      <c r="Y631" s="162"/>
      <c r="Z631" s="162"/>
      <c r="AA631" s="167"/>
      <c r="AT631" s="168" t="s">
        <v>161</v>
      </c>
      <c r="AU631" s="168" t="s">
        <v>81</v>
      </c>
      <c r="AV631" s="12" t="s">
        <v>87</v>
      </c>
      <c r="AW631" s="12" t="s">
        <v>32</v>
      </c>
      <c r="AX631" s="12" t="s">
        <v>20</v>
      </c>
      <c r="AY631" s="168" t="s">
        <v>154</v>
      </c>
    </row>
    <row r="632" spans="2:65" s="1" customFormat="1" ht="31.5" customHeight="1" x14ac:dyDescent="0.1">
      <c r="B632" s="135"/>
      <c r="C632" s="136" t="s">
        <v>635</v>
      </c>
      <c r="D632" s="136" t="s">
        <v>155</v>
      </c>
      <c r="E632" s="137" t="s">
        <v>636</v>
      </c>
      <c r="F632" s="244" t="s">
        <v>637</v>
      </c>
      <c r="G632" s="245"/>
      <c r="H632" s="245"/>
      <c r="I632" s="245"/>
      <c r="J632" s="138" t="s">
        <v>221</v>
      </c>
      <c r="K632" s="139">
        <v>382.029</v>
      </c>
      <c r="L632" s="246">
        <v>0</v>
      </c>
      <c r="M632" s="245"/>
      <c r="N632" s="246">
        <f>ROUND(L632*K632,2)</f>
        <v>0</v>
      </c>
      <c r="O632" s="245"/>
      <c r="P632" s="245"/>
      <c r="Q632" s="245"/>
      <c r="R632" s="140"/>
      <c r="T632" s="141" t="s">
        <v>3</v>
      </c>
      <c r="U632" s="40" t="s">
        <v>41</v>
      </c>
      <c r="V632" s="142">
        <v>0.27200000000000002</v>
      </c>
      <c r="W632" s="142">
        <f>V632*K632</f>
        <v>103.911888</v>
      </c>
      <c r="X632" s="142">
        <v>3.0000000000000001E-3</v>
      </c>
      <c r="Y632" s="142">
        <f>X632*K632</f>
        <v>1.1460870000000001</v>
      </c>
      <c r="Z632" s="142">
        <v>0</v>
      </c>
      <c r="AA632" s="143">
        <f>Z632*K632</f>
        <v>0</v>
      </c>
      <c r="AR632" s="17" t="s">
        <v>87</v>
      </c>
      <c r="AT632" s="17" t="s">
        <v>155</v>
      </c>
      <c r="AU632" s="17" t="s">
        <v>81</v>
      </c>
      <c r="AY632" s="17" t="s">
        <v>154</v>
      </c>
      <c r="BE632" s="144">
        <f>IF(U632="základní",N632,0)</f>
        <v>0</v>
      </c>
      <c r="BF632" s="144">
        <f>IF(U632="snížená",N632,0)</f>
        <v>0</v>
      </c>
      <c r="BG632" s="144">
        <f>IF(U632="zákl. přenesená",N632,0)</f>
        <v>0</v>
      </c>
      <c r="BH632" s="144">
        <f>IF(U632="sníž. přenesená",N632,0)</f>
        <v>0</v>
      </c>
      <c r="BI632" s="144">
        <f>IF(U632="nulová",N632,0)</f>
        <v>0</v>
      </c>
      <c r="BJ632" s="17" t="s">
        <v>81</v>
      </c>
      <c r="BK632" s="144">
        <f>ROUND(L632*K632,2)</f>
        <v>0</v>
      </c>
      <c r="BL632" s="17" t="s">
        <v>87</v>
      </c>
      <c r="BM632" s="17" t="s">
        <v>638</v>
      </c>
    </row>
    <row r="633" spans="2:65" s="10" customFormat="1" ht="22.5" customHeight="1" x14ac:dyDescent="0.1">
      <c r="B633" s="145"/>
      <c r="C633" s="146"/>
      <c r="D633" s="146"/>
      <c r="E633" s="147" t="s">
        <v>3</v>
      </c>
      <c r="F633" s="247" t="s">
        <v>602</v>
      </c>
      <c r="G633" s="248"/>
      <c r="H633" s="248"/>
      <c r="I633" s="248"/>
      <c r="J633" s="146"/>
      <c r="K633" s="148" t="s">
        <v>3</v>
      </c>
      <c r="L633" s="146"/>
      <c r="M633" s="146"/>
      <c r="N633" s="146"/>
      <c r="O633" s="146"/>
      <c r="P633" s="146"/>
      <c r="Q633" s="146"/>
      <c r="R633" s="149"/>
      <c r="T633" s="150"/>
      <c r="U633" s="146"/>
      <c r="V633" s="146"/>
      <c r="W633" s="146"/>
      <c r="X633" s="146"/>
      <c r="Y633" s="146"/>
      <c r="Z633" s="146"/>
      <c r="AA633" s="151"/>
      <c r="AT633" s="152" t="s">
        <v>161</v>
      </c>
      <c r="AU633" s="152" t="s">
        <v>81</v>
      </c>
      <c r="AV633" s="10" t="s">
        <v>20</v>
      </c>
      <c r="AW633" s="10" t="s">
        <v>32</v>
      </c>
      <c r="AX633" s="10" t="s">
        <v>74</v>
      </c>
      <c r="AY633" s="152" t="s">
        <v>154</v>
      </c>
    </row>
    <row r="634" spans="2:65" s="10" customFormat="1" ht="22.5" customHeight="1" x14ac:dyDescent="0.1">
      <c r="B634" s="145"/>
      <c r="C634" s="146"/>
      <c r="D634" s="146"/>
      <c r="E634" s="147" t="s">
        <v>3</v>
      </c>
      <c r="F634" s="253" t="s">
        <v>603</v>
      </c>
      <c r="G634" s="248"/>
      <c r="H634" s="248"/>
      <c r="I634" s="248"/>
      <c r="J634" s="146"/>
      <c r="K634" s="148" t="s">
        <v>3</v>
      </c>
      <c r="L634" s="146"/>
      <c r="M634" s="146"/>
      <c r="N634" s="146"/>
      <c r="O634" s="146"/>
      <c r="P634" s="146"/>
      <c r="Q634" s="146"/>
      <c r="R634" s="149"/>
      <c r="T634" s="150"/>
      <c r="U634" s="146"/>
      <c r="V634" s="146"/>
      <c r="W634" s="146"/>
      <c r="X634" s="146"/>
      <c r="Y634" s="146"/>
      <c r="Z634" s="146"/>
      <c r="AA634" s="151"/>
      <c r="AT634" s="152" t="s">
        <v>161</v>
      </c>
      <c r="AU634" s="152" t="s">
        <v>81</v>
      </c>
      <c r="AV634" s="10" t="s">
        <v>20</v>
      </c>
      <c r="AW634" s="10" t="s">
        <v>32</v>
      </c>
      <c r="AX634" s="10" t="s">
        <v>74</v>
      </c>
      <c r="AY634" s="152" t="s">
        <v>154</v>
      </c>
    </row>
    <row r="635" spans="2:65" s="11" customFormat="1" ht="22.5" customHeight="1" x14ac:dyDescent="0.1">
      <c r="B635" s="153"/>
      <c r="C635" s="154"/>
      <c r="D635" s="154"/>
      <c r="E635" s="155" t="s">
        <v>3</v>
      </c>
      <c r="F635" s="249" t="s">
        <v>604</v>
      </c>
      <c r="G635" s="250"/>
      <c r="H635" s="250"/>
      <c r="I635" s="250"/>
      <c r="J635" s="154"/>
      <c r="K635" s="156">
        <v>33.993000000000002</v>
      </c>
      <c r="L635" s="154"/>
      <c r="M635" s="154"/>
      <c r="N635" s="154"/>
      <c r="O635" s="154"/>
      <c r="P635" s="154"/>
      <c r="Q635" s="154"/>
      <c r="R635" s="157"/>
      <c r="T635" s="158"/>
      <c r="U635" s="154"/>
      <c r="V635" s="154"/>
      <c r="W635" s="154"/>
      <c r="X635" s="154"/>
      <c r="Y635" s="154"/>
      <c r="Z635" s="154"/>
      <c r="AA635" s="159"/>
      <c r="AT635" s="160" t="s">
        <v>161</v>
      </c>
      <c r="AU635" s="160" t="s">
        <v>81</v>
      </c>
      <c r="AV635" s="11" t="s">
        <v>81</v>
      </c>
      <c r="AW635" s="11" t="s">
        <v>32</v>
      </c>
      <c r="AX635" s="11" t="s">
        <v>74</v>
      </c>
      <c r="AY635" s="160" t="s">
        <v>154</v>
      </c>
    </row>
    <row r="636" spans="2:65" s="10" customFormat="1" ht="22.5" customHeight="1" x14ac:dyDescent="0.1">
      <c r="B636" s="145"/>
      <c r="C636" s="146"/>
      <c r="D636" s="146"/>
      <c r="E636" s="147" t="s">
        <v>3</v>
      </c>
      <c r="F636" s="253" t="s">
        <v>264</v>
      </c>
      <c r="G636" s="248"/>
      <c r="H636" s="248"/>
      <c r="I636" s="248"/>
      <c r="J636" s="146"/>
      <c r="K636" s="148" t="s">
        <v>3</v>
      </c>
      <c r="L636" s="146"/>
      <c r="M636" s="146"/>
      <c r="N636" s="146"/>
      <c r="O636" s="146"/>
      <c r="P636" s="146"/>
      <c r="Q636" s="146"/>
      <c r="R636" s="149"/>
      <c r="T636" s="150"/>
      <c r="U636" s="146"/>
      <c r="V636" s="146"/>
      <c r="W636" s="146"/>
      <c r="X636" s="146"/>
      <c r="Y636" s="146"/>
      <c r="Z636" s="146"/>
      <c r="AA636" s="151"/>
      <c r="AT636" s="152" t="s">
        <v>161</v>
      </c>
      <c r="AU636" s="152" t="s">
        <v>81</v>
      </c>
      <c r="AV636" s="10" t="s">
        <v>20</v>
      </c>
      <c r="AW636" s="10" t="s">
        <v>32</v>
      </c>
      <c r="AX636" s="10" t="s">
        <v>74</v>
      </c>
      <c r="AY636" s="152" t="s">
        <v>154</v>
      </c>
    </row>
    <row r="637" spans="2:65" s="11" customFormat="1" ht="22.5" customHeight="1" x14ac:dyDescent="0.1">
      <c r="B637" s="153"/>
      <c r="C637" s="154"/>
      <c r="D637" s="154"/>
      <c r="E637" s="155" t="s">
        <v>3</v>
      </c>
      <c r="F637" s="249" t="s">
        <v>435</v>
      </c>
      <c r="G637" s="250"/>
      <c r="H637" s="250"/>
      <c r="I637" s="250"/>
      <c r="J637" s="154"/>
      <c r="K637" s="156">
        <v>-4.8</v>
      </c>
      <c r="L637" s="154"/>
      <c r="M637" s="154"/>
      <c r="N637" s="154"/>
      <c r="O637" s="154"/>
      <c r="P637" s="154"/>
      <c r="Q637" s="154"/>
      <c r="R637" s="157"/>
      <c r="T637" s="158"/>
      <c r="U637" s="154"/>
      <c r="V637" s="154"/>
      <c r="W637" s="154"/>
      <c r="X637" s="154"/>
      <c r="Y637" s="154"/>
      <c r="Z637" s="154"/>
      <c r="AA637" s="159"/>
      <c r="AT637" s="160" t="s">
        <v>161</v>
      </c>
      <c r="AU637" s="160" t="s">
        <v>81</v>
      </c>
      <c r="AV637" s="11" t="s">
        <v>81</v>
      </c>
      <c r="AW637" s="11" t="s">
        <v>32</v>
      </c>
      <c r="AX637" s="11" t="s">
        <v>74</v>
      </c>
      <c r="AY637" s="160" t="s">
        <v>154</v>
      </c>
    </row>
    <row r="638" spans="2:65" s="11" customFormat="1" ht="22.5" customHeight="1" x14ac:dyDescent="0.1">
      <c r="B638" s="153"/>
      <c r="C638" s="154"/>
      <c r="D638" s="154"/>
      <c r="E638" s="155" t="s">
        <v>3</v>
      </c>
      <c r="F638" s="249" t="s">
        <v>424</v>
      </c>
      <c r="G638" s="250"/>
      <c r="H638" s="250"/>
      <c r="I638" s="250"/>
      <c r="J638" s="154"/>
      <c r="K638" s="156">
        <v>-1.4</v>
      </c>
      <c r="L638" s="154"/>
      <c r="M638" s="154"/>
      <c r="N638" s="154"/>
      <c r="O638" s="154"/>
      <c r="P638" s="154"/>
      <c r="Q638" s="154"/>
      <c r="R638" s="157"/>
      <c r="T638" s="158"/>
      <c r="U638" s="154"/>
      <c r="V638" s="154"/>
      <c r="W638" s="154"/>
      <c r="X638" s="154"/>
      <c r="Y638" s="154"/>
      <c r="Z638" s="154"/>
      <c r="AA638" s="159"/>
      <c r="AT638" s="160" t="s">
        <v>161</v>
      </c>
      <c r="AU638" s="160" t="s">
        <v>81</v>
      </c>
      <c r="AV638" s="11" t="s">
        <v>81</v>
      </c>
      <c r="AW638" s="11" t="s">
        <v>32</v>
      </c>
      <c r="AX638" s="11" t="s">
        <v>74</v>
      </c>
      <c r="AY638" s="160" t="s">
        <v>154</v>
      </c>
    </row>
    <row r="639" spans="2:65" s="10" customFormat="1" ht="22.5" customHeight="1" x14ac:dyDescent="0.1">
      <c r="B639" s="145"/>
      <c r="C639" s="146"/>
      <c r="D639" s="146"/>
      <c r="E639" s="147" t="s">
        <v>3</v>
      </c>
      <c r="F639" s="253" t="s">
        <v>605</v>
      </c>
      <c r="G639" s="248"/>
      <c r="H639" s="248"/>
      <c r="I639" s="248"/>
      <c r="J639" s="146"/>
      <c r="K639" s="148" t="s">
        <v>3</v>
      </c>
      <c r="L639" s="146"/>
      <c r="M639" s="146"/>
      <c r="N639" s="146"/>
      <c r="O639" s="146"/>
      <c r="P639" s="146"/>
      <c r="Q639" s="146"/>
      <c r="R639" s="149"/>
      <c r="T639" s="150"/>
      <c r="U639" s="146"/>
      <c r="V639" s="146"/>
      <c r="W639" s="146"/>
      <c r="X639" s="146"/>
      <c r="Y639" s="146"/>
      <c r="Z639" s="146"/>
      <c r="AA639" s="151"/>
      <c r="AT639" s="152" t="s">
        <v>161</v>
      </c>
      <c r="AU639" s="152" t="s">
        <v>81</v>
      </c>
      <c r="AV639" s="10" t="s">
        <v>20</v>
      </c>
      <c r="AW639" s="10" t="s">
        <v>32</v>
      </c>
      <c r="AX639" s="10" t="s">
        <v>74</v>
      </c>
      <c r="AY639" s="152" t="s">
        <v>154</v>
      </c>
    </row>
    <row r="640" spans="2:65" s="11" customFormat="1" ht="31.5" customHeight="1" x14ac:dyDescent="0.1">
      <c r="B640" s="153"/>
      <c r="C640" s="154"/>
      <c r="D640" s="154"/>
      <c r="E640" s="155" t="s">
        <v>3</v>
      </c>
      <c r="F640" s="249" t="s">
        <v>606</v>
      </c>
      <c r="G640" s="250"/>
      <c r="H640" s="250"/>
      <c r="I640" s="250"/>
      <c r="J640" s="154"/>
      <c r="K640" s="156">
        <v>64.367999999999995</v>
      </c>
      <c r="L640" s="154"/>
      <c r="M640" s="154"/>
      <c r="N640" s="154"/>
      <c r="O640" s="154"/>
      <c r="P640" s="154"/>
      <c r="Q640" s="154"/>
      <c r="R640" s="157"/>
      <c r="T640" s="158"/>
      <c r="U640" s="154"/>
      <c r="V640" s="154"/>
      <c r="W640" s="154"/>
      <c r="X640" s="154"/>
      <c r="Y640" s="154"/>
      <c r="Z640" s="154"/>
      <c r="AA640" s="159"/>
      <c r="AT640" s="160" t="s">
        <v>161</v>
      </c>
      <c r="AU640" s="160" t="s">
        <v>81</v>
      </c>
      <c r="AV640" s="11" t="s">
        <v>81</v>
      </c>
      <c r="AW640" s="11" t="s">
        <v>32</v>
      </c>
      <c r="AX640" s="11" t="s">
        <v>74</v>
      </c>
      <c r="AY640" s="160" t="s">
        <v>154</v>
      </c>
    </row>
    <row r="641" spans="2:51" s="10" customFormat="1" ht="22.5" customHeight="1" x14ac:dyDescent="0.1">
      <c r="B641" s="145"/>
      <c r="C641" s="146"/>
      <c r="D641" s="146"/>
      <c r="E641" s="147" t="s">
        <v>3</v>
      </c>
      <c r="F641" s="253" t="s">
        <v>264</v>
      </c>
      <c r="G641" s="248"/>
      <c r="H641" s="248"/>
      <c r="I641" s="248"/>
      <c r="J641" s="146"/>
      <c r="K641" s="148" t="s">
        <v>3</v>
      </c>
      <c r="L641" s="146"/>
      <c r="M641" s="146"/>
      <c r="N641" s="146"/>
      <c r="O641" s="146"/>
      <c r="P641" s="146"/>
      <c r="Q641" s="146"/>
      <c r="R641" s="149"/>
      <c r="T641" s="150"/>
      <c r="U641" s="146"/>
      <c r="V641" s="146"/>
      <c r="W641" s="146"/>
      <c r="X641" s="146"/>
      <c r="Y641" s="146"/>
      <c r="Z641" s="146"/>
      <c r="AA641" s="151"/>
      <c r="AT641" s="152" t="s">
        <v>161</v>
      </c>
      <c r="AU641" s="152" t="s">
        <v>81</v>
      </c>
      <c r="AV641" s="10" t="s">
        <v>20</v>
      </c>
      <c r="AW641" s="10" t="s">
        <v>32</v>
      </c>
      <c r="AX641" s="10" t="s">
        <v>74</v>
      </c>
      <c r="AY641" s="152" t="s">
        <v>154</v>
      </c>
    </row>
    <row r="642" spans="2:51" s="11" customFormat="1" ht="22.5" customHeight="1" x14ac:dyDescent="0.1">
      <c r="B642" s="153"/>
      <c r="C642" s="154"/>
      <c r="D642" s="154"/>
      <c r="E642" s="155" t="s">
        <v>3</v>
      </c>
      <c r="F642" s="249" t="s">
        <v>280</v>
      </c>
      <c r="G642" s="250"/>
      <c r="H642" s="250"/>
      <c r="I642" s="250"/>
      <c r="J642" s="154"/>
      <c r="K642" s="156">
        <v>-6</v>
      </c>
      <c r="L642" s="154"/>
      <c r="M642" s="154"/>
      <c r="N642" s="154"/>
      <c r="O642" s="154"/>
      <c r="P642" s="154"/>
      <c r="Q642" s="154"/>
      <c r="R642" s="157"/>
      <c r="T642" s="158"/>
      <c r="U642" s="154"/>
      <c r="V642" s="154"/>
      <c r="W642" s="154"/>
      <c r="X642" s="154"/>
      <c r="Y642" s="154"/>
      <c r="Z642" s="154"/>
      <c r="AA642" s="159"/>
      <c r="AT642" s="160" t="s">
        <v>161</v>
      </c>
      <c r="AU642" s="160" t="s">
        <v>81</v>
      </c>
      <c r="AV642" s="11" t="s">
        <v>81</v>
      </c>
      <c r="AW642" s="11" t="s">
        <v>32</v>
      </c>
      <c r="AX642" s="11" t="s">
        <v>74</v>
      </c>
      <c r="AY642" s="160" t="s">
        <v>154</v>
      </c>
    </row>
    <row r="643" spans="2:51" s="11" customFormat="1" ht="22.5" customHeight="1" x14ac:dyDescent="0.1">
      <c r="B643" s="153"/>
      <c r="C643" s="154"/>
      <c r="D643" s="154"/>
      <c r="E643" s="155" t="s">
        <v>3</v>
      </c>
      <c r="F643" s="249" t="s">
        <v>281</v>
      </c>
      <c r="G643" s="250"/>
      <c r="H643" s="250"/>
      <c r="I643" s="250"/>
      <c r="J643" s="154"/>
      <c r="K643" s="156">
        <v>-1.2</v>
      </c>
      <c r="L643" s="154"/>
      <c r="M643" s="154"/>
      <c r="N643" s="154"/>
      <c r="O643" s="154"/>
      <c r="P643" s="154"/>
      <c r="Q643" s="154"/>
      <c r="R643" s="157"/>
      <c r="T643" s="158"/>
      <c r="U643" s="154"/>
      <c r="V643" s="154"/>
      <c r="W643" s="154"/>
      <c r="X643" s="154"/>
      <c r="Y643" s="154"/>
      <c r="Z643" s="154"/>
      <c r="AA643" s="159"/>
      <c r="AT643" s="160" t="s">
        <v>161</v>
      </c>
      <c r="AU643" s="160" t="s">
        <v>81</v>
      </c>
      <c r="AV643" s="11" t="s">
        <v>81</v>
      </c>
      <c r="AW643" s="11" t="s">
        <v>32</v>
      </c>
      <c r="AX643" s="11" t="s">
        <v>74</v>
      </c>
      <c r="AY643" s="160" t="s">
        <v>154</v>
      </c>
    </row>
    <row r="644" spans="2:51" s="11" customFormat="1" ht="22.5" customHeight="1" x14ac:dyDescent="0.1">
      <c r="B644" s="153"/>
      <c r="C644" s="154"/>
      <c r="D644" s="154"/>
      <c r="E644" s="155" t="s">
        <v>3</v>
      </c>
      <c r="F644" s="249" t="s">
        <v>459</v>
      </c>
      <c r="G644" s="250"/>
      <c r="H644" s="250"/>
      <c r="I644" s="250"/>
      <c r="J644" s="154"/>
      <c r="K644" s="156">
        <v>-1.6</v>
      </c>
      <c r="L644" s="154"/>
      <c r="M644" s="154"/>
      <c r="N644" s="154"/>
      <c r="O644" s="154"/>
      <c r="P644" s="154"/>
      <c r="Q644" s="154"/>
      <c r="R644" s="157"/>
      <c r="T644" s="158"/>
      <c r="U644" s="154"/>
      <c r="V644" s="154"/>
      <c r="W644" s="154"/>
      <c r="X644" s="154"/>
      <c r="Y644" s="154"/>
      <c r="Z644" s="154"/>
      <c r="AA644" s="159"/>
      <c r="AT644" s="160" t="s">
        <v>161</v>
      </c>
      <c r="AU644" s="160" t="s">
        <v>81</v>
      </c>
      <c r="AV644" s="11" t="s">
        <v>81</v>
      </c>
      <c r="AW644" s="11" t="s">
        <v>32</v>
      </c>
      <c r="AX644" s="11" t="s">
        <v>74</v>
      </c>
      <c r="AY644" s="160" t="s">
        <v>154</v>
      </c>
    </row>
    <row r="645" spans="2:51" s="10" customFormat="1" ht="22.5" customHeight="1" x14ac:dyDescent="0.1">
      <c r="B645" s="145"/>
      <c r="C645" s="146"/>
      <c r="D645" s="146"/>
      <c r="E645" s="147" t="s">
        <v>3</v>
      </c>
      <c r="F645" s="253" t="s">
        <v>608</v>
      </c>
      <c r="G645" s="248"/>
      <c r="H645" s="248"/>
      <c r="I645" s="248"/>
      <c r="J645" s="146"/>
      <c r="K645" s="148" t="s">
        <v>3</v>
      </c>
      <c r="L645" s="146"/>
      <c r="M645" s="146"/>
      <c r="N645" s="146"/>
      <c r="O645" s="146"/>
      <c r="P645" s="146"/>
      <c r="Q645" s="146"/>
      <c r="R645" s="149"/>
      <c r="T645" s="150"/>
      <c r="U645" s="146"/>
      <c r="V645" s="146"/>
      <c r="W645" s="146"/>
      <c r="X645" s="146"/>
      <c r="Y645" s="146"/>
      <c r="Z645" s="146"/>
      <c r="AA645" s="151"/>
      <c r="AT645" s="152" t="s">
        <v>161</v>
      </c>
      <c r="AU645" s="152" t="s">
        <v>81</v>
      </c>
      <c r="AV645" s="10" t="s">
        <v>20</v>
      </c>
      <c r="AW645" s="10" t="s">
        <v>32</v>
      </c>
      <c r="AX645" s="10" t="s">
        <v>74</v>
      </c>
      <c r="AY645" s="152" t="s">
        <v>154</v>
      </c>
    </row>
    <row r="646" spans="2:51" s="11" customFormat="1" ht="22.5" customHeight="1" x14ac:dyDescent="0.1">
      <c r="B646" s="153"/>
      <c r="C646" s="154"/>
      <c r="D646" s="154"/>
      <c r="E646" s="155" t="s">
        <v>3</v>
      </c>
      <c r="F646" s="249" t="s">
        <v>609</v>
      </c>
      <c r="G646" s="250"/>
      <c r="H646" s="250"/>
      <c r="I646" s="250"/>
      <c r="J646" s="154"/>
      <c r="K646" s="156">
        <v>27.06</v>
      </c>
      <c r="L646" s="154"/>
      <c r="M646" s="154"/>
      <c r="N646" s="154"/>
      <c r="O646" s="154"/>
      <c r="P646" s="154"/>
      <c r="Q646" s="154"/>
      <c r="R646" s="157"/>
      <c r="T646" s="158"/>
      <c r="U646" s="154"/>
      <c r="V646" s="154"/>
      <c r="W646" s="154"/>
      <c r="X646" s="154"/>
      <c r="Y646" s="154"/>
      <c r="Z646" s="154"/>
      <c r="AA646" s="159"/>
      <c r="AT646" s="160" t="s">
        <v>161</v>
      </c>
      <c r="AU646" s="160" t="s">
        <v>81</v>
      </c>
      <c r="AV646" s="11" t="s">
        <v>81</v>
      </c>
      <c r="AW646" s="11" t="s">
        <v>32</v>
      </c>
      <c r="AX646" s="11" t="s">
        <v>74</v>
      </c>
      <c r="AY646" s="160" t="s">
        <v>154</v>
      </c>
    </row>
    <row r="647" spans="2:51" s="10" customFormat="1" ht="22.5" customHeight="1" x14ac:dyDescent="0.1">
      <c r="B647" s="145"/>
      <c r="C647" s="146"/>
      <c r="D647" s="146"/>
      <c r="E647" s="147" t="s">
        <v>3</v>
      </c>
      <c r="F647" s="253" t="s">
        <v>264</v>
      </c>
      <c r="G647" s="248"/>
      <c r="H647" s="248"/>
      <c r="I647" s="248"/>
      <c r="J647" s="146"/>
      <c r="K647" s="148" t="s">
        <v>3</v>
      </c>
      <c r="L647" s="146"/>
      <c r="M647" s="146"/>
      <c r="N647" s="146"/>
      <c r="O647" s="146"/>
      <c r="P647" s="146"/>
      <c r="Q647" s="146"/>
      <c r="R647" s="149"/>
      <c r="T647" s="150"/>
      <c r="U647" s="146"/>
      <c r="V647" s="146"/>
      <c r="W647" s="146"/>
      <c r="X647" s="146"/>
      <c r="Y647" s="146"/>
      <c r="Z647" s="146"/>
      <c r="AA647" s="151"/>
      <c r="AT647" s="152" t="s">
        <v>161</v>
      </c>
      <c r="AU647" s="152" t="s">
        <v>81</v>
      </c>
      <c r="AV647" s="10" t="s">
        <v>20</v>
      </c>
      <c r="AW647" s="10" t="s">
        <v>32</v>
      </c>
      <c r="AX647" s="10" t="s">
        <v>74</v>
      </c>
      <c r="AY647" s="152" t="s">
        <v>154</v>
      </c>
    </row>
    <row r="648" spans="2:51" s="11" customFormat="1" ht="22.5" customHeight="1" x14ac:dyDescent="0.1">
      <c r="B648" s="153"/>
      <c r="C648" s="154"/>
      <c r="D648" s="154"/>
      <c r="E648" s="155" t="s">
        <v>3</v>
      </c>
      <c r="F648" s="249" t="s">
        <v>459</v>
      </c>
      <c r="G648" s="250"/>
      <c r="H648" s="250"/>
      <c r="I648" s="250"/>
      <c r="J648" s="154"/>
      <c r="K648" s="156">
        <v>-1.6</v>
      </c>
      <c r="L648" s="154"/>
      <c r="M648" s="154"/>
      <c r="N648" s="154"/>
      <c r="O648" s="154"/>
      <c r="P648" s="154"/>
      <c r="Q648" s="154"/>
      <c r="R648" s="157"/>
      <c r="T648" s="158"/>
      <c r="U648" s="154"/>
      <c r="V648" s="154"/>
      <c r="W648" s="154"/>
      <c r="X648" s="154"/>
      <c r="Y648" s="154"/>
      <c r="Z648" s="154"/>
      <c r="AA648" s="159"/>
      <c r="AT648" s="160" t="s">
        <v>161</v>
      </c>
      <c r="AU648" s="160" t="s">
        <v>81</v>
      </c>
      <c r="AV648" s="11" t="s">
        <v>81</v>
      </c>
      <c r="AW648" s="11" t="s">
        <v>32</v>
      </c>
      <c r="AX648" s="11" t="s">
        <v>74</v>
      </c>
      <c r="AY648" s="160" t="s">
        <v>154</v>
      </c>
    </row>
    <row r="649" spans="2:51" s="11" customFormat="1" ht="22.5" customHeight="1" x14ac:dyDescent="0.1">
      <c r="B649" s="153"/>
      <c r="C649" s="154"/>
      <c r="D649" s="154"/>
      <c r="E649" s="155" t="s">
        <v>3</v>
      </c>
      <c r="F649" s="249" t="s">
        <v>282</v>
      </c>
      <c r="G649" s="250"/>
      <c r="H649" s="250"/>
      <c r="I649" s="250"/>
      <c r="J649" s="154"/>
      <c r="K649" s="156">
        <v>-2.4</v>
      </c>
      <c r="L649" s="154"/>
      <c r="M649" s="154"/>
      <c r="N649" s="154"/>
      <c r="O649" s="154"/>
      <c r="P649" s="154"/>
      <c r="Q649" s="154"/>
      <c r="R649" s="157"/>
      <c r="T649" s="158"/>
      <c r="U649" s="154"/>
      <c r="V649" s="154"/>
      <c r="W649" s="154"/>
      <c r="X649" s="154"/>
      <c r="Y649" s="154"/>
      <c r="Z649" s="154"/>
      <c r="AA649" s="159"/>
      <c r="AT649" s="160" t="s">
        <v>161</v>
      </c>
      <c r="AU649" s="160" t="s">
        <v>81</v>
      </c>
      <c r="AV649" s="11" t="s">
        <v>81</v>
      </c>
      <c r="AW649" s="11" t="s">
        <v>32</v>
      </c>
      <c r="AX649" s="11" t="s">
        <v>74</v>
      </c>
      <c r="AY649" s="160" t="s">
        <v>154</v>
      </c>
    </row>
    <row r="650" spans="2:51" s="10" customFormat="1" ht="22.5" customHeight="1" x14ac:dyDescent="0.1">
      <c r="B650" s="145"/>
      <c r="C650" s="146"/>
      <c r="D650" s="146"/>
      <c r="E650" s="147" t="s">
        <v>3</v>
      </c>
      <c r="F650" s="253" t="s">
        <v>610</v>
      </c>
      <c r="G650" s="248"/>
      <c r="H650" s="248"/>
      <c r="I650" s="248"/>
      <c r="J650" s="146"/>
      <c r="K650" s="148" t="s">
        <v>3</v>
      </c>
      <c r="L650" s="146"/>
      <c r="M650" s="146"/>
      <c r="N650" s="146"/>
      <c r="O650" s="146"/>
      <c r="P650" s="146"/>
      <c r="Q650" s="146"/>
      <c r="R650" s="149"/>
      <c r="T650" s="150"/>
      <c r="U650" s="146"/>
      <c r="V650" s="146"/>
      <c r="W650" s="146"/>
      <c r="X650" s="146"/>
      <c r="Y650" s="146"/>
      <c r="Z650" s="146"/>
      <c r="AA650" s="151"/>
      <c r="AT650" s="152" t="s">
        <v>161</v>
      </c>
      <c r="AU650" s="152" t="s">
        <v>81</v>
      </c>
      <c r="AV650" s="10" t="s">
        <v>20</v>
      </c>
      <c r="AW650" s="10" t="s">
        <v>32</v>
      </c>
      <c r="AX650" s="10" t="s">
        <v>74</v>
      </c>
      <c r="AY650" s="152" t="s">
        <v>154</v>
      </c>
    </row>
    <row r="651" spans="2:51" s="11" customFormat="1" ht="31.5" customHeight="1" x14ac:dyDescent="0.1">
      <c r="B651" s="153"/>
      <c r="C651" s="154"/>
      <c r="D651" s="154"/>
      <c r="E651" s="155" t="s">
        <v>3</v>
      </c>
      <c r="F651" s="249" t="s">
        <v>611</v>
      </c>
      <c r="G651" s="250"/>
      <c r="H651" s="250"/>
      <c r="I651" s="250"/>
      <c r="J651" s="154"/>
      <c r="K651" s="156">
        <v>87.926000000000002</v>
      </c>
      <c r="L651" s="154"/>
      <c r="M651" s="154"/>
      <c r="N651" s="154"/>
      <c r="O651" s="154"/>
      <c r="P651" s="154"/>
      <c r="Q651" s="154"/>
      <c r="R651" s="157"/>
      <c r="T651" s="158"/>
      <c r="U651" s="154"/>
      <c r="V651" s="154"/>
      <c r="W651" s="154"/>
      <c r="X651" s="154"/>
      <c r="Y651" s="154"/>
      <c r="Z651" s="154"/>
      <c r="AA651" s="159"/>
      <c r="AT651" s="160" t="s">
        <v>161</v>
      </c>
      <c r="AU651" s="160" t="s">
        <v>81</v>
      </c>
      <c r="AV651" s="11" t="s">
        <v>81</v>
      </c>
      <c r="AW651" s="11" t="s">
        <v>32</v>
      </c>
      <c r="AX651" s="11" t="s">
        <v>74</v>
      </c>
      <c r="AY651" s="160" t="s">
        <v>154</v>
      </c>
    </row>
    <row r="652" spans="2:51" s="10" customFormat="1" ht="22.5" customHeight="1" x14ac:dyDescent="0.1">
      <c r="B652" s="145"/>
      <c r="C652" s="146"/>
      <c r="D652" s="146"/>
      <c r="E652" s="147" t="s">
        <v>3</v>
      </c>
      <c r="F652" s="253" t="s">
        <v>264</v>
      </c>
      <c r="G652" s="248"/>
      <c r="H652" s="248"/>
      <c r="I652" s="248"/>
      <c r="J652" s="146"/>
      <c r="K652" s="148" t="s">
        <v>3</v>
      </c>
      <c r="L652" s="146"/>
      <c r="M652" s="146"/>
      <c r="N652" s="146"/>
      <c r="O652" s="146"/>
      <c r="P652" s="146"/>
      <c r="Q652" s="146"/>
      <c r="R652" s="149"/>
      <c r="T652" s="150"/>
      <c r="U652" s="146"/>
      <c r="V652" s="146"/>
      <c r="W652" s="146"/>
      <c r="X652" s="146"/>
      <c r="Y652" s="146"/>
      <c r="Z652" s="146"/>
      <c r="AA652" s="151"/>
      <c r="AT652" s="152" t="s">
        <v>161</v>
      </c>
      <c r="AU652" s="152" t="s">
        <v>81</v>
      </c>
      <c r="AV652" s="10" t="s">
        <v>20</v>
      </c>
      <c r="AW652" s="10" t="s">
        <v>32</v>
      </c>
      <c r="AX652" s="10" t="s">
        <v>74</v>
      </c>
      <c r="AY652" s="152" t="s">
        <v>154</v>
      </c>
    </row>
    <row r="653" spans="2:51" s="11" customFormat="1" ht="22.5" customHeight="1" x14ac:dyDescent="0.1">
      <c r="B653" s="153"/>
      <c r="C653" s="154"/>
      <c r="D653" s="154"/>
      <c r="E653" s="155" t="s">
        <v>3</v>
      </c>
      <c r="F653" s="249" t="s">
        <v>612</v>
      </c>
      <c r="G653" s="250"/>
      <c r="H653" s="250"/>
      <c r="I653" s="250"/>
      <c r="J653" s="154"/>
      <c r="K653" s="156">
        <v>-1.6</v>
      </c>
      <c r="L653" s="154"/>
      <c r="M653" s="154"/>
      <c r="N653" s="154"/>
      <c r="O653" s="154"/>
      <c r="P653" s="154"/>
      <c r="Q653" s="154"/>
      <c r="R653" s="157"/>
      <c r="T653" s="158"/>
      <c r="U653" s="154"/>
      <c r="V653" s="154"/>
      <c r="W653" s="154"/>
      <c r="X653" s="154"/>
      <c r="Y653" s="154"/>
      <c r="Z653" s="154"/>
      <c r="AA653" s="159"/>
      <c r="AT653" s="160" t="s">
        <v>161</v>
      </c>
      <c r="AU653" s="160" t="s">
        <v>81</v>
      </c>
      <c r="AV653" s="11" t="s">
        <v>81</v>
      </c>
      <c r="AW653" s="11" t="s">
        <v>32</v>
      </c>
      <c r="AX653" s="11" t="s">
        <v>74</v>
      </c>
      <c r="AY653" s="160" t="s">
        <v>154</v>
      </c>
    </row>
    <row r="654" spans="2:51" s="11" customFormat="1" ht="22.5" customHeight="1" x14ac:dyDescent="0.1">
      <c r="B654" s="153"/>
      <c r="C654" s="154"/>
      <c r="D654" s="154"/>
      <c r="E654" s="155" t="s">
        <v>3</v>
      </c>
      <c r="F654" s="249" t="s">
        <v>459</v>
      </c>
      <c r="G654" s="250"/>
      <c r="H654" s="250"/>
      <c r="I654" s="250"/>
      <c r="J654" s="154"/>
      <c r="K654" s="156">
        <v>-1.6</v>
      </c>
      <c r="L654" s="154"/>
      <c r="M654" s="154"/>
      <c r="N654" s="154"/>
      <c r="O654" s="154"/>
      <c r="P654" s="154"/>
      <c r="Q654" s="154"/>
      <c r="R654" s="157"/>
      <c r="T654" s="158"/>
      <c r="U654" s="154"/>
      <c r="V654" s="154"/>
      <c r="W654" s="154"/>
      <c r="X654" s="154"/>
      <c r="Y654" s="154"/>
      <c r="Z654" s="154"/>
      <c r="AA654" s="159"/>
      <c r="AT654" s="160" t="s">
        <v>161</v>
      </c>
      <c r="AU654" s="160" t="s">
        <v>81</v>
      </c>
      <c r="AV654" s="11" t="s">
        <v>81</v>
      </c>
      <c r="AW654" s="11" t="s">
        <v>32</v>
      </c>
      <c r="AX654" s="11" t="s">
        <v>74</v>
      </c>
      <c r="AY654" s="160" t="s">
        <v>154</v>
      </c>
    </row>
    <row r="655" spans="2:51" s="11" customFormat="1" ht="22.5" customHeight="1" x14ac:dyDescent="0.1">
      <c r="B655" s="153"/>
      <c r="C655" s="154"/>
      <c r="D655" s="154"/>
      <c r="E655" s="155" t="s">
        <v>3</v>
      </c>
      <c r="F655" s="249" t="s">
        <v>283</v>
      </c>
      <c r="G655" s="250"/>
      <c r="H655" s="250"/>
      <c r="I655" s="250"/>
      <c r="J655" s="154"/>
      <c r="K655" s="156">
        <v>-4.3680000000000003</v>
      </c>
      <c r="L655" s="154"/>
      <c r="M655" s="154"/>
      <c r="N655" s="154"/>
      <c r="O655" s="154"/>
      <c r="P655" s="154"/>
      <c r="Q655" s="154"/>
      <c r="R655" s="157"/>
      <c r="T655" s="158"/>
      <c r="U655" s="154"/>
      <c r="V655" s="154"/>
      <c r="W655" s="154"/>
      <c r="X655" s="154"/>
      <c r="Y655" s="154"/>
      <c r="Z655" s="154"/>
      <c r="AA655" s="159"/>
      <c r="AT655" s="160" t="s">
        <v>161</v>
      </c>
      <c r="AU655" s="160" t="s">
        <v>81</v>
      </c>
      <c r="AV655" s="11" t="s">
        <v>81</v>
      </c>
      <c r="AW655" s="11" t="s">
        <v>32</v>
      </c>
      <c r="AX655" s="11" t="s">
        <v>74</v>
      </c>
      <c r="AY655" s="160" t="s">
        <v>154</v>
      </c>
    </row>
    <row r="656" spans="2:51" s="11" customFormat="1" ht="22.5" customHeight="1" x14ac:dyDescent="0.1">
      <c r="B656" s="153"/>
      <c r="C656" s="154"/>
      <c r="D656" s="154"/>
      <c r="E656" s="155" t="s">
        <v>3</v>
      </c>
      <c r="F656" s="249" t="s">
        <v>613</v>
      </c>
      <c r="G656" s="250"/>
      <c r="H656" s="250"/>
      <c r="I656" s="250"/>
      <c r="J656" s="154"/>
      <c r="K656" s="156">
        <v>-10.08</v>
      </c>
      <c r="L656" s="154"/>
      <c r="M656" s="154"/>
      <c r="N656" s="154"/>
      <c r="O656" s="154"/>
      <c r="P656" s="154"/>
      <c r="Q656" s="154"/>
      <c r="R656" s="157"/>
      <c r="T656" s="158"/>
      <c r="U656" s="154"/>
      <c r="V656" s="154"/>
      <c r="W656" s="154"/>
      <c r="X656" s="154"/>
      <c r="Y656" s="154"/>
      <c r="Z656" s="154"/>
      <c r="AA656" s="159"/>
      <c r="AT656" s="160" t="s">
        <v>161</v>
      </c>
      <c r="AU656" s="160" t="s">
        <v>81</v>
      </c>
      <c r="AV656" s="11" t="s">
        <v>81</v>
      </c>
      <c r="AW656" s="11" t="s">
        <v>32</v>
      </c>
      <c r="AX656" s="11" t="s">
        <v>74</v>
      </c>
      <c r="AY656" s="160" t="s">
        <v>154</v>
      </c>
    </row>
    <row r="657" spans="2:51" s="11" customFormat="1" ht="22.5" customHeight="1" x14ac:dyDescent="0.1">
      <c r="B657" s="153"/>
      <c r="C657" s="154"/>
      <c r="D657" s="154"/>
      <c r="E657" s="155" t="s">
        <v>3</v>
      </c>
      <c r="F657" s="249" t="s">
        <v>285</v>
      </c>
      <c r="G657" s="250"/>
      <c r="H657" s="250"/>
      <c r="I657" s="250"/>
      <c r="J657" s="154"/>
      <c r="K657" s="156">
        <v>-6.48</v>
      </c>
      <c r="L657" s="154"/>
      <c r="M657" s="154"/>
      <c r="N657" s="154"/>
      <c r="O657" s="154"/>
      <c r="P657" s="154"/>
      <c r="Q657" s="154"/>
      <c r="R657" s="157"/>
      <c r="T657" s="158"/>
      <c r="U657" s="154"/>
      <c r="V657" s="154"/>
      <c r="W657" s="154"/>
      <c r="X657" s="154"/>
      <c r="Y657" s="154"/>
      <c r="Z657" s="154"/>
      <c r="AA657" s="159"/>
      <c r="AT657" s="160" t="s">
        <v>161</v>
      </c>
      <c r="AU657" s="160" t="s">
        <v>81</v>
      </c>
      <c r="AV657" s="11" t="s">
        <v>81</v>
      </c>
      <c r="AW657" s="11" t="s">
        <v>32</v>
      </c>
      <c r="AX657" s="11" t="s">
        <v>74</v>
      </c>
      <c r="AY657" s="160" t="s">
        <v>154</v>
      </c>
    </row>
    <row r="658" spans="2:51" s="11" customFormat="1" ht="22.5" customHeight="1" x14ac:dyDescent="0.1">
      <c r="B658" s="153"/>
      <c r="C658" s="154"/>
      <c r="D658" s="154"/>
      <c r="E658" s="155" t="s">
        <v>3</v>
      </c>
      <c r="F658" s="249" t="s">
        <v>277</v>
      </c>
      <c r="G658" s="250"/>
      <c r="H658" s="250"/>
      <c r="I658" s="250"/>
      <c r="J658" s="154"/>
      <c r="K658" s="156">
        <v>-2.16</v>
      </c>
      <c r="L658" s="154"/>
      <c r="M658" s="154"/>
      <c r="N658" s="154"/>
      <c r="O658" s="154"/>
      <c r="P658" s="154"/>
      <c r="Q658" s="154"/>
      <c r="R658" s="157"/>
      <c r="T658" s="158"/>
      <c r="U658" s="154"/>
      <c r="V658" s="154"/>
      <c r="W658" s="154"/>
      <c r="X658" s="154"/>
      <c r="Y658" s="154"/>
      <c r="Z658" s="154"/>
      <c r="AA658" s="159"/>
      <c r="AT658" s="160" t="s">
        <v>161</v>
      </c>
      <c r="AU658" s="160" t="s">
        <v>81</v>
      </c>
      <c r="AV658" s="11" t="s">
        <v>81</v>
      </c>
      <c r="AW658" s="11" t="s">
        <v>32</v>
      </c>
      <c r="AX658" s="11" t="s">
        <v>74</v>
      </c>
      <c r="AY658" s="160" t="s">
        <v>154</v>
      </c>
    </row>
    <row r="659" spans="2:51" s="13" customFormat="1" ht="22.5" customHeight="1" x14ac:dyDescent="0.1">
      <c r="B659" s="169"/>
      <c r="C659" s="170"/>
      <c r="D659" s="170"/>
      <c r="E659" s="171" t="s">
        <v>3</v>
      </c>
      <c r="F659" s="254" t="s">
        <v>360</v>
      </c>
      <c r="G659" s="255"/>
      <c r="H659" s="255"/>
      <c r="I659" s="255"/>
      <c r="J659" s="170"/>
      <c r="K659" s="172">
        <v>168.059</v>
      </c>
      <c r="L659" s="170"/>
      <c r="M659" s="170"/>
      <c r="N659" s="170"/>
      <c r="O659" s="170"/>
      <c r="P659" s="170"/>
      <c r="Q659" s="170"/>
      <c r="R659" s="173"/>
      <c r="T659" s="174"/>
      <c r="U659" s="170"/>
      <c r="V659" s="170"/>
      <c r="W659" s="170"/>
      <c r="X659" s="170"/>
      <c r="Y659" s="170"/>
      <c r="Z659" s="170"/>
      <c r="AA659" s="175"/>
      <c r="AT659" s="176" t="s">
        <v>161</v>
      </c>
      <c r="AU659" s="176" t="s">
        <v>81</v>
      </c>
      <c r="AV659" s="13" t="s">
        <v>84</v>
      </c>
      <c r="AW659" s="13" t="s">
        <v>32</v>
      </c>
      <c r="AX659" s="13" t="s">
        <v>74</v>
      </c>
      <c r="AY659" s="176" t="s">
        <v>154</v>
      </c>
    </row>
    <row r="660" spans="2:51" s="10" customFormat="1" ht="22.5" customHeight="1" x14ac:dyDescent="0.1">
      <c r="B660" s="145"/>
      <c r="C660" s="146"/>
      <c r="D660" s="146"/>
      <c r="E660" s="147" t="s">
        <v>3</v>
      </c>
      <c r="F660" s="253" t="s">
        <v>614</v>
      </c>
      <c r="G660" s="248"/>
      <c r="H660" s="248"/>
      <c r="I660" s="248"/>
      <c r="J660" s="146"/>
      <c r="K660" s="148" t="s">
        <v>3</v>
      </c>
      <c r="L660" s="146"/>
      <c r="M660" s="146"/>
      <c r="N660" s="146"/>
      <c r="O660" s="146"/>
      <c r="P660" s="146"/>
      <c r="Q660" s="146"/>
      <c r="R660" s="149"/>
      <c r="T660" s="150"/>
      <c r="U660" s="146"/>
      <c r="V660" s="146"/>
      <c r="W660" s="146"/>
      <c r="X660" s="146"/>
      <c r="Y660" s="146"/>
      <c r="Z660" s="146"/>
      <c r="AA660" s="151"/>
      <c r="AT660" s="152" t="s">
        <v>161</v>
      </c>
      <c r="AU660" s="152" t="s">
        <v>81</v>
      </c>
      <c r="AV660" s="10" t="s">
        <v>20</v>
      </c>
      <c r="AW660" s="10" t="s">
        <v>32</v>
      </c>
      <c r="AX660" s="10" t="s">
        <v>74</v>
      </c>
      <c r="AY660" s="152" t="s">
        <v>154</v>
      </c>
    </row>
    <row r="661" spans="2:51" s="10" customFormat="1" ht="22.5" customHeight="1" x14ac:dyDescent="0.1">
      <c r="B661" s="145"/>
      <c r="C661" s="146"/>
      <c r="D661" s="146"/>
      <c r="E661" s="147" t="s">
        <v>3</v>
      </c>
      <c r="F661" s="253" t="s">
        <v>615</v>
      </c>
      <c r="G661" s="248"/>
      <c r="H661" s="248"/>
      <c r="I661" s="248"/>
      <c r="J661" s="146"/>
      <c r="K661" s="148" t="s">
        <v>3</v>
      </c>
      <c r="L661" s="146"/>
      <c r="M661" s="146"/>
      <c r="N661" s="146"/>
      <c r="O661" s="146"/>
      <c r="P661" s="146"/>
      <c r="Q661" s="146"/>
      <c r="R661" s="149"/>
      <c r="T661" s="150"/>
      <c r="U661" s="146"/>
      <c r="V661" s="146"/>
      <c r="W661" s="146"/>
      <c r="X661" s="146"/>
      <c r="Y661" s="146"/>
      <c r="Z661" s="146"/>
      <c r="AA661" s="151"/>
      <c r="AT661" s="152" t="s">
        <v>161</v>
      </c>
      <c r="AU661" s="152" t="s">
        <v>81</v>
      </c>
      <c r="AV661" s="10" t="s">
        <v>20</v>
      </c>
      <c r="AW661" s="10" t="s">
        <v>32</v>
      </c>
      <c r="AX661" s="10" t="s">
        <v>74</v>
      </c>
      <c r="AY661" s="152" t="s">
        <v>154</v>
      </c>
    </row>
    <row r="662" spans="2:51" s="11" customFormat="1" ht="22.5" customHeight="1" x14ac:dyDescent="0.1">
      <c r="B662" s="153"/>
      <c r="C662" s="154"/>
      <c r="D662" s="154"/>
      <c r="E662" s="155" t="s">
        <v>3</v>
      </c>
      <c r="F662" s="249" t="s">
        <v>616</v>
      </c>
      <c r="G662" s="250"/>
      <c r="H662" s="250"/>
      <c r="I662" s="250"/>
      <c r="J662" s="154"/>
      <c r="K662" s="156">
        <v>52.433999999999997</v>
      </c>
      <c r="L662" s="154"/>
      <c r="M662" s="154"/>
      <c r="N662" s="154"/>
      <c r="O662" s="154"/>
      <c r="P662" s="154"/>
      <c r="Q662" s="154"/>
      <c r="R662" s="157"/>
      <c r="T662" s="158"/>
      <c r="U662" s="154"/>
      <c r="V662" s="154"/>
      <c r="W662" s="154"/>
      <c r="X662" s="154"/>
      <c r="Y662" s="154"/>
      <c r="Z662" s="154"/>
      <c r="AA662" s="159"/>
      <c r="AT662" s="160" t="s">
        <v>161</v>
      </c>
      <c r="AU662" s="160" t="s">
        <v>81</v>
      </c>
      <c r="AV662" s="11" t="s">
        <v>81</v>
      </c>
      <c r="AW662" s="11" t="s">
        <v>32</v>
      </c>
      <c r="AX662" s="11" t="s">
        <v>74</v>
      </c>
      <c r="AY662" s="160" t="s">
        <v>154</v>
      </c>
    </row>
    <row r="663" spans="2:51" s="10" customFormat="1" ht="22.5" customHeight="1" x14ac:dyDescent="0.1">
      <c r="B663" s="145"/>
      <c r="C663" s="146"/>
      <c r="D663" s="146"/>
      <c r="E663" s="147" t="s">
        <v>3</v>
      </c>
      <c r="F663" s="253" t="s">
        <v>264</v>
      </c>
      <c r="G663" s="248"/>
      <c r="H663" s="248"/>
      <c r="I663" s="248"/>
      <c r="J663" s="146"/>
      <c r="K663" s="148" t="s">
        <v>3</v>
      </c>
      <c r="L663" s="146"/>
      <c r="M663" s="146"/>
      <c r="N663" s="146"/>
      <c r="O663" s="146"/>
      <c r="P663" s="146"/>
      <c r="Q663" s="146"/>
      <c r="R663" s="149"/>
      <c r="T663" s="150"/>
      <c r="U663" s="146"/>
      <c r="V663" s="146"/>
      <c r="W663" s="146"/>
      <c r="X663" s="146"/>
      <c r="Y663" s="146"/>
      <c r="Z663" s="146"/>
      <c r="AA663" s="151"/>
      <c r="AT663" s="152" t="s">
        <v>161</v>
      </c>
      <c r="AU663" s="152" t="s">
        <v>81</v>
      </c>
      <c r="AV663" s="10" t="s">
        <v>20</v>
      </c>
      <c r="AW663" s="10" t="s">
        <v>32</v>
      </c>
      <c r="AX663" s="10" t="s">
        <v>74</v>
      </c>
      <c r="AY663" s="152" t="s">
        <v>154</v>
      </c>
    </row>
    <row r="664" spans="2:51" s="11" customFormat="1" ht="22.5" customHeight="1" x14ac:dyDescent="0.1">
      <c r="B664" s="153"/>
      <c r="C664" s="154"/>
      <c r="D664" s="154"/>
      <c r="E664" s="155" t="s">
        <v>3</v>
      </c>
      <c r="F664" s="249" t="s">
        <v>617</v>
      </c>
      <c r="G664" s="250"/>
      <c r="H664" s="250"/>
      <c r="I664" s="250"/>
      <c r="J664" s="154"/>
      <c r="K664" s="156">
        <v>-2.5</v>
      </c>
      <c r="L664" s="154"/>
      <c r="M664" s="154"/>
      <c r="N664" s="154"/>
      <c r="O664" s="154"/>
      <c r="P664" s="154"/>
      <c r="Q664" s="154"/>
      <c r="R664" s="157"/>
      <c r="T664" s="158"/>
      <c r="U664" s="154"/>
      <c r="V664" s="154"/>
      <c r="W664" s="154"/>
      <c r="X664" s="154"/>
      <c r="Y664" s="154"/>
      <c r="Z664" s="154"/>
      <c r="AA664" s="159"/>
      <c r="AT664" s="160" t="s">
        <v>161</v>
      </c>
      <c r="AU664" s="160" t="s">
        <v>81</v>
      </c>
      <c r="AV664" s="11" t="s">
        <v>81</v>
      </c>
      <c r="AW664" s="11" t="s">
        <v>32</v>
      </c>
      <c r="AX664" s="11" t="s">
        <v>74</v>
      </c>
      <c r="AY664" s="160" t="s">
        <v>154</v>
      </c>
    </row>
    <row r="665" spans="2:51" s="11" customFormat="1" ht="22.5" customHeight="1" x14ac:dyDescent="0.1">
      <c r="B665" s="153"/>
      <c r="C665" s="154"/>
      <c r="D665" s="154"/>
      <c r="E665" s="155" t="s">
        <v>3</v>
      </c>
      <c r="F665" s="249" t="s">
        <v>435</v>
      </c>
      <c r="G665" s="250"/>
      <c r="H665" s="250"/>
      <c r="I665" s="250"/>
      <c r="J665" s="154"/>
      <c r="K665" s="156">
        <v>-4.8</v>
      </c>
      <c r="L665" s="154"/>
      <c r="M665" s="154"/>
      <c r="N665" s="154"/>
      <c r="O665" s="154"/>
      <c r="P665" s="154"/>
      <c r="Q665" s="154"/>
      <c r="R665" s="157"/>
      <c r="T665" s="158"/>
      <c r="U665" s="154"/>
      <c r="V665" s="154"/>
      <c r="W665" s="154"/>
      <c r="X665" s="154"/>
      <c r="Y665" s="154"/>
      <c r="Z665" s="154"/>
      <c r="AA665" s="159"/>
      <c r="AT665" s="160" t="s">
        <v>161</v>
      </c>
      <c r="AU665" s="160" t="s">
        <v>81</v>
      </c>
      <c r="AV665" s="11" t="s">
        <v>81</v>
      </c>
      <c r="AW665" s="11" t="s">
        <v>32</v>
      </c>
      <c r="AX665" s="11" t="s">
        <v>74</v>
      </c>
      <c r="AY665" s="160" t="s">
        <v>154</v>
      </c>
    </row>
    <row r="666" spans="2:51" s="11" customFormat="1" ht="22.5" customHeight="1" x14ac:dyDescent="0.1">
      <c r="B666" s="153"/>
      <c r="C666" s="154"/>
      <c r="D666" s="154"/>
      <c r="E666" s="155" t="s">
        <v>3</v>
      </c>
      <c r="F666" s="249" t="s">
        <v>424</v>
      </c>
      <c r="G666" s="250"/>
      <c r="H666" s="250"/>
      <c r="I666" s="250"/>
      <c r="J666" s="154"/>
      <c r="K666" s="156">
        <v>-1.4</v>
      </c>
      <c r="L666" s="154"/>
      <c r="M666" s="154"/>
      <c r="N666" s="154"/>
      <c r="O666" s="154"/>
      <c r="P666" s="154"/>
      <c r="Q666" s="154"/>
      <c r="R666" s="157"/>
      <c r="T666" s="158"/>
      <c r="U666" s="154"/>
      <c r="V666" s="154"/>
      <c r="W666" s="154"/>
      <c r="X666" s="154"/>
      <c r="Y666" s="154"/>
      <c r="Z666" s="154"/>
      <c r="AA666" s="159"/>
      <c r="AT666" s="160" t="s">
        <v>161</v>
      </c>
      <c r="AU666" s="160" t="s">
        <v>81</v>
      </c>
      <c r="AV666" s="11" t="s">
        <v>81</v>
      </c>
      <c r="AW666" s="11" t="s">
        <v>32</v>
      </c>
      <c r="AX666" s="11" t="s">
        <v>74</v>
      </c>
      <c r="AY666" s="160" t="s">
        <v>154</v>
      </c>
    </row>
    <row r="667" spans="2:51" s="10" customFormat="1" ht="22.5" customHeight="1" x14ac:dyDescent="0.1">
      <c r="B667" s="145"/>
      <c r="C667" s="146"/>
      <c r="D667" s="146"/>
      <c r="E667" s="147" t="s">
        <v>3</v>
      </c>
      <c r="F667" s="253" t="s">
        <v>618</v>
      </c>
      <c r="G667" s="248"/>
      <c r="H667" s="248"/>
      <c r="I667" s="248"/>
      <c r="J667" s="146"/>
      <c r="K667" s="148" t="s">
        <v>3</v>
      </c>
      <c r="L667" s="146"/>
      <c r="M667" s="146"/>
      <c r="N667" s="146"/>
      <c r="O667" s="146"/>
      <c r="P667" s="146"/>
      <c r="Q667" s="146"/>
      <c r="R667" s="149"/>
      <c r="T667" s="150"/>
      <c r="U667" s="146"/>
      <c r="V667" s="146"/>
      <c r="W667" s="146"/>
      <c r="X667" s="146"/>
      <c r="Y667" s="146"/>
      <c r="Z667" s="146"/>
      <c r="AA667" s="151"/>
      <c r="AT667" s="152" t="s">
        <v>161</v>
      </c>
      <c r="AU667" s="152" t="s">
        <v>81</v>
      </c>
      <c r="AV667" s="10" t="s">
        <v>20</v>
      </c>
      <c r="AW667" s="10" t="s">
        <v>32</v>
      </c>
      <c r="AX667" s="10" t="s">
        <v>74</v>
      </c>
      <c r="AY667" s="152" t="s">
        <v>154</v>
      </c>
    </row>
    <row r="668" spans="2:51" s="11" customFormat="1" ht="22.5" customHeight="1" x14ac:dyDescent="0.1">
      <c r="B668" s="153"/>
      <c r="C668" s="154"/>
      <c r="D668" s="154"/>
      <c r="E668" s="155" t="s">
        <v>3</v>
      </c>
      <c r="F668" s="249" t="s">
        <v>619</v>
      </c>
      <c r="G668" s="250"/>
      <c r="H668" s="250"/>
      <c r="I668" s="250"/>
      <c r="J668" s="154"/>
      <c r="K668" s="156">
        <v>19.062000000000001</v>
      </c>
      <c r="L668" s="154"/>
      <c r="M668" s="154"/>
      <c r="N668" s="154"/>
      <c r="O668" s="154"/>
      <c r="P668" s="154"/>
      <c r="Q668" s="154"/>
      <c r="R668" s="157"/>
      <c r="T668" s="158"/>
      <c r="U668" s="154"/>
      <c r="V668" s="154"/>
      <c r="W668" s="154"/>
      <c r="X668" s="154"/>
      <c r="Y668" s="154"/>
      <c r="Z668" s="154"/>
      <c r="AA668" s="159"/>
      <c r="AT668" s="160" t="s">
        <v>161</v>
      </c>
      <c r="AU668" s="160" t="s">
        <v>81</v>
      </c>
      <c r="AV668" s="11" t="s">
        <v>81</v>
      </c>
      <c r="AW668" s="11" t="s">
        <v>32</v>
      </c>
      <c r="AX668" s="11" t="s">
        <v>74</v>
      </c>
      <c r="AY668" s="160" t="s">
        <v>154</v>
      </c>
    </row>
    <row r="669" spans="2:51" s="10" customFormat="1" ht="22.5" customHeight="1" x14ac:dyDescent="0.1">
      <c r="B669" s="145"/>
      <c r="C669" s="146"/>
      <c r="D669" s="146"/>
      <c r="E669" s="147" t="s">
        <v>3</v>
      </c>
      <c r="F669" s="253" t="s">
        <v>264</v>
      </c>
      <c r="G669" s="248"/>
      <c r="H669" s="248"/>
      <c r="I669" s="248"/>
      <c r="J669" s="146"/>
      <c r="K669" s="148" t="s">
        <v>3</v>
      </c>
      <c r="L669" s="146"/>
      <c r="M669" s="146"/>
      <c r="N669" s="146"/>
      <c r="O669" s="146"/>
      <c r="P669" s="146"/>
      <c r="Q669" s="146"/>
      <c r="R669" s="149"/>
      <c r="T669" s="150"/>
      <c r="U669" s="146"/>
      <c r="V669" s="146"/>
      <c r="W669" s="146"/>
      <c r="X669" s="146"/>
      <c r="Y669" s="146"/>
      <c r="Z669" s="146"/>
      <c r="AA669" s="151"/>
      <c r="AT669" s="152" t="s">
        <v>161</v>
      </c>
      <c r="AU669" s="152" t="s">
        <v>81</v>
      </c>
      <c r="AV669" s="10" t="s">
        <v>20</v>
      </c>
      <c r="AW669" s="10" t="s">
        <v>32</v>
      </c>
      <c r="AX669" s="10" t="s">
        <v>74</v>
      </c>
      <c r="AY669" s="152" t="s">
        <v>154</v>
      </c>
    </row>
    <row r="670" spans="2:51" s="11" customFormat="1" ht="22.5" customHeight="1" x14ac:dyDescent="0.1">
      <c r="B670" s="153"/>
      <c r="C670" s="154"/>
      <c r="D670" s="154"/>
      <c r="E670" s="155" t="s">
        <v>3</v>
      </c>
      <c r="F670" s="249" t="s">
        <v>424</v>
      </c>
      <c r="G670" s="250"/>
      <c r="H670" s="250"/>
      <c r="I670" s="250"/>
      <c r="J670" s="154"/>
      <c r="K670" s="156">
        <v>-1.4</v>
      </c>
      <c r="L670" s="154"/>
      <c r="M670" s="154"/>
      <c r="N670" s="154"/>
      <c r="O670" s="154"/>
      <c r="P670" s="154"/>
      <c r="Q670" s="154"/>
      <c r="R670" s="157"/>
      <c r="T670" s="158"/>
      <c r="U670" s="154"/>
      <c r="V670" s="154"/>
      <c r="W670" s="154"/>
      <c r="X670" s="154"/>
      <c r="Y670" s="154"/>
      <c r="Z670" s="154"/>
      <c r="AA670" s="159"/>
      <c r="AT670" s="160" t="s">
        <v>161</v>
      </c>
      <c r="AU670" s="160" t="s">
        <v>81</v>
      </c>
      <c r="AV670" s="11" t="s">
        <v>81</v>
      </c>
      <c r="AW670" s="11" t="s">
        <v>32</v>
      </c>
      <c r="AX670" s="11" t="s">
        <v>74</v>
      </c>
      <c r="AY670" s="160" t="s">
        <v>154</v>
      </c>
    </row>
    <row r="671" spans="2:51" s="11" customFormat="1" ht="22.5" customHeight="1" x14ac:dyDescent="0.1">
      <c r="B671" s="153"/>
      <c r="C671" s="154"/>
      <c r="D671" s="154"/>
      <c r="E671" s="155" t="s">
        <v>3</v>
      </c>
      <c r="F671" s="249" t="s">
        <v>435</v>
      </c>
      <c r="G671" s="250"/>
      <c r="H671" s="250"/>
      <c r="I671" s="250"/>
      <c r="J671" s="154"/>
      <c r="K671" s="156">
        <v>-4.8</v>
      </c>
      <c r="L671" s="154"/>
      <c r="M671" s="154"/>
      <c r="N671" s="154"/>
      <c r="O671" s="154"/>
      <c r="P671" s="154"/>
      <c r="Q671" s="154"/>
      <c r="R671" s="157"/>
      <c r="T671" s="158"/>
      <c r="U671" s="154"/>
      <c r="V671" s="154"/>
      <c r="W671" s="154"/>
      <c r="X671" s="154"/>
      <c r="Y671" s="154"/>
      <c r="Z671" s="154"/>
      <c r="AA671" s="159"/>
      <c r="AT671" s="160" t="s">
        <v>161</v>
      </c>
      <c r="AU671" s="160" t="s">
        <v>81</v>
      </c>
      <c r="AV671" s="11" t="s">
        <v>81</v>
      </c>
      <c r="AW671" s="11" t="s">
        <v>32</v>
      </c>
      <c r="AX671" s="11" t="s">
        <v>74</v>
      </c>
      <c r="AY671" s="160" t="s">
        <v>154</v>
      </c>
    </row>
    <row r="672" spans="2:51" s="10" customFormat="1" ht="22.5" customHeight="1" x14ac:dyDescent="0.1">
      <c r="B672" s="145"/>
      <c r="C672" s="146"/>
      <c r="D672" s="146"/>
      <c r="E672" s="147" t="s">
        <v>3</v>
      </c>
      <c r="F672" s="253" t="s">
        <v>621</v>
      </c>
      <c r="G672" s="248"/>
      <c r="H672" s="248"/>
      <c r="I672" s="248"/>
      <c r="J672" s="146"/>
      <c r="K672" s="148" t="s">
        <v>3</v>
      </c>
      <c r="L672" s="146"/>
      <c r="M672" s="146"/>
      <c r="N672" s="146"/>
      <c r="O672" s="146"/>
      <c r="P672" s="146"/>
      <c r="Q672" s="146"/>
      <c r="R672" s="149"/>
      <c r="T672" s="150"/>
      <c r="U672" s="146"/>
      <c r="V672" s="146"/>
      <c r="W672" s="146"/>
      <c r="X672" s="146"/>
      <c r="Y672" s="146"/>
      <c r="Z672" s="146"/>
      <c r="AA672" s="151"/>
      <c r="AT672" s="152" t="s">
        <v>161</v>
      </c>
      <c r="AU672" s="152" t="s">
        <v>81</v>
      </c>
      <c r="AV672" s="10" t="s">
        <v>20</v>
      </c>
      <c r="AW672" s="10" t="s">
        <v>32</v>
      </c>
      <c r="AX672" s="10" t="s">
        <v>74</v>
      </c>
      <c r="AY672" s="152" t="s">
        <v>154</v>
      </c>
    </row>
    <row r="673" spans="2:51" s="11" customFormat="1" ht="22.5" customHeight="1" x14ac:dyDescent="0.1">
      <c r="B673" s="153"/>
      <c r="C673" s="154"/>
      <c r="D673" s="154"/>
      <c r="E673" s="155" t="s">
        <v>3</v>
      </c>
      <c r="F673" s="249" t="s">
        <v>622</v>
      </c>
      <c r="G673" s="250"/>
      <c r="H673" s="250"/>
      <c r="I673" s="250"/>
      <c r="J673" s="154"/>
      <c r="K673" s="156">
        <v>32.723999999999997</v>
      </c>
      <c r="L673" s="154"/>
      <c r="M673" s="154"/>
      <c r="N673" s="154"/>
      <c r="O673" s="154"/>
      <c r="P673" s="154"/>
      <c r="Q673" s="154"/>
      <c r="R673" s="157"/>
      <c r="T673" s="158"/>
      <c r="U673" s="154"/>
      <c r="V673" s="154"/>
      <c r="W673" s="154"/>
      <c r="X673" s="154"/>
      <c r="Y673" s="154"/>
      <c r="Z673" s="154"/>
      <c r="AA673" s="159"/>
      <c r="AT673" s="160" t="s">
        <v>161</v>
      </c>
      <c r="AU673" s="160" t="s">
        <v>81</v>
      </c>
      <c r="AV673" s="11" t="s">
        <v>81</v>
      </c>
      <c r="AW673" s="11" t="s">
        <v>32</v>
      </c>
      <c r="AX673" s="11" t="s">
        <v>74</v>
      </c>
      <c r="AY673" s="160" t="s">
        <v>154</v>
      </c>
    </row>
    <row r="674" spans="2:51" s="10" customFormat="1" ht="22.5" customHeight="1" x14ac:dyDescent="0.1">
      <c r="B674" s="145"/>
      <c r="C674" s="146"/>
      <c r="D674" s="146"/>
      <c r="E674" s="147" t="s">
        <v>3</v>
      </c>
      <c r="F674" s="253" t="s">
        <v>264</v>
      </c>
      <c r="G674" s="248"/>
      <c r="H674" s="248"/>
      <c r="I674" s="248"/>
      <c r="J674" s="146"/>
      <c r="K674" s="148" t="s">
        <v>3</v>
      </c>
      <c r="L674" s="146"/>
      <c r="M674" s="146"/>
      <c r="N674" s="146"/>
      <c r="O674" s="146"/>
      <c r="P674" s="146"/>
      <c r="Q674" s="146"/>
      <c r="R674" s="149"/>
      <c r="T674" s="150"/>
      <c r="U674" s="146"/>
      <c r="V674" s="146"/>
      <c r="W674" s="146"/>
      <c r="X674" s="146"/>
      <c r="Y674" s="146"/>
      <c r="Z674" s="146"/>
      <c r="AA674" s="151"/>
      <c r="AT674" s="152" t="s">
        <v>161</v>
      </c>
      <c r="AU674" s="152" t="s">
        <v>81</v>
      </c>
      <c r="AV674" s="10" t="s">
        <v>20</v>
      </c>
      <c r="AW674" s="10" t="s">
        <v>32</v>
      </c>
      <c r="AX674" s="10" t="s">
        <v>74</v>
      </c>
      <c r="AY674" s="152" t="s">
        <v>154</v>
      </c>
    </row>
    <row r="675" spans="2:51" s="11" customFormat="1" ht="22.5" customHeight="1" x14ac:dyDescent="0.1">
      <c r="B675" s="153"/>
      <c r="C675" s="154"/>
      <c r="D675" s="154"/>
      <c r="E675" s="155" t="s">
        <v>3</v>
      </c>
      <c r="F675" s="249" t="s">
        <v>623</v>
      </c>
      <c r="G675" s="250"/>
      <c r="H675" s="250"/>
      <c r="I675" s="250"/>
      <c r="J675" s="154"/>
      <c r="K675" s="156">
        <v>-2.8</v>
      </c>
      <c r="L675" s="154"/>
      <c r="M675" s="154"/>
      <c r="N675" s="154"/>
      <c r="O675" s="154"/>
      <c r="P675" s="154"/>
      <c r="Q675" s="154"/>
      <c r="R675" s="157"/>
      <c r="T675" s="158"/>
      <c r="U675" s="154"/>
      <c r="V675" s="154"/>
      <c r="W675" s="154"/>
      <c r="X675" s="154"/>
      <c r="Y675" s="154"/>
      <c r="Z675" s="154"/>
      <c r="AA675" s="159"/>
      <c r="AT675" s="160" t="s">
        <v>161</v>
      </c>
      <c r="AU675" s="160" t="s">
        <v>81</v>
      </c>
      <c r="AV675" s="11" t="s">
        <v>81</v>
      </c>
      <c r="AW675" s="11" t="s">
        <v>32</v>
      </c>
      <c r="AX675" s="11" t="s">
        <v>74</v>
      </c>
      <c r="AY675" s="160" t="s">
        <v>154</v>
      </c>
    </row>
    <row r="676" spans="2:51" s="10" customFormat="1" ht="22.5" customHeight="1" x14ac:dyDescent="0.1">
      <c r="B676" s="145"/>
      <c r="C676" s="146"/>
      <c r="D676" s="146"/>
      <c r="E676" s="147" t="s">
        <v>3</v>
      </c>
      <c r="F676" s="253" t="s">
        <v>624</v>
      </c>
      <c r="G676" s="248"/>
      <c r="H676" s="248"/>
      <c r="I676" s="248"/>
      <c r="J676" s="146"/>
      <c r="K676" s="148" t="s">
        <v>3</v>
      </c>
      <c r="L676" s="146"/>
      <c r="M676" s="146"/>
      <c r="N676" s="146"/>
      <c r="O676" s="146"/>
      <c r="P676" s="146"/>
      <c r="Q676" s="146"/>
      <c r="R676" s="149"/>
      <c r="T676" s="150"/>
      <c r="U676" s="146"/>
      <c r="V676" s="146"/>
      <c r="W676" s="146"/>
      <c r="X676" s="146"/>
      <c r="Y676" s="146"/>
      <c r="Z676" s="146"/>
      <c r="AA676" s="151"/>
      <c r="AT676" s="152" t="s">
        <v>161</v>
      </c>
      <c r="AU676" s="152" t="s">
        <v>81</v>
      </c>
      <c r="AV676" s="10" t="s">
        <v>20</v>
      </c>
      <c r="AW676" s="10" t="s">
        <v>32</v>
      </c>
      <c r="AX676" s="10" t="s">
        <v>74</v>
      </c>
      <c r="AY676" s="152" t="s">
        <v>154</v>
      </c>
    </row>
    <row r="677" spans="2:51" s="11" customFormat="1" ht="22.5" customHeight="1" x14ac:dyDescent="0.1">
      <c r="B677" s="153"/>
      <c r="C677" s="154"/>
      <c r="D677" s="154"/>
      <c r="E677" s="155" t="s">
        <v>3</v>
      </c>
      <c r="F677" s="249" t="s">
        <v>625</v>
      </c>
      <c r="G677" s="250"/>
      <c r="H677" s="250"/>
      <c r="I677" s="250"/>
      <c r="J677" s="154"/>
      <c r="K677" s="156">
        <v>45.116999999999997</v>
      </c>
      <c r="L677" s="154"/>
      <c r="M677" s="154"/>
      <c r="N677" s="154"/>
      <c r="O677" s="154"/>
      <c r="P677" s="154"/>
      <c r="Q677" s="154"/>
      <c r="R677" s="157"/>
      <c r="T677" s="158"/>
      <c r="U677" s="154"/>
      <c r="V677" s="154"/>
      <c r="W677" s="154"/>
      <c r="X677" s="154"/>
      <c r="Y677" s="154"/>
      <c r="Z677" s="154"/>
      <c r="AA677" s="159"/>
      <c r="AT677" s="160" t="s">
        <v>161</v>
      </c>
      <c r="AU677" s="160" t="s">
        <v>81</v>
      </c>
      <c r="AV677" s="11" t="s">
        <v>81</v>
      </c>
      <c r="AW677" s="11" t="s">
        <v>32</v>
      </c>
      <c r="AX677" s="11" t="s">
        <v>74</v>
      </c>
      <c r="AY677" s="160" t="s">
        <v>154</v>
      </c>
    </row>
    <row r="678" spans="2:51" s="10" customFormat="1" ht="22.5" customHeight="1" x14ac:dyDescent="0.1">
      <c r="B678" s="145"/>
      <c r="C678" s="146"/>
      <c r="D678" s="146"/>
      <c r="E678" s="147" t="s">
        <v>3</v>
      </c>
      <c r="F678" s="253" t="s">
        <v>264</v>
      </c>
      <c r="G678" s="248"/>
      <c r="H678" s="248"/>
      <c r="I678" s="248"/>
      <c r="J678" s="146"/>
      <c r="K678" s="148" t="s">
        <v>3</v>
      </c>
      <c r="L678" s="146"/>
      <c r="M678" s="146"/>
      <c r="N678" s="146"/>
      <c r="O678" s="146"/>
      <c r="P678" s="146"/>
      <c r="Q678" s="146"/>
      <c r="R678" s="149"/>
      <c r="T678" s="150"/>
      <c r="U678" s="146"/>
      <c r="V678" s="146"/>
      <c r="W678" s="146"/>
      <c r="X678" s="146"/>
      <c r="Y678" s="146"/>
      <c r="Z678" s="146"/>
      <c r="AA678" s="151"/>
      <c r="AT678" s="152" t="s">
        <v>161</v>
      </c>
      <c r="AU678" s="152" t="s">
        <v>81</v>
      </c>
      <c r="AV678" s="10" t="s">
        <v>20</v>
      </c>
      <c r="AW678" s="10" t="s">
        <v>32</v>
      </c>
      <c r="AX678" s="10" t="s">
        <v>74</v>
      </c>
      <c r="AY678" s="152" t="s">
        <v>154</v>
      </c>
    </row>
    <row r="679" spans="2:51" s="11" customFormat="1" ht="22.5" customHeight="1" x14ac:dyDescent="0.1">
      <c r="B679" s="153"/>
      <c r="C679" s="154"/>
      <c r="D679" s="154"/>
      <c r="E679" s="155" t="s">
        <v>3</v>
      </c>
      <c r="F679" s="249" t="s">
        <v>626</v>
      </c>
      <c r="G679" s="250"/>
      <c r="H679" s="250"/>
      <c r="I679" s="250"/>
      <c r="J679" s="154"/>
      <c r="K679" s="156">
        <v>-9.6</v>
      </c>
      <c r="L679" s="154"/>
      <c r="M679" s="154"/>
      <c r="N679" s="154"/>
      <c r="O679" s="154"/>
      <c r="P679" s="154"/>
      <c r="Q679" s="154"/>
      <c r="R679" s="157"/>
      <c r="T679" s="158"/>
      <c r="U679" s="154"/>
      <c r="V679" s="154"/>
      <c r="W679" s="154"/>
      <c r="X679" s="154"/>
      <c r="Y679" s="154"/>
      <c r="Z679" s="154"/>
      <c r="AA679" s="159"/>
      <c r="AT679" s="160" t="s">
        <v>161</v>
      </c>
      <c r="AU679" s="160" t="s">
        <v>81</v>
      </c>
      <c r="AV679" s="11" t="s">
        <v>81</v>
      </c>
      <c r="AW679" s="11" t="s">
        <v>32</v>
      </c>
      <c r="AX679" s="11" t="s">
        <v>74</v>
      </c>
      <c r="AY679" s="160" t="s">
        <v>154</v>
      </c>
    </row>
    <row r="680" spans="2:51" s="11" customFormat="1" ht="22.5" customHeight="1" x14ac:dyDescent="0.1">
      <c r="B680" s="153"/>
      <c r="C680" s="154"/>
      <c r="D680" s="154"/>
      <c r="E680" s="155" t="s">
        <v>3</v>
      </c>
      <c r="F680" s="249" t="s">
        <v>459</v>
      </c>
      <c r="G680" s="250"/>
      <c r="H680" s="250"/>
      <c r="I680" s="250"/>
      <c r="J680" s="154"/>
      <c r="K680" s="156">
        <v>-1.6</v>
      </c>
      <c r="L680" s="154"/>
      <c r="M680" s="154"/>
      <c r="N680" s="154"/>
      <c r="O680" s="154"/>
      <c r="P680" s="154"/>
      <c r="Q680" s="154"/>
      <c r="R680" s="157"/>
      <c r="T680" s="158"/>
      <c r="U680" s="154"/>
      <c r="V680" s="154"/>
      <c r="W680" s="154"/>
      <c r="X680" s="154"/>
      <c r="Y680" s="154"/>
      <c r="Z680" s="154"/>
      <c r="AA680" s="159"/>
      <c r="AT680" s="160" t="s">
        <v>161</v>
      </c>
      <c r="AU680" s="160" t="s">
        <v>81</v>
      </c>
      <c r="AV680" s="11" t="s">
        <v>81</v>
      </c>
      <c r="AW680" s="11" t="s">
        <v>32</v>
      </c>
      <c r="AX680" s="11" t="s">
        <v>74</v>
      </c>
      <c r="AY680" s="160" t="s">
        <v>154</v>
      </c>
    </row>
    <row r="681" spans="2:51" s="11" customFormat="1" ht="22.5" customHeight="1" x14ac:dyDescent="0.1">
      <c r="B681" s="153"/>
      <c r="C681" s="154"/>
      <c r="D681" s="154"/>
      <c r="E681" s="155" t="s">
        <v>3</v>
      </c>
      <c r="F681" s="249" t="s">
        <v>623</v>
      </c>
      <c r="G681" s="250"/>
      <c r="H681" s="250"/>
      <c r="I681" s="250"/>
      <c r="J681" s="154"/>
      <c r="K681" s="156">
        <v>-2.8</v>
      </c>
      <c r="L681" s="154"/>
      <c r="M681" s="154"/>
      <c r="N681" s="154"/>
      <c r="O681" s="154"/>
      <c r="P681" s="154"/>
      <c r="Q681" s="154"/>
      <c r="R681" s="157"/>
      <c r="T681" s="158"/>
      <c r="U681" s="154"/>
      <c r="V681" s="154"/>
      <c r="W681" s="154"/>
      <c r="X681" s="154"/>
      <c r="Y681" s="154"/>
      <c r="Z681" s="154"/>
      <c r="AA681" s="159"/>
      <c r="AT681" s="160" t="s">
        <v>161</v>
      </c>
      <c r="AU681" s="160" t="s">
        <v>81</v>
      </c>
      <c r="AV681" s="11" t="s">
        <v>81</v>
      </c>
      <c r="AW681" s="11" t="s">
        <v>32</v>
      </c>
      <c r="AX681" s="11" t="s">
        <v>74</v>
      </c>
      <c r="AY681" s="160" t="s">
        <v>154</v>
      </c>
    </row>
    <row r="682" spans="2:51" s="10" customFormat="1" ht="22.5" customHeight="1" x14ac:dyDescent="0.1">
      <c r="B682" s="145"/>
      <c r="C682" s="146"/>
      <c r="D682" s="146"/>
      <c r="E682" s="147" t="s">
        <v>3</v>
      </c>
      <c r="F682" s="253" t="s">
        <v>627</v>
      </c>
      <c r="G682" s="248"/>
      <c r="H682" s="248"/>
      <c r="I682" s="248"/>
      <c r="J682" s="146"/>
      <c r="K682" s="148" t="s">
        <v>3</v>
      </c>
      <c r="L682" s="146"/>
      <c r="M682" s="146"/>
      <c r="N682" s="146"/>
      <c r="O682" s="146"/>
      <c r="P682" s="146"/>
      <c r="Q682" s="146"/>
      <c r="R682" s="149"/>
      <c r="T682" s="150"/>
      <c r="U682" s="146"/>
      <c r="V682" s="146"/>
      <c r="W682" s="146"/>
      <c r="X682" s="146"/>
      <c r="Y682" s="146"/>
      <c r="Z682" s="146"/>
      <c r="AA682" s="151"/>
      <c r="AT682" s="152" t="s">
        <v>161</v>
      </c>
      <c r="AU682" s="152" t="s">
        <v>81</v>
      </c>
      <c r="AV682" s="10" t="s">
        <v>20</v>
      </c>
      <c r="AW682" s="10" t="s">
        <v>32</v>
      </c>
      <c r="AX682" s="10" t="s">
        <v>74</v>
      </c>
      <c r="AY682" s="152" t="s">
        <v>154</v>
      </c>
    </row>
    <row r="683" spans="2:51" s="11" customFormat="1" ht="22.5" customHeight="1" x14ac:dyDescent="0.1">
      <c r="B683" s="153"/>
      <c r="C683" s="154"/>
      <c r="D683" s="154"/>
      <c r="E683" s="155" t="s">
        <v>3</v>
      </c>
      <c r="F683" s="249" t="s">
        <v>628</v>
      </c>
      <c r="G683" s="250"/>
      <c r="H683" s="250"/>
      <c r="I683" s="250"/>
      <c r="J683" s="154"/>
      <c r="K683" s="156">
        <v>34.667999999999999</v>
      </c>
      <c r="L683" s="154"/>
      <c r="M683" s="154"/>
      <c r="N683" s="154"/>
      <c r="O683" s="154"/>
      <c r="P683" s="154"/>
      <c r="Q683" s="154"/>
      <c r="R683" s="157"/>
      <c r="T683" s="158"/>
      <c r="U683" s="154"/>
      <c r="V683" s="154"/>
      <c r="W683" s="154"/>
      <c r="X683" s="154"/>
      <c r="Y683" s="154"/>
      <c r="Z683" s="154"/>
      <c r="AA683" s="159"/>
      <c r="AT683" s="160" t="s">
        <v>161</v>
      </c>
      <c r="AU683" s="160" t="s">
        <v>81</v>
      </c>
      <c r="AV683" s="11" t="s">
        <v>81</v>
      </c>
      <c r="AW683" s="11" t="s">
        <v>32</v>
      </c>
      <c r="AX683" s="11" t="s">
        <v>74</v>
      </c>
      <c r="AY683" s="160" t="s">
        <v>154</v>
      </c>
    </row>
    <row r="684" spans="2:51" s="10" customFormat="1" ht="22.5" customHeight="1" x14ac:dyDescent="0.1">
      <c r="B684" s="145"/>
      <c r="C684" s="146"/>
      <c r="D684" s="146"/>
      <c r="E684" s="147" t="s">
        <v>3</v>
      </c>
      <c r="F684" s="253" t="s">
        <v>264</v>
      </c>
      <c r="G684" s="248"/>
      <c r="H684" s="248"/>
      <c r="I684" s="248"/>
      <c r="J684" s="146"/>
      <c r="K684" s="148" t="s">
        <v>3</v>
      </c>
      <c r="L684" s="146"/>
      <c r="M684" s="146"/>
      <c r="N684" s="146"/>
      <c r="O684" s="146"/>
      <c r="P684" s="146"/>
      <c r="Q684" s="146"/>
      <c r="R684" s="149"/>
      <c r="T684" s="150"/>
      <c r="U684" s="146"/>
      <c r="V684" s="146"/>
      <c r="W684" s="146"/>
      <c r="X684" s="146"/>
      <c r="Y684" s="146"/>
      <c r="Z684" s="146"/>
      <c r="AA684" s="151"/>
      <c r="AT684" s="152" t="s">
        <v>161</v>
      </c>
      <c r="AU684" s="152" t="s">
        <v>81</v>
      </c>
      <c r="AV684" s="10" t="s">
        <v>20</v>
      </c>
      <c r="AW684" s="10" t="s">
        <v>32</v>
      </c>
      <c r="AX684" s="10" t="s">
        <v>74</v>
      </c>
      <c r="AY684" s="152" t="s">
        <v>154</v>
      </c>
    </row>
    <row r="685" spans="2:51" s="11" customFormat="1" ht="22.5" customHeight="1" x14ac:dyDescent="0.1">
      <c r="B685" s="153"/>
      <c r="C685" s="154"/>
      <c r="D685" s="154"/>
      <c r="E685" s="155" t="s">
        <v>3</v>
      </c>
      <c r="F685" s="249" t="s">
        <v>459</v>
      </c>
      <c r="G685" s="250"/>
      <c r="H685" s="250"/>
      <c r="I685" s="250"/>
      <c r="J685" s="154"/>
      <c r="K685" s="156">
        <v>-1.6</v>
      </c>
      <c r="L685" s="154"/>
      <c r="M685" s="154"/>
      <c r="N685" s="154"/>
      <c r="O685" s="154"/>
      <c r="P685" s="154"/>
      <c r="Q685" s="154"/>
      <c r="R685" s="157"/>
      <c r="T685" s="158"/>
      <c r="U685" s="154"/>
      <c r="V685" s="154"/>
      <c r="W685" s="154"/>
      <c r="X685" s="154"/>
      <c r="Y685" s="154"/>
      <c r="Z685" s="154"/>
      <c r="AA685" s="159"/>
      <c r="AT685" s="160" t="s">
        <v>161</v>
      </c>
      <c r="AU685" s="160" t="s">
        <v>81</v>
      </c>
      <c r="AV685" s="11" t="s">
        <v>81</v>
      </c>
      <c r="AW685" s="11" t="s">
        <v>32</v>
      </c>
      <c r="AX685" s="11" t="s">
        <v>74</v>
      </c>
      <c r="AY685" s="160" t="s">
        <v>154</v>
      </c>
    </row>
    <row r="686" spans="2:51" s="11" customFormat="1" ht="22.5" customHeight="1" x14ac:dyDescent="0.1">
      <c r="B686" s="153"/>
      <c r="C686" s="154"/>
      <c r="D686" s="154"/>
      <c r="E686" s="155" t="s">
        <v>3</v>
      </c>
      <c r="F686" s="249" t="s">
        <v>629</v>
      </c>
      <c r="G686" s="250"/>
      <c r="H686" s="250"/>
      <c r="I686" s="250"/>
      <c r="J686" s="154"/>
      <c r="K686" s="156">
        <v>-4.8</v>
      </c>
      <c r="L686" s="154"/>
      <c r="M686" s="154"/>
      <c r="N686" s="154"/>
      <c r="O686" s="154"/>
      <c r="P686" s="154"/>
      <c r="Q686" s="154"/>
      <c r="R686" s="157"/>
      <c r="T686" s="158"/>
      <c r="U686" s="154"/>
      <c r="V686" s="154"/>
      <c r="W686" s="154"/>
      <c r="X686" s="154"/>
      <c r="Y686" s="154"/>
      <c r="Z686" s="154"/>
      <c r="AA686" s="159"/>
      <c r="AT686" s="160" t="s">
        <v>161</v>
      </c>
      <c r="AU686" s="160" t="s">
        <v>81</v>
      </c>
      <c r="AV686" s="11" t="s">
        <v>81</v>
      </c>
      <c r="AW686" s="11" t="s">
        <v>32</v>
      </c>
      <c r="AX686" s="11" t="s">
        <v>74</v>
      </c>
      <c r="AY686" s="160" t="s">
        <v>154</v>
      </c>
    </row>
    <row r="687" spans="2:51" s="10" customFormat="1" ht="22.5" customHeight="1" x14ac:dyDescent="0.1">
      <c r="B687" s="145"/>
      <c r="C687" s="146"/>
      <c r="D687" s="146"/>
      <c r="E687" s="147" t="s">
        <v>3</v>
      </c>
      <c r="F687" s="253" t="s">
        <v>630</v>
      </c>
      <c r="G687" s="248"/>
      <c r="H687" s="248"/>
      <c r="I687" s="248"/>
      <c r="J687" s="146"/>
      <c r="K687" s="148" t="s">
        <v>3</v>
      </c>
      <c r="L687" s="146"/>
      <c r="M687" s="146"/>
      <c r="N687" s="146"/>
      <c r="O687" s="146"/>
      <c r="P687" s="146"/>
      <c r="Q687" s="146"/>
      <c r="R687" s="149"/>
      <c r="T687" s="150"/>
      <c r="U687" s="146"/>
      <c r="V687" s="146"/>
      <c r="W687" s="146"/>
      <c r="X687" s="146"/>
      <c r="Y687" s="146"/>
      <c r="Z687" s="146"/>
      <c r="AA687" s="151"/>
      <c r="AT687" s="152" t="s">
        <v>161</v>
      </c>
      <c r="AU687" s="152" t="s">
        <v>81</v>
      </c>
      <c r="AV687" s="10" t="s">
        <v>20</v>
      </c>
      <c r="AW687" s="10" t="s">
        <v>32</v>
      </c>
      <c r="AX687" s="10" t="s">
        <v>74</v>
      </c>
      <c r="AY687" s="152" t="s">
        <v>154</v>
      </c>
    </row>
    <row r="688" spans="2:51" s="11" customFormat="1" ht="22.5" customHeight="1" x14ac:dyDescent="0.1">
      <c r="B688" s="153"/>
      <c r="C688" s="154"/>
      <c r="D688" s="154"/>
      <c r="E688" s="155" t="s">
        <v>3</v>
      </c>
      <c r="F688" s="249" t="s">
        <v>631</v>
      </c>
      <c r="G688" s="250"/>
      <c r="H688" s="250"/>
      <c r="I688" s="250"/>
      <c r="J688" s="154"/>
      <c r="K688" s="156">
        <v>38.718000000000004</v>
      </c>
      <c r="L688" s="154"/>
      <c r="M688" s="154"/>
      <c r="N688" s="154"/>
      <c r="O688" s="154"/>
      <c r="P688" s="154"/>
      <c r="Q688" s="154"/>
      <c r="R688" s="157"/>
      <c r="T688" s="158"/>
      <c r="U688" s="154"/>
      <c r="V688" s="154"/>
      <c r="W688" s="154"/>
      <c r="X688" s="154"/>
      <c r="Y688" s="154"/>
      <c r="Z688" s="154"/>
      <c r="AA688" s="159"/>
      <c r="AT688" s="160" t="s">
        <v>161</v>
      </c>
      <c r="AU688" s="160" t="s">
        <v>81</v>
      </c>
      <c r="AV688" s="11" t="s">
        <v>81</v>
      </c>
      <c r="AW688" s="11" t="s">
        <v>32</v>
      </c>
      <c r="AX688" s="11" t="s">
        <v>74</v>
      </c>
      <c r="AY688" s="160" t="s">
        <v>154</v>
      </c>
    </row>
    <row r="689" spans="2:65" s="10" customFormat="1" ht="22.5" customHeight="1" x14ac:dyDescent="0.1">
      <c r="B689" s="145"/>
      <c r="C689" s="146"/>
      <c r="D689" s="146"/>
      <c r="E689" s="147" t="s">
        <v>3</v>
      </c>
      <c r="F689" s="253" t="s">
        <v>264</v>
      </c>
      <c r="G689" s="248"/>
      <c r="H689" s="248"/>
      <c r="I689" s="248"/>
      <c r="J689" s="146"/>
      <c r="K689" s="148" t="s">
        <v>3</v>
      </c>
      <c r="L689" s="146"/>
      <c r="M689" s="146"/>
      <c r="N689" s="146"/>
      <c r="O689" s="146"/>
      <c r="P689" s="146"/>
      <c r="Q689" s="146"/>
      <c r="R689" s="149"/>
      <c r="T689" s="150"/>
      <c r="U689" s="146"/>
      <c r="V689" s="146"/>
      <c r="W689" s="146"/>
      <c r="X689" s="146"/>
      <c r="Y689" s="146"/>
      <c r="Z689" s="146"/>
      <c r="AA689" s="151"/>
      <c r="AT689" s="152" t="s">
        <v>161</v>
      </c>
      <c r="AU689" s="152" t="s">
        <v>81</v>
      </c>
      <c r="AV689" s="10" t="s">
        <v>20</v>
      </c>
      <c r="AW689" s="10" t="s">
        <v>32</v>
      </c>
      <c r="AX689" s="10" t="s">
        <v>74</v>
      </c>
      <c r="AY689" s="152" t="s">
        <v>154</v>
      </c>
    </row>
    <row r="690" spans="2:65" s="11" customFormat="1" ht="22.5" customHeight="1" x14ac:dyDescent="0.1">
      <c r="B690" s="153"/>
      <c r="C690" s="154"/>
      <c r="D690" s="154"/>
      <c r="E690" s="155" t="s">
        <v>3</v>
      </c>
      <c r="F690" s="249" t="s">
        <v>459</v>
      </c>
      <c r="G690" s="250"/>
      <c r="H690" s="250"/>
      <c r="I690" s="250"/>
      <c r="J690" s="154"/>
      <c r="K690" s="156">
        <v>-1.6</v>
      </c>
      <c r="L690" s="154"/>
      <c r="M690" s="154"/>
      <c r="N690" s="154"/>
      <c r="O690" s="154"/>
      <c r="P690" s="154"/>
      <c r="Q690" s="154"/>
      <c r="R690" s="157"/>
      <c r="T690" s="158"/>
      <c r="U690" s="154"/>
      <c r="V690" s="154"/>
      <c r="W690" s="154"/>
      <c r="X690" s="154"/>
      <c r="Y690" s="154"/>
      <c r="Z690" s="154"/>
      <c r="AA690" s="159"/>
      <c r="AT690" s="160" t="s">
        <v>161</v>
      </c>
      <c r="AU690" s="160" t="s">
        <v>81</v>
      </c>
      <c r="AV690" s="11" t="s">
        <v>81</v>
      </c>
      <c r="AW690" s="11" t="s">
        <v>32</v>
      </c>
      <c r="AX690" s="11" t="s">
        <v>74</v>
      </c>
      <c r="AY690" s="160" t="s">
        <v>154</v>
      </c>
    </row>
    <row r="691" spans="2:65" s="11" customFormat="1" ht="22.5" customHeight="1" x14ac:dyDescent="0.1">
      <c r="B691" s="153"/>
      <c r="C691" s="154"/>
      <c r="D691" s="154"/>
      <c r="E691" s="155" t="s">
        <v>3</v>
      </c>
      <c r="F691" s="249" t="s">
        <v>629</v>
      </c>
      <c r="G691" s="250"/>
      <c r="H691" s="250"/>
      <c r="I691" s="250"/>
      <c r="J691" s="154"/>
      <c r="K691" s="156">
        <v>-4.8</v>
      </c>
      <c r="L691" s="154"/>
      <c r="M691" s="154"/>
      <c r="N691" s="154"/>
      <c r="O691" s="154"/>
      <c r="P691" s="154"/>
      <c r="Q691" s="154"/>
      <c r="R691" s="157"/>
      <c r="T691" s="158"/>
      <c r="U691" s="154"/>
      <c r="V691" s="154"/>
      <c r="W691" s="154"/>
      <c r="X691" s="154"/>
      <c r="Y691" s="154"/>
      <c r="Z691" s="154"/>
      <c r="AA691" s="159"/>
      <c r="AT691" s="160" t="s">
        <v>161</v>
      </c>
      <c r="AU691" s="160" t="s">
        <v>81</v>
      </c>
      <c r="AV691" s="11" t="s">
        <v>81</v>
      </c>
      <c r="AW691" s="11" t="s">
        <v>32</v>
      </c>
      <c r="AX691" s="11" t="s">
        <v>74</v>
      </c>
      <c r="AY691" s="160" t="s">
        <v>154</v>
      </c>
    </row>
    <row r="692" spans="2:65" s="10" customFormat="1" ht="22.5" customHeight="1" x14ac:dyDescent="0.1">
      <c r="B692" s="145"/>
      <c r="C692" s="146"/>
      <c r="D692" s="146"/>
      <c r="E692" s="147" t="s">
        <v>3</v>
      </c>
      <c r="F692" s="253" t="s">
        <v>632</v>
      </c>
      <c r="G692" s="248"/>
      <c r="H692" s="248"/>
      <c r="I692" s="248"/>
      <c r="J692" s="146"/>
      <c r="K692" s="148" t="s">
        <v>3</v>
      </c>
      <c r="L692" s="146"/>
      <c r="M692" s="146"/>
      <c r="N692" s="146"/>
      <c r="O692" s="146"/>
      <c r="P692" s="146"/>
      <c r="Q692" s="146"/>
      <c r="R692" s="149"/>
      <c r="T692" s="150"/>
      <c r="U692" s="146"/>
      <c r="V692" s="146"/>
      <c r="W692" s="146"/>
      <c r="X692" s="146"/>
      <c r="Y692" s="146"/>
      <c r="Z692" s="146"/>
      <c r="AA692" s="151"/>
      <c r="AT692" s="152" t="s">
        <v>161</v>
      </c>
      <c r="AU692" s="152" t="s">
        <v>81</v>
      </c>
      <c r="AV692" s="10" t="s">
        <v>20</v>
      </c>
      <c r="AW692" s="10" t="s">
        <v>32</v>
      </c>
      <c r="AX692" s="10" t="s">
        <v>74</v>
      </c>
      <c r="AY692" s="152" t="s">
        <v>154</v>
      </c>
    </row>
    <row r="693" spans="2:65" s="11" customFormat="1" ht="22.5" customHeight="1" x14ac:dyDescent="0.1">
      <c r="B693" s="153"/>
      <c r="C693" s="154"/>
      <c r="D693" s="154"/>
      <c r="E693" s="155" t="s">
        <v>3</v>
      </c>
      <c r="F693" s="249" t="s">
        <v>633</v>
      </c>
      <c r="G693" s="250"/>
      <c r="H693" s="250"/>
      <c r="I693" s="250"/>
      <c r="J693" s="154"/>
      <c r="K693" s="156">
        <v>42.146999999999998</v>
      </c>
      <c r="L693" s="154"/>
      <c r="M693" s="154"/>
      <c r="N693" s="154"/>
      <c r="O693" s="154"/>
      <c r="P693" s="154"/>
      <c r="Q693" s="154"/>
      <c r="R693" s="157"/>
      <c r="T693" s="158"/>
      <c r="U693" s="154"/>
      <c r="V693" s="154"/>
      <c r="W693" s="154"/>
      <c r="X693" s="154"/>
      <c r="Y693" s="154"/>
      <c r="Z693" s="154"/>
      <c r="AA693" s="159"/>
      <c r="AT693" s="160" t="s">
        <v>161</v>
      </c>
      <c r="AU693" s="160" t="s">
        <v>81</v>
      </c>
      <c r="AV693" s="11" t="s">
        <v>81</v>
      </c>
      <c r="AW693" s="11" t="s">
        <v>32</v>
      </c>
      <c r="AX693" s="11" t="s">
        <v>74</v>
      </c>
      <c r="AY693" s="160" t="s">
        <v>154</v>
      </c>
    </row>
    <row r="694" spans="2:65" s="10" customFormat="1" ht="22.5" customHeight="1" x14ac:dyDescent="0.1">
      <c r="B694" s="145"/>
      <c r="C694" s="146"/>
      <c r="D694" s="146"/>
      <c r="E694" s="147" t="s">
        <v>3</v>
      </c>
      <c r="F694" s="253" t="s">
        <v>264</v>
      </c>
      <c r="G694" s="248"/>
      <c r="H694" s="248"/>
      <c r="I694" s="248"/>
      <c r="J694" s="146"/>
      <c r="K694" s="148" t="s">
        <v>3</v>
      </c>
      <c r="L694" s="146"/>
      <c r="M694" s="146"/>
      <c r="N694" s="146"/>
      <c r="O694" s="146"/>
      <c r="P694" s="146"/>
      <c r="Q694" s="146"/>
      <c r="R694" s="149"/>
      <c r="T694" s="150"/>
      <c r="U694" s="146"/>
      <c r="V694" s="146"/>
      <c r="W694" s="146"/>
      <c r="X694" s="146"/>
      <c r="Y694" s="146"/>
      <c r="Z694" s="146"/>
      <c r="AA694" s="151"/>
      <c r="AT694" s="152" t="s">
        <v>161</v>
      </c>
      <c r="AU694" s="152" t="s">
        <v>81</v>
      </c>
      <c r="AV694" s="10" t="s">
        <v>20</v>
      </c>
      <c r="AW694" s="10" t="s">
        <v>32</v>
      </c>
      <c r="AX694" s="10" t="s">
        <v>74</v>
      </c>
      <c r="AY694" s="152" t="s">
        <v>154</v>
      </c>
    </row>
    <row r="695" spans="2:65" s="11" customFormat="1" ht="22.5" customHeight="1" x14ac:dyDescent="0.1">
      <c r="B695" s="153"/>
      <c r="C695" s="154"/>
      <c r="D695" s="154"/>
      <c r="E695" s="155" t="s">
        <v>3</v>
      </c>
      <c r="F695" s="249" t="s">
        <v>459</v>
      </c>
      <c r="G695" s="250"/>
      <c r="H695" s="250"/>
      <c r="I695" s="250"/>
      <c r="J695" s="154"/>
      <c r="K695" s="156">
        <v>-1.6</v>
      </c>
      <c r="L695" s="154"/>
      <c r="M695" s="154"/>
      <c r="N695" s="154"/>
      <c r="O695" s="154"/>
      <c r="P695" s="154"/>
      <c r="Q695" s="154"/>
      <c r="R695" s="157"/>
      <c r="T695" s="158"/>
      <c r="U695" s="154"/>
      <c r="V695" s="154"/>
      <c r="W695" s="154"/>
      <c r="X695" s="154"/>
      <c r="Y695" s="154"/>
      <c r="Z695" s="154"/>
      <c r="AA695" s="159"/>
      <c r="AT695" s="160" t="s">
        <v>161</v>
      </c>
      <c r="AU695" s="160" t="s">
        <v>81</v>
      </c>
      <c r="AV695" s="11" t="s">
        <v>81</v>
      </c>
      <c r="AW695" s="11" t="s">
        <v>32</v>
      </c>
      <c r="AX695" s="11" t="s">
        <v>74</v>
      </c>
      <c r="AY695" s="160" t="s">
        <v>154</v>
      </c>
    </row>
    <row r="696" spans="2:65" s="11" customFormat="1" ht="22.5" customHeight="1" x14ac:dyDescent="0.1">
      <c r="B696" s="153"/>
      <c r="C696" s="154"/>
      <c r="D696" s="154"/>
      <c r="E696" s="155" t="s">
        <v>3</v>
      </c>
      <c r="F696" s="249" t="s">
        <v>629</v>
      </c>
      <c r="G696" s="250"/>
      <c r="H696" s="250"/>
      <c r="I696" s="250"/>
      <c r="J696" s="154"/>
      <c r="K696" s="156">
        <v>-4.8</v>
      </c>
      <c r="L696" s="154"/>
      <c r="M696" s="154"/>
      <c r="N696" s="154"/>
      <c r="O696" s="154"/>
      <c r="P696" s="154"/>
      <c r="Q696" s="154"/>
      <c r="R696" s="157"/>
      <c r="T696" s="158"/>
      <c r="U696" s="154"/>
      <c r="V696" s="154"/>
      <c r="W696" s="154"/>
      <c r="X696" s="154"/>
      <c r="Y696" s="154"/>
      <c r="Z696" s="154"/>
      <c r="AA696" s="159"/>
      <c r="AT696" s="160" t="s">
        <v>161</v>
      </c>
      <c r="AU696" s="160" t="s">
        <v>81</v>
      </c>
      <c r="AV696" s="11" t="s">
        <v>81</v>
      </c>
      <c r="AW696" s="11" t="s">
        <v>32</v>
      </c>
      <c r="AX696" s="11" t="s">
        <v>74</v>
      </c>
      <c r="AY696" s="160" t="s">
        <v>154</v>
      </c>
    </row>
    <row r="697" spans="2:65" s="13" customFormat="1" ht="22.5" customHeight="1" x14ac:dyDescent="0.1">
      <c r="B697" s="169"/>
      <c r="C697" s="170"/>
      <c r="D697" s="170"/>
      <c r="E697" s="171" t="s">
        <v>3</v>
      </c>
      <c r="F697" s="254" t="s">
        <v>360</v>
      </c>
      <c r="G697" s="255"/>
      <c r="H697" s="255"/>
      <c r="I697" s="255"/>
      <c r="J697" s="170"/>
      <c r="K697" s="172">
        <v>213.97</v>
      </c>
      <c r="L697" s="170"/>
      <c r="M697" s="170"/>
      <c r="N697" s="170"/>
      <c r="O697" s="170"/>
      <c r="P697" s="170"/>
      <c r="Q697" s="170"/>
      <c r="R697" s="173"/>
      <c r="T697" s="174"/>
      <c r="U697" s="170"/>
      <c r="V697" s="170"/>
      <c r="W697" s="170"/>
      <c r="X697" s="170"/>
      <c r="Y697" s="170"/>
      <c r="Z697" s="170"/>
      <c r="AA697" s="175"/>
      <c r="AT697" s="176" t="s">
        <v>161</v>
      </c>
      <c r="AU697" s="176" t="s">
        <v>81</v>
      </c>
      <c r="AV697" s="13" t="s">
        <v>84</v>
      </c>
      <c r="AW697" s="13" t="s">
        <v>32</v>
      </c>
      <c r="AX697" s="13" t="s">
        <v>74</v>
      </c>
      <c r="AY697" s="176" t="s">
        <v>154</v>
      </c>
    </row>
    <row r="698" spans="2:65" s="12" customFormat="1" ht="22.5" customHeight="1" x14ac:dyDescent="0.1">
      <c r="B698" s="161"/>
      <c r="C698" s="162"/>
      <c r="D698" s="162"/>
      <c r="E698" s="163" t="s">
        <v>3</v>
      </c>
      <c r="F698" s="251" t="s">
        <v>163</v>
      </c>
      <c r="G698" s="252"/>
      <c r="H698" s="252"/>
      <c r="I698" s="252"/>
      <c r="J698" s="162"/>
      <c r="K698" s="164">
        <v>382.029</v>
      </c>
      <c r="L698" s="162"/>
      <c r="M698" s="162"/>
      <c r="N698" s="162"/>
      <c r="O698" s="162"/>
      <c r="P698" s="162"/>
      <c r="Q698" s="162"/>
      <c r="R698" s="165"/>
      <c r="T698" s="166"/>
      <c r="U698" s="162"/>
      <c r="V698" s="162"/>
      <c r="W698" s="162"/>
      <c r="X698" s="162"/>
      <c r="Y698" s="162"/>
      <c r="Z698" s="162"/>
      <c r="AA698" s="167"/>
      <c r="AT698" s="168" t="s">
        <v>161</v>
      </c>
      <c r="AU698" s="168" t="s">
        <v>81</v>
      </c>
      <c r="AV698" s="12" t="s">
        <v>87</v>
      </c>
      <c r="AW698" s="12" t="s">
        <v>32</v>
      </c>
      <c r="AX698" s="12" t="s">
        <v>20</v>
      </c>
      <c r="AY698" s="168" t="s">
        <v>154</v>
      </c>
    </row>
    <row r="699" spans="2:65" s="1" customFormat="1" ht="31.5" customHeight="1" x14ac:dyDescent="0.1">
      <c r="B699" s="135"/>
      <c r="C699" s="136" t="s">
        <v>639</v>
      </c>
      <c r="D699" s="136" t="s">
        <v>155</v>
      </c>
      <c r="E699" s="137" t="s">
        <v>640</v>
      </c>
      <c r="F699" s="244" t="s">
        <v>641</v>
      </c>
      <c r="G699" s="245"/>
      <c r="H699" s="245"/>
      <c r="I699" s="245"/>
      <c r="J699" s="138" t="s">
        <v>221</v>
      </c>
      <c r="K699" s="139">
        <v>451.05500000000001</v>
      </c>
      <c r="L699" s="246">
        <v>0</v>
      </c>
      <c r="M699" s="245"/>
      <c r="N699" s="246">
        <f>ROUND(L699*K699,2)</f>
        <v>0</v>
      </c>
      <c r="O699" s="245"/>
      <c r="P699" s="245"/>
      <c r="Q699" s="245"/>
      <c r="R699" s="140"/>
      <c r="T699" s="141" t="s">
        <v>3</v>
      </c>
      <c r="U699" s="40" t="s">
        <v>41</v>
      </c>
      <c r="V699" s="142">
        <v>0.39</v>
      </c>
      <c r="W699" s="142">
        <f>V699*K699</f>
        <v>175.91145</v>
      </c>
      <c r="X699" s="142">
        <v>1.54E-2</v>
      </c>
      <c r="Y699" s="142">
        <f>X699*K699</f>
        <v>6.9462470000000005</v>
      </c>
      <c r="Z699" s="142">
        <v>0</v>
      </c>
      <c r="AA699" s="143">
        <f>Z699*K699</f>
        <v>0</v>
      </c>
      <c r="AR699" s="17" t="s">
        <v>87</v>
      </c>
      <c r="AT699" s="17" t="s">
        <v>155</v>
      </c>
      <c r="AU699" s="17" t="s">
        <v>81</v>
      </c>
      <c r="AY699" s="17" t="s">
        <v>154</v>
      </c>
      <c r="BE699" s="144">
        <f>IF(U699="základní",N699,0)</f>
        <v>0</v>
      </c>
      <c r="BF699" s="144">
        <f>IF(U699="snížená",N699,0)</f>
        <v>0</v>
      </c>
      <c r="BG699" s="144">
        <f>IF(U699="zákl. přenesená",N699,0)</f>
        <v>0</v>
      </c>
      <c r="BH699" s="144">
        <f>IF(U699="sníž. přenesená",N699,0)</f>
        <v>0</v>
      </c>
      <c r="BI699" s="144">
        <f>IF(U699="nulová",N699,0)</f>
        <v>0</v>
      </c>
      <c r="BJ699" s="17" t="s">
        <v>81</v>
      </c>
      <c r="BK699" s="144">
        <f>ROUND(L699*K699,2)</f>
        <v>0</v>
      </c>
      <c r="BL699" s="17" t="s">
        <v>87</v>
      </c>
      <c r="BM699" s="17" t="s">
        <v>642</v>
      </c>
    </row>
    <row r="700" spans="2:65" s="10" customFormat="1" ht="22.5" customHeight="1" x14ac:dyDescent="0.1">
      <c r="B700" s="145"/>
      <c r="C700" s="146"/>
      <c r="D700" s="146"/>
      <c r="E700" s="147" t="s">
        <v>3</v>
      </c>
      <c r="F700" s="247" t="s">
        <v>602</v>
      </c>
      <c r="G700" s="248"/>
      <c r="H700" s="248"/>
      <c r="I700" s="248"/>
      <c r="J700" s="146"/>
      <c r="K700" s="148" t="s">
        <v>3</v>
      </c>
      <c r="L700" s="146"/>
      <c r="M700" s="146"/>
      <c r="N700" s="146"/>
      <c r="O700" s="146"/>
      <c r="P700" s="146"/>
      <c r="Q700" s="146"/>
      <c r="R700" s="149"/>
      <c r="T700" s="150"/>
      <c r="U700" s="146"/>
      <c r="V700" s="146"/>
      <c r="W700" s="146"/>
      <c r="X700" s="146"/>
      <c r="Y700" s="146"/>
      <c r="Z700" s="146"/>
      <c r="AA700" s="151"/>
      <c r="AT700" s="152" t="s">
        <v>161</v>
      </c>
      <c r="AU700" s="152" t="s">
        <v>81</v>
      </c>
      <c r="AV700" s="10" t="s">
        <v>20</v>
      </c>
      <c r="AW700" s="10" t="s">
        <v>32</v>
      </c>
      <c r="AX700" s="10" t="s">
        <v>74</v>
      </c>
      <c r="AY700" s="152" t="s">
        <v>154</v>
      </c>
    </row>
    <row r="701" spans="2:65" s="10" customFormat="1" ht="22.5" customHeight="1" x14ac:dyDescent="0.1">
      <c r="B701" s="145"/>
      <c r="C701" s="146"/>
      <c r="D701" s="146"/>
      <c r="E701" s="147" t="s">
        <v>3</v>
      </c>
      <c r="F701" s="253" t="s">
        <v>603</v>
      </c>
      <c r="G701" s="248"/>
      <c r="H701" s="248"/>
      <c r="I701" s="248"/>
      <c r="J701" s="146"/>
      <c r="K701" s="148" t="s">
        <v>3</v>
      </c>
      <c r="L701" s="146"/>
      <c r="M701" s="146"/>
      <c r="N701" s="146"/>
      <c r="O701" s="146"/>
      <c r="P701" s="146"/>
      <c r="Q701" s="146"/>
      <c r="R701" s="149"/>
      <c r="T701" s="150"/>
      <c r="U701" s="146"/>
      <c r="V701" s="146"/>
      <c r="W701" s="146"/>
      <c r="X701" s="146"/>
      <c r="Y701" s="146"/>
      <c r="Z701" s="146"/>
      <c r="AA701" s="151"/>
      <c r="AT701" s="152" t="s">
        <v>161</v>
      </c>
      <c r="AU701" s="152" t="s">
        <v>81</v>
      </c>
      <c r="AV701" s="10" t="s">
        <v>20</v>
      </c>
      <c r="AW701" s="10" t="s">
        <v>32</v>
      </c>
      <c r="AX701" s="10" t="s">
        <v>74</v>
      </c>
      <c r="AY701" s="152" t="s">
        <v>154</v>
      </c>
    </row>
    <row r="702" spans="2:65" s="11" customFormat="1" ht="22.5" customHeight="1" x14ac:dyDescent="0.1">
      <c r="B702" s="153"/>
      <c r="C702" s="154"/>
      <c r="D702" s="154"/>
      <c r="E702" s="155" t="s">
        <v>3</v>
      </c>
      <c r="F702" s="249" t="s">
        <v>604</v>
      </c>
      <c r="G702" s="250"/>
      <c r="H702" s="250"/>
      <c r="I702" s="250"/>
      <c r="J702" s="154"/>
      <c r="K702" s="156">
        <v>33.993000000000002</v>
      </c>
      <c r="L702" s="154"/>
      <c r="M702" s="154"/>
      <c r="N702" s="154"/>
      <c r="O702" s="154"/>
      <c r="P702" s="154"/>
      <c r="Q702" s="154"/>
      <c r="R702" s="157"/>
      <c r="T702" s="158"/>
      <c r="U702" s="154"/>
      <c r="V702" s="154"/>
      <c r="W702" s="154"/>
      <c r="X702" s="154"/>
      <c r="Y702" s="154"/>
      <c r="Z702" s="154"/>
      <c r="AA702" s="159"/>
      <c r="AT702" s="160" t="s">
        <v>161</v>
      </c>
      <c r="AU702" s="160" t="s">
        <v>81</v>
      </c>
      <c r="AV702" s="11" t="s">
        <v>81</v>
      </c>
      <c r="AW702" s="11" t="s">
        <v>32</v>
      </c>
      <c r="AX702" s="11" t="s">
        <v>74</v>
      </c>
      <c r="AY702" s="160" t="s">
        <v>154</v>
      </c>
    </row>
    <row r="703" spans="2:65" s="10" customFormat="1" ht="22.5" customHeight="1" x14ac:dyDescent="0.1">
      <c r="B703" s="145"/>
      <c r="C703" s="146"/>
      <c r="D703" s="146"/>
      <c r="E703" s="147" t="s">
        <v>3</v>
      </c>
      <c r="F703" s="253" t="s">
        <v>264</v>
      </c>
      <c r="G703" s="248"/>
      <c r="H703" s="248"/>
      <c r="I703" s="248"/>
      <c r="J703" s="146"/>
      <c r="K703" s="148" t="s">
        <v>3</v>
      </c>
      <c r="L703" s="146"/>
      <c r="M703" s="146"/>
      <c r="N703" s="146"/>
      <c r="O703" s="146"/>
      <c r="P703" s="146"/>
      <c r="Q703" s="146"/>
      <c r="R703" s="149"/>
      <c r="T703" s="150"/>
      <c r="U703" s="146"/>
      <c r="V703" s="146"/>
      <c r="W703" s="146"/>
      <c r="X703" s="146"/>
      <c r="Y703" s="146"/>
      <c r="Z703" s="146"/>
      <c r="AA703" s="151"/>
      <c r="AT703" s="152" t="s">
        <v>161</v>
      </c>
      <c r="AU703" s="152" t="s">
        <v>81</v>
      </c>
      <c r="AV703" s="10" t="s">
        <v>20</v>
      </c>
      <c r="AW703" s="10" t="s">
        <v>32</v>
      </c>
      <c r="AX703" s="10" t="s">
        <v>74</v>
      </c>
      <c r="AY703" s="152" t="s">
        <v>154</v>
      </c>
    </row>
    <row r="704" spans="2:65" s="11" customFormat="1" ht="22.5" customHeight="1" x14ac:dyDescent="0.1">
      <c r="B704" s="153"/>
      <c r="C704" s="154"/>
      <c r="D704" s="154"/>
      <c r="E704" s="155" t="s">
        <v>3</v>
      </c>
      <c r="F704" s="249" t="s">
        <v>435</v>
      </c>
      <c r="G704" s="250"/>
      <c r="H704" s="250"/>
      <c r="I704" s="250"/>
      <c r="J704" s="154"/>
      <c r="K704" s="156">
        <v>-4.8</v>
      </c>
      <c r="L704" s="154"/>
      <c r="M704" s="154"/>
      <c r="N704" s="154"/>
      <c r="O704" s="154"/>
      <c r="P704" s="154"/>
      <c r="Q704" s="154"/>
      <c r="R704" s="157"/>
      <c r="T704" s="158"/>
      <c r="U704" s="154"/>
      <c r="V704" s="154"/>
      <c r="W704" s="154"/>
      <c r="X704" s="154"/>
      <c r="Y704" s="154"/>
      <c r="Z704" s="154"/>
      <c r="AA704" s="159"/>
      <c r="AT704" s="160" t="s">
        <v>161</v>
      </c>
      <c r="AU704" s="160" t="s">
        <v>81</v>
      </c>
      <c r="AV704" s="11" t="s">
        <v>81</v>
      </c>
      <c r="AW704" s="11" t="s">
        <v>32</v>
      </c>
      <c r="AX704" s="11" t="s">
        <v>74</v>
      </c>
      <c r="AY704" s="160" t="s">
        <v>154</v>
      </c>
    </row>
    <row r="705" spans="2:51" s="11" customFormat="1" ht="22.5" customHeight="1" x14ac:dyDescent="0.1">
      <c r="B705" s="153"/>
      <c r="C705" s="154"/>
      <c r="D705" s="154"/>
      <c r="E705" s="155" t="s">
        <v>3</v>
      </c>
      <c r="F705" s="249" t="s">
        <v>424</v>
      </c>
      <c r="G705" s="250"/>
      <c r="H705" s="250"/>
      <c r="I705" s="250"/>
      <c r="J705" s="154"/>
      <c r="K705" s="156">
        <v>-1.4</v>
      </c>
      <c r="L705" s="154"/>
      <c r="M705" s="154"/>
      <c r="N705" s="154"/>
      <c r="O705" s="154"/>
      <c r="P705" s="154"/>
      <c r="Q705" s="154"/>
      <c r="R705" s="157"/>
      <c r="T705" s="158"/>
      <c r="U705" s="154"/>
      <c r="V705" s="154"/>
      <c r="W705" s="154"/>
      <c r="X705" s="154"/>
      <c r="Y705" s="154"/>
      <c r="Z705" s="154"/>
      <c r="AA705" s="159"/>
      <c r="AT705" s="160" t="s">
        <v>161</v>
      </c>
      <c r="AU705" s="160" t="s">
        <v>81</v>
      </c>
      <c r="AV705" s="11" t="s">
        <v>81</v>
      </c>
      <c r="AW705" s="11" t="s">
        <v>32</v>
      </c>
      <c r="AX705" s="11" t="s">
        <v>74</v>
      </c>
      <c r="AY705" s="160" t="s">
        <v>154</v>
      </c>
    </row>
    <row r="706" spans="2:51" s="10" customFormat="1" ht="22.5" customHeight="1" x14ac:dyDescent="0.1">
      <c r="B706" s="145"/>
      <c r="C706" s="146"/>
      <c r="D706" s="146"/>
      <c r="E706" s="147" t="s">
        <v>3</v>
      </c>
      <c r="F706" s="253" t="s">
        <v>605</v>
      </c>
      <c r="G706" s="248"/>
      <c r="H706" s="248"/>
      <c r="I706" s="248"/>
      <c r="J706" s="146"/>
      <c r="K706" s="148" t="s">
        <v>3</v>
      </c>
      <c r="L706" s="146"/>
      <c r="M706" s="146"/>
      <c r="N706" s="146"/>
      <c r="O706" s="146"/>
      <c r="P706" s="146"/>
      <c r="Q706" s="146"/>
      <c r="R706" s="149"/>
      <c r="T706" s="150"/>
      <c r="U706" s="146"/>
      <c r="V706" s="146"/>
      <c r="W706" s="146"/>
      <c r="X706" s="146"/>
      <c r="Y706" s="146"/>
      <c r="Z706" s="146"/>
      <c r="AA706" s="151"/>
      <c r="AT706" s="152" t="s">
        <v>161</v>
      </c>
      <c r="AU706" s="152" t="s">
        <v>81</v>
      </c>
      <c r="AV706" s="10" t="s">
        <v>20</v>
      </c>
      <c r="AW706" s="10" t="s">
        <v>32</v>
      </c>
      <c r="AX706" s="10" t="s">
        <v>74</v>
      </c>
      <c r="AY706" s="152" t="s">
        <v>154</v>
      </c>
    </row>
    <row r="707" spans="2:51" s="11" customFormat="1" ht="31.5" customHeight="1" x14ac:dyDescent="0.1">
      <c r="B707" s="153"/>
      <c r="C707" s="154"/>
      <c r="D707" s="154"/>
      <c r="E707" s="155" t="s">
        <v>3</v>
      </c>
      <c r="F707" s="249" t="s">
        <v>606</v>
      </c>
      <c r="G707" s="250"/>
      <c r="H707" s="250"/>
      <c r="I707" s="250"/>
      <c r="J707" s="154"/>
      <c r="K707" s="156">
        <v>64.367999999999995</v>
      </c>
      <c r="L707" s="154"/>
      <c r="M707" s="154"/>
      <c r="N707" s="154"/>
      <c r="O707" s="154"/>
      <c r="P707" s="154"/>
      <c r="Q707" s="154"/>
      <c r="R707" s="157"/>
      <c r="T707" s="158"/>
      <c r="U707" s="154"/>
      <c r="V707" s="154"/>
      <c r="W707" s="154"/>
      <c r="X707" s="154"/>
      <c r="Y707" s="154"/>
      <c r="Z707" s="154"/>
      <c r="AA707" s="159"/>
      <c r="AT707" s="160" t="s">
        <v>161</v>
      </c>
      <c r="AU707" s="160" t="s">
        <v>81</v>
      </c>
      <c r="AV707" s="11" t="s">
        <v>81</v>
      </c>
      <c r="AW707" s="11" t="s">
        <v>32</v>
      </c>
      <c r="AX707" s="11" t="s">
        <v>74</v>
      </c>
      <c r="AY707" s="160" t="s">
        <v>154</v>
      </c>
    </row>
    <row r="708" spans="2:51" s="10" customFormat="1" ht="22.5" customHeight="1" x14ac:dyDescent="0.1">
      <c r="B708" s="145"/>
      <c r="C708" s="146"/>
      <c r="D708" s="146"/>
      <c r="E708" s="147" t="s">
        <v>3</v>
      </c>
      <c r="F708" s="253" t="s">
        <v>264</v>
      </c>
      <c r="G708" s="248"/>
      <c r="H708" s="248"/>
      <c r="I708" s="248"/>
      <c r="J708" s="146"/>
      <c r="K708" s="148" t="s">
        <v>3</v>
      </c>
      <c r="L708" s="146"/>
      <c r="M708" s="146"/>
      <c r="N708" s="146"/>
      <c r="O708" s="146"/>
      <c r="P708" s="146"/>
      <c r="Q708" s="146"/>
      <c r="R708" s="149"/>
      <c r="T708" s="150"/>
      <c r="U708" s="146"/>
      <c r="V708" s="146"/>
      <c r="W708" s="146"/>
      <c r="X708" s="146"/>
      <c r="Y708" s="146"/>
      <c r="Z708" s="146"/>
      <c r="AA708" s="151"/>
      <c r="AT708" s="152" t="s">
        <v>161</v>
      </c>
      <c r="AU708" s="152" t="s">
        <v>81</v>
      </c>
      <c r="AV708" s="10" t="s">
        <v>20</v>
      </c>
      <c r="AW708" s="10" t="s">
        <v>32</v>
      </c>
      <c r="AX708" s="10" t="s">
        <v>74</v>
      </c>
      <c r="AY708" s="152" t="s">
        <v>154</v>
      </c>
    </row>
    <row r="709" spans="2:51" s="11" customFormat="1" ht="22.5" customHeight="1" x14ac:dyDescent="0.1">
      <c r="B709" s="153"/>
      <c r="C709" s="154"/>
      <c r="D709" s="154"/>
      <c r="E709" s="155" t="s">
        <v>3</v>
      </c>
      <c r="F709" s="249" t="s">
        <v>280</v>
      </c>
      <c r="G709" s="250"/>
      <c r="H709" s="250"/>
      <c r="I709" s="250"/>
      <c r="J709" s="154"/>
      <c r="K709" s="156">
        <v>-6</v>
      </c>
      <c r="L709" s="154"/>
      <c r="M709" s="154"/>
      <c r="N709" s="154"/>
      <c r="O709" s="154"/>
      <c r="P709" s="154"/>
      <c r="Q709" s="154"/>
      <c r="R709" s="157"/>
      <c r="T709" s="158"/>
      <c r="U709" s="154"/>
      <c r="V709" s="154"/>
      <c r="W709" s="154"/>
      <c r="X709" s="154"/>
      <c r="Y709" s="154"/>
      <c r="Z709" s="154"/>
      <c r="AA709" s="159"/>
      <c r="AT709" s="160" t="s">
        <v>161</v>
      </c>
      <c r="AU709" s="160" t="s">
        <v>81</v>
      </c>
      <c r="AV709" s="11" t="s">
        <v>81</v>
      </c>
      <c r="AW709" s="11" t="s">
        <v>32</v>
      </c>
      <c r="AX709" s="11" t="s">
        <v>74</v>
      </c>
      <c r="AY709" s="160" t="s">
        <v>154</v>
      </c>
    </row>
    <row r="710" spans="2:51" s="11" customFormat="1" ht="22.5" customHeight="1" x14ac:dyDescent="0.1">
      <c r="B710" s="153"/>
      <c r="C710" s="154"/>
      <c r="D710" s="154"/>
      <c r="E710" s="155" t="s">
        <v>3</v>
      </c>
      <c r="F710" s="249" t="s">
        <v>281</v>
      </c>
      <c r="G710" s="250"/>
      <c r="H710" s="250"/>
      <c r="I710" s="250"/>
      <c r="J710" s="154"/>
      <c r="K710" s="156">
        <v>-1.2</v>
      </c>
      <c r="L710" s="154"/>
      <c r="M710" s="154"/>
      <c r="N710" s="154"/>
      <c r="O710" s="154"/>
      <c r="P710" s="154"/>
      <c r="Q710" s="154"/>
      <c r="R710" s="157"/>
      <c r="T710" s="158"/>
      <c r="U710" s="154"/>
      <c r="V710" s="154"/>
      <c r="W710" s="154"/>
      <c r="X710" s="154"/>
      <c r="Y710" s="154"/>
      <c r="Z710" s="154"/>
      <c r="AA710" s="159"/>
      <c r="AT710" s="160" t="s">
        <v>161</v>
      </c>
      <c r="AU710" s="160" t="s">
        <v>81</v>
      </c>
      <c r="AV710" s="11" t="s">
        <v>81</v>
      </c>
      <c r="AW710" s="11" t="s">
        <v>32</v>
      </c>
      <c r="AX710" s="11" t="s">
        <v>74</v>
      </c>
      <c r="AY710" s="160" t="s">
        <v>154</v>
      </c>
    </row>
    <row r="711" spans="2:51" s="11" customFormat="1" ht="22.5" customHeight="1" x14ac:dyDescent="0.1">
      <c r="B711" s="153"/>
      <c r="C711" s="154"/>
      <c r="D711" s="154"/>
      <c r="E711" s="155" t="s">
        <v>3</v>
      </c>
      <c r="F711" s="249" t="s">
        <v>459</v>
      </c>
      <c r="G711" s="250"/>
      <c r="H711" s="250"/>
      <c r="I711" s="250"/>
      <c r="J711" s="154"/>
      <c r="K711" s="156">
        <v>-1.6</v>
      </c>
      <c r="L711" s="154"/>
      <c r="M711" s="154"/>
      <c r="N711" s="154"/>
      <c r="O711" s="154"/>
      <c r="P711" s="154"/>
      <c r="Q711" s="154"/>
      <c r="R711" s="157"/>
      <c r="T711" s="158"/>
      <c r="U711" s="154"/>
      <c r="V711" s="154"/>
      <c r="W711" s="154"/>
      <c r="X711" s="154"/>
      <c r="Y711" s="154"/>
      <c r="Z711" s="154"/>
      <c r="AA711" s="159"/>
      <c r="AT711" s="160" t="s">
        <v>161</v>
      </c>
      <c r="AU711" s="160" t="s">
        <v>81</v>
      </c>
      <c r="AV711" s="11" t="s">
        <v>81</v>
      </c>
      <c r="AW711" s="11" t="s">
        <v>32</v>
      </c>
      <c r="AX711" s="11" t="s">
        <v>74</v>
      </c>
      <c r="AY711" s="160" t="s">
        <v>154</v>
      </c>
    </row>
    <row r="712" spans="2:51" s="10" customFormat="1" ht="22.5" customHeight="1" x14ac:dyDescent="0.1">
      <c r="B712" s="145"/>
      <c r="C712" s="146"/>
      <c r="D712" s="146"/>
      <c r="E712" s="147" t="s">
        <v>3</v>
      </c>
      <c r="F712" s="253" t="s">
        <v>418</v>
      </c>
      <c r="G712" s="248"/>
      <c r="H712" s="248"/>
      <c r="I712" s="248"/>
      <c r="J712" s="146"/>
      <c r="K712" s="148" t="s">
        <v>3</v>
      </c>
      <c r="L712" s="146"/>
      <c r="M712" s="146"/>
      <c r="N712" s="146"/>
      <c r="O712" s="146"/>
      <c r="P712" s="146"/>
      <c r="Q712" s="146"/>
      <c r="R712" s="149"/>
      <c r="T712" s="150"/>
      <c r="U712" s="146"/>
      <c r="V712" s="146"/>
      <c r="W712" s="146"/>
      <c r="X712" s="146"/>
      <c r="Y712" s="146"/>
      <c r="Z712" s="146"/>
      <c r="AA712" s="151"/>
      <c r="AT712" s="152" t="s">
        <v>161</v>
      </c>
      <c r="AU712" s="152" t="s">
        <v>81</v>
      </c>
      <c r="AV712" s="10" t="s">
        <v>20</v>
      </c>
      <c r="AW712" s="10" t="s">
        <v>32</v>
      </c>
      <c r="AX712" s="10" t="s">
        <v>74</v>
      </c>
      <c r="AY712" s="152" t="s">
        <v>154</v>
      </c>
    </row>
    <row r="713" spans="2:51" s="11" customFormat="1" ht="22.5" customHeight="1" x14ac:dyDescent="0.1">
      <c r="B713" s="153"/>
      <c r="C713" s="154"/>
      <c r="D713" s="154"/>
      <c r="E713" s="155" t="s">
        <v>3</v>
      </c>
      <c r="F713" s="249" t="s">
        <v>607</v>
      </c>
      <c r="G713" s="250"/>
      <c r="H713" s="250"/>
      <c r="I713" s="250"/>
      <c r="J713" s="154"/>
      <c r="K713" s="156">
        <v>13.23</v>
      </c>
      <c r="L713" s="154"/>
      <c r="M713" s="154"/>
      <c r="N713" s="154"/>
      <c r="O713" s="154"/>
      <c r="P713" s="154"/>
      <c r="Q713" s="154"/>
      <c r="R713" s="157"/>
      <c r="T713" s="158"/>
      <c r="U713" s="154"/>
      <c r="V713" s="154"/>
      <c r="W713" s="154"/>
      <c r="X713" s="154"/>
      <c r="Y713" s="154"/>
      <c r="Z713" s="154"/>
      <c r="AA713" s="159"/>
      <c r="AT713" s="160" t="s">
        <v>161</v>
      </c>
      <c r="AU713" s="160" t="s">
        <v>81</v>
      </c>
      <c r="AV713" s="11" t="s">
        <v>81</v>
      </c>
      <c r="AW713" s="11" t="s">
        <v>32</v>
      </c>
      <c r="AX713" s="11" t="s">
        <v>74</v>
      </c>
      <c r="AY713" s="160" t="s">
        <v>154</v>
      </c>
    </row>
    <row r="714" spans="2:51" s="10" customFormat="1" ht="22.5" customHeight="1" x14ac:dyDescent="0.1">
      <c r="B714" s="145"/>
      <c r="C714" s="146"/>
      <c r="D714" s="146"/>
      <c r="E714" s="147" t="s">
        <v>3</v>
      </c>
      <c r="F714" s="253" t="s">
        <v>264</v>
      </c>
      <c r="G714" s="248"/>
      <c r="H714" s="248"/>
      <c r="I714" s="248"/>
      <c r="J714" s="146"/>
      <c r="K714" s="148" t="s">
        <v>3</v>
      </c>
      <c r="L714" s="146"/>
      <c r="M714" s="146"/>
      <c r="N714" s="146"/>
      <c r="O714" s="146"/>
      <c r="P714" s="146"/>
      <c r="Q714" s="146"/>
      <c r="R714" s="149"/>
      <c r="T714" s="150"/>
      <c r="U714" s="146"/>
      <c r="V714" s="146"/>
      <c r="W714" s="146"/>
      <c r="X714" s="146"/>
      <c r="Y714" s="146"/>
      <c r="Z714" s="146"/>
      <c r="AA714" s="151"/>
      <c r="AT714" s="152" t="s">
        <v>161</v>
      </c>
      <c r="AU714" s="152" t="s">
        <v>81</v>
      </c>
      <c r="AV714" s="10" t="s">
        <v>20</v>
      </c>
      <c r="AW714" s="10" t="s">
        <v>32</v>
      </c>
      <c r="AX714" s="10" t="s">
        <v>74</v>
      </c>
      <c r="AY714" s="152" t="s">
        <v>154</v>
      </c>
    </row>
    <row r="715" spans="2:51" s="11" customFormat="1" ht="22.5" customHeight="1" x14ac:dyDescent="0.1">
      <c r="B715" s="153"/>
      <c r="C715" s="154"/>
      <c r="D715" s="154"/>
      <c r="E715" s="155" t="s">
        <v>3</v>
      </c>
      <c r="F715" s="249" t="s">
        <v>424</v>
      </c>
      <c r="G715" s="250"/>
      <c r="H715" s="250"/>
      <c r="I715" s="250"/>
      <c r="J715" s="154"/>
      <c r="K715" s="156">
        <v>-1.4</v>
      </c>
      <c r="L715" s="154"/>
      <c r="M715" s="154"/>
      <c r="N715" s="154"/>
      <c r="O715" s="154"/>
      <c r="P715" s="154"/>
      <c r="Q715" s="154"/>
      <c r="R715" s="157"/>
      <c r="T715" s="158"/>
      <c r="U715" s="154"/>
      <c r="V715" s="154"/>
      <c r="W715" s="154"/>
      <c r="X715" s="154"/>
      <c r="Y715" s="154"/>
      <c r="Z715" s="154"/>
      <c r="AA715" s="159"/>
      <c r="AT715" s="160" t="s">
        <v>161</v>
      </c>
      <c r="AU715" s="160" t="s">
        <v>81</v>
      </c>
      <c r="AV715" s="11" t="s">
        <v>81</v>
      </c>
      <c r="AW715" s="11" t="s">
        <v>32</v>
      </c>
      <c r="AX715" s="11" t="s">
        <v>74</v>
      </c>
      <c r="AY715" s="160" t="s">
        <v>154</v>
      </c>
    </row>
    <row r="716" spans="2:51" s="10" customFormat="1" ht="22.5" customHeight="1" x14ac:dyDescent="0.1">
      <c r="B716" s="145"/>
      <c r="C716" s="146"/>
      <c r="D716" s="146"/>
      <c r="E716" s="147" t="s">
        <v>3</v>
      </c>
      <c r="F716" s="253" t="s">
        <v>608</v>
      </c>
      <c r="G716" s="248"/>
      <c r="H716" s="248"/>
      <c r="I716" s="248"/>
      <c r="J716" s="146"/>
      <c r="K716" s="148" t="s">
        <v>3</v>
      </c>
      <c r="L716" s="146"/>
      <c r="M716" s="146"/>
      <c r="N716" s="146"/>
      <c r="O716" s="146"/>
      <c r="P716" s="146"/>
      <c r="Q716" s="146"/>
      <c r="R716" s="149"/>
      <c r="T716" s="150"/>
      <c r="U716" s="146"/>
      <c r="V716" s="146"/>
      <c r="W716" s="146"/>
      <c r="X716" s="146"/>
      <c r="Y716" s="146"/>
      <c r="Z716" s="146"/>
      <c r="AA716" s="151"/>
      <c r="AT716" s="152" t="s">
        <v>161</v>
      </c>
      <c r="AU716" s="152" t="s">
        <v>81</v>
      </c>
      <c r="AV716" s="10" t="s">
        <v>20</v>
      </c>
      <c r="AW716" s="10" t="s">
        <v>32</v>
      </c>
      <c r="AX716" s="10" t="s">
        <v>74</v>
      </c>
      <c r="AY716" s="152" t="s">
        <v>154</v>
      </c>
    </row>
    <row r="717" spans="2:51" s="11" customFormat="1" ht="22.5" customHeight="1" x14ac:dyDescent="0.1">
      <c r="B717" s="153"/>
      <c r="C717" s="154"/>
      <c r="D717" s="154"/>
      <c r="E717" s="155" t="s">
        <v>3</v>
      </c>
      <c r="F717" s="249" t="s">
        <v>609</v>
      </c>
      <c r="G717" s="250"/>
      <c r="H717" s="250"/>
      <c r="I717" s="250"/>
      <c r="J717" s="154"/>
      <c r="K717" s="156">
        <v>27.06</v>
      </c>
      <c r="L717" s="154"/>
      <c r="M717" s="154"/>
      <c r="N717" s="154"/>
      <c r="O717" s="154"/>
      <c r="P717" s="154"/>
      <c r="Q717" s="154"/>
      <c r="R717" s="157"/>
      <c r="T717" s="158"/>
      <c r="U717" s="154"/>
      <c r="V717" s="154"/>
      <c r="W717" s="154"/>
      <c r="X717" s="154"/>
      <c r="Y717" s="154"/>
      <c r="Z717" s="154"/>
      <c r="AA717" s="159"/>
      <c r="AT717" s="160" t="s">
        <v>161</v>
      </c>
      <c r="AU717" s="160" t="s">
        <v>81</v>
      </c>
      <c r="AV717" s="11" t="s">
        <v>81</v>
      </c>
      <c r="AW717" s="11" t="s">
        <v>32</v>
      </c>
      <c r="AX717" s="11" t="s">
        <v>74</v>
      </c>
      <c r="AY717" s="160" t="s">
        <v>154</v>
      </c>
    </row>
    <row r="718" spans="2:51" s="10" customFormat="1" ht="22.5" customHeight="1" x14ac:dyDescent="0.1">
      <c r="B718" s="145"/>
      <c r="C718" s="146"/>
      <c r="D718" s="146"/>
      <c r="E718" s="147" t="s">
        <v>3</v>
      </c>
      <c r="F718" s="253" t="s">
        <v>264</v>
      </c>
      <c r="G718" s="248"/>
      <c r="H718" s="248"/>
      <c r="I718" s="248"/>
      <c r="J718" s="146"/>
      <c r="K718" s="148" t="s">
        <v>3</v>
      </c>
      <c r="L718" s="146"/>
      <c r="M718" s="146"/>
      <c r="N718" s="146"/>
      <c r="O718" s="146"/>
      <c r="P718" s="146"/>
      <c r="Q718" s="146"/>
      <c r="R718" s="149"/>
      <c r="T718" s="150"/>
      <c r="U718" s="146"/>
      <c r="V718" s="146"/>
      <c r="W718" s="146"/>
      <c r="X718" s="146"/>
      <c r="Y718" s="146"/>
      <c r="Z718" s="146"/>
      <c r="AA718" s="151"/>
      <c r="AT718" s="152" t="s">
        <v>161</v>
      </c>
      <c r="AU718" s="152" t="s">
        <v>81</v>
      </c>
      <c r="AV718" s="10" t="s">
        <v>20</v>
      </c>
      <c r="AW718" s="10" t="s">
        <v>32</v>
      </c>
      <c r="AX718" s="10" t="s">
        <v>74</v>
      </c>
      <c r="AY718" s="152" t="s">
        <v>154</v>
      </c>
    </row>
    <row r="719" spans="2:51" s="11" customFormat="1" ht="22.5" customHeight="1" x14ac:dyDescent="0.1">
      <c r="B719" s="153"/>
      <c r="C719" s="154"/>
      <c r="D719" s="154"/>
      <c r="E719" s="155" t="s">
        <v>3</v>
      </c>
      <c r="F719" s="249" t="s">
        <v>459</v>
      </c>
      <c r="G719" s="250"/>
      <c r="H719" s="250"/>
      <c r="I719" s="250"/>
      <c r="J719" s="154"/>
      <c r="K719" s="156">
        <v>-1.6</v>
      </c>
      <c r="L719" s="154"/>
      <c r="M719" s="154"/>
      <c r="N719" s="154"/>
      <c r="O719" s="154"/>
      <c r="P719" s="154"/>
      <c r="Q719" s="154"/>
      <c r="R719" s="157"/>
      <c r="T719" s="158"/>
      <c r="U719" s="154"/>
      <c r="V719" s="154"/>
      <c r="W719" s="154"/>
      <c r="X719" s="154"/>
      <c r="Y719" s="154"/>
      <c r="Z719" s="154"/>
      <c r="AA719" s="159"/>
      <c r="AT719" s="160" t="s">
        <v>161</v>
      </c>
      <c r="AU719" s="160" t="s">
        <v>81</v>
      </c>
      <c r="AV719" s="11" t="s">
        <v>81</v>
      </c>
      <c r="AW719" s="11" t="s">
        <v>32</v>
      </c>
      <c r="AX719" s="11" t="s">
        <v>74</v>
      </c>
      <c r="AY719" s="160" t="s">
        <v>154</v>
      </c>
    </row>
    <row r="720" spans="2:51" s="11" customFormat="1" ht="22.5" customHeight="1" x14ac:dyDescent="0.1">
      <c r="B720" s="153"/>
      <c r="C720" s="154"/>
      <c r="D720" s="154"/>
      <c r="E720" s="155" t="s">
        <v>3</v>
      </c>
      <c r="F720" s="249" t="s">
        <v>282</v>
      </c>
      <c r="G720" s="250"/>
      <c r="H720" s="250"/>
      <c r="I720" s="250"/>
      <c r="J720" s="154"/>
      <c r="K720" s="156">
        <v>-2.4</v>
      </c>
      <c r="L720" s="154"/>
      <c r="M720" s="154"/>
      <c r="N720" s="154"/>
      <c r="O720" s="154"/>
      <c r="P720" s="154"/>
      <c r="Q720" s="154"/>
      <c r="R720" s="157"/>
      <c r="T720" s="158"/>
      <c r="U720" s="154"/>
      <c r="V720" s="154"/>
      <c r="W720" s="154"/>
      <c r="X720" s="154"/>
      <c r="Y720" s="154"/>
      <c r="Z720" s="154"/>
      <c r="AA720" s="159"/>
      <c r="AT720" s="160" t="s">
        <v>161</v>
      </c>
      <c r="AU720" s="160" t="s">
        <v>81</v>
      </c>
      <c r="AV720" s="11" t="s">
        <v>81</v>
      </c>
      <c r="AW720" s="11" t="s">
        <v>32</v>
      </c>
      <c r="AX720" s="11" t="s">
        <v>74</v>
      </c>
      <c r="AY720" s="160" t="s">
        <v>154</v>
      </c>
    </row>
    <row r="721" spans="2:51" s="10" customFormat="1" ht="22.5" customHeight="1" x14ac:dyDescent="0.1">
      <c r="B721" s="145"/>
      <c r="C721" s="146"/>
      <c r="D721" s="146"/>
      <c r="E721" s="147" t="s">
        <v>3</v>
      </c>
      <c r="F721" s="253" t="s">
        <v>610</v>
      </c>
      <c r="G721" s="248"/>
      <c r="H721" s="248"/>
      <c r="I721" s="248"/>
      <c r="J721" s="146"/>
      <c r="K721" s="148" t="s">
        <v>3</v>
      </c>
      <c r="L721" s="146"/>
      <c r="M721" s="146"/>
      <c r="N721" s="146"/>
      <c r="O721" s="146"/>
      <c r="P721" s="146"/>
      <c r="Q721" s="146"/>
      <c r="R721" s="149"/>
      <c r="T721" s="150"/>
      <c r="U721" s="146"/>
      <c r="V721" s="146"/>
      <c r="W721" s="146"/>
      <c r="X721" s="146"/>
      <c r="Y721" s="146"/>
      <c r="Z721" s="146"/>
      <c r="AA721" s="151"/>
      <c r="AT721" s="152" t="s">
        <v>161</v>
      </c>
      <c r="AU721" s="152" t="s">
        <v>81</v>
      </c>
      <c r="AV721" s="10" t="s">
        <v>20</v>
      </c>
      <c r="AW721" s="10" t="s">
        <v>32</v>
      </c>
      <c r="AX721" s="10" t="s">
        <v>74</v>
      </c>
      <c r="AY721" s="152" t="s">
        <v>154</v>
      </c>
    </row>
    <row r="722" spans="2:51" s="11" customFormat="1" ht="31.5" customHeight="1" x14ac:dyDescent="0.1">
      <c r="B722" s="153"/>
      <c r="C722" s="154"/>
      <c r="D722" s="154"/>
      <c r="E722" s="155" t="s">
        <v>3</v>
      </c>
      <c r="F722" s="249" t="s">
        <v>611</v>
      </c>
      <c r="G722" s="250"/>
      <c r="H722" s="250"/>
      <c r="I722" s="250"/>
      <c r="J722" s="154"/>
      <c r="K722" s="156">
        <v>87.926000000000002</v>
      </c>
      <c r="L722" s="154"/>
      <c r="M722" s="154"/>
      <c r="N722" s="154"/>
      <c r="O722" s="154"/>
      <c r="P722" s="154"/>
      <c r="Q722" s="154"/>
      <c r="R722" s="157"/>
      <c r="T722" s="158"/>
      <c r="U722" s="154"/>
      <c r="V722" s="154"/>
      <c r="W722" s="154"/>
      <c r="X722" s="154"/>
      <c r="Y722" s="154"/>
      <c r="Z722" s="154"/>
      <c r="AA722" s="159"/>
      <c r="AT722" s="160" t="s">
        <v>161</v>
      </c>
      <c r="AU722" s="160" t="s">
        <v>81</v>
      </c>
      <c r="AV722" s="11" t="s">
        <v>81</v>
      </c>
      <c r="AW722" s="11" t="s">
        <v>32</v>
      </c>
      <c r="AX722" s="11" t="s">
        <v>74</v>
      </c>
      <c r="AY722" s="160" t="s">
        <v>154</v>
      </c>
    </row>
    <row r="723" spans="2:51" s="10" customFormat="1" ht="22.5" customHeight="1" x14ac:dyDescent="0.1">
      <c r="B723" s="145"/>
      <c r="C723" s="146"/>
      <c r="D723" s="146"/>
      <c r="E723" s="147" t="s">
        <v>3</v>
      </c>
      <c r="F723" s="253" t="s">
        <v>264</v>
      </c>
      <c r="G723" s="248"/>
      <c r="H723" s="248"/>
      <c r="I723" s="248"/>
      <c r="J723" s="146"/>
      <c r="K723" s="148" t="s">
        <v>3</v>
      </c>
      <c r="L723" s="146"/>
      <c r="M723" s="146"/>
      <c r="N723" s="146"/>
      <c r="O723" s="146"/>
      <c r="P723" s="146"/>
      <c r="Q723" s="146"/>
      <c r="R723" s="149"/>
      <c r="T723" s="150"/>
      <c r="U723" s="146"/>
      <c r="V723" s="146"/>
      <c r="W723" s="146"/>
      <c r="X723" s="146"/>
      <c r="Y723" s="146"/>
      <c r="Z723" s="146"/>
      <c r="AA723" s="151"/>
      <c r="AT723" s="152" t="s">
        <v>161</v>
      </c>
      <c r="AU723" s="152" t="s">
        <v>81</v>
      </c>
      <c r="AV723" s="10" t="s">
        <v>20</v>
      </c>
      <c r="AW723" s="10" t="s">
        <v>32</v>
      </c>
      <c r="AX723" s="10" t="s">
        <v>74</v>
      </c>
      <c r="AY723" s="152" t="s">
        <v>154</v>
      </c>
    </row>
    <row r="724" spans="2:51" s="11" customFormat="1" ht="22.5" customHeight="1" x14ac:dyDescent="0.1">
      <c r="B724" s="153"/>
      <c r="C724" s="154"/>
      <c r="D724" s="154"/>
      <c r="E724" s="155" t="s">
        <v>3</v>
      </c>
      <c r="F724" s="249" t="s">
        <v>612</v>
      </c>
      <c r="G724" s="250"/>
      <c r="H724" s="250"/>
      <c r="I724" s="250"/>
      <c r="J724" s="154"/>
      <c r="K724" s="156">
        <v>-1.6</v>
      </c>
      <c r="L724" s="154"/>
      <c r="M724" s="154"/>
      <c r="N724" s="154"/>
      <c r="O724" s="154"/>
      <c r="P724" s="154"/>
      <c r="Q724" s="154"/>
      <c r="R724" s="157"/>
      <c r="T724" s="158"/>
      <c r="U724" s="154"/>
      <c r="V724" s="154"/>
      <c r="W724" s="154"/>
      <c r="X724" s="154"/>
      <c r="Y724" s="154"/>
      <c r="Z724" s="154"/>
      <c r="AA724" s="159"/>
      <c r="AT724" s="160" t="s">
        <v>161</v>
      </c>
      <c r="AU724" s="160" t="s">
        <v>81</v>
      </c>
      <c r="AV724" s="11" t="s">
        <v>81</v>
      </c>
      <c r="AW724" s="11" t="s">
        <v>32</v>
      </c>
      <c r="AX724" s="11" t="s">
        <v>74</v>
      </c>
      <c r="AY724" s="160" t="s">
        <v>154</v>
      </c>
    </row>
    <row r="725" spans="2:51" s="11" customFormat="1" ht="22.5" customHeight="1" x14ac:dyDescent="0.1">
      <c r="B725" s="153"/>
      <c r="C725" s="154"/>
      <c r="D725" s="154"/>
      <c r="E725" s="155" t="s">
        <v>3</v>
      </c>
      <c r="F725" s="249" t="s">
        <v>459</v>
      </c>
      <c r="G725" s="250"/>
      <c r="H725" s="250"/>
      <c r="I725" s="250"/>
      <c r="J725" s="154"/>
      <c r="K725" s="156">
        <v>-1.6</v>
      </c>
      <c r="L725" s="154"/>
      <c r="M725" s="154"/>
      <c r="N725" s="154"/>
      <c r="O725" s="154"/>
      <c r="P725" s="154"/>
      <c r="Q725" s="154"/>
      <c r="R725" s="157"/>
      <c r="T725" s="158"/>
      <c r="U725" s="154"/>
      <c r="V725" s="154"/>
      <c r="W725" s="154"/>
      <c r="X725" s="154"/>
      <c r="Y725" s="154"/>
      <c r="Z725" s="154"/>
      <c r="AA725" s="159"/>
      <c r="AT725" s="160" t="s">
        <v>161</v>
      </c>
      <c r="AU725" s="160" t="s">
        <v>81</v>
      </c>
      <c r="AV725" s="11" t="s">
        <v>81</v>
      </c>
      <c r="AW725" s="11" t="s">
        <v>32</v>
      </c>
      <c r="AX725" s="11" t="s">
        <v>74</v>
      </c>
      <c r="AY725" s="160" t="s">
        <v>154</v>
      </c>
    </row>
    <row r="726" spans="2:51" s="11" customFormat="1" ht="22.5" customHeight="1" x14ac:dyDescent="0.1">
      <c r="B726" s="153"/>
      <c r="C726" s="154"/>
      <c r="D726" s="154"/>
      <c r="E726" s="155" t="s">
        <v>3</v>
      </c>
      <c r="F726" s="249" t="s">
        <v>283</v>
      </c>
      <c r="G726" s="250"/>
      <c r="H726" s="250"/>
      <c r="I726" s="250"/>
      <c r="J726" s="154"/>
      <c r="K726" s="156">
        <v>-4.3680000000000003</v>
      </c>
      <c r="L726" s="154"/>
      <c r="M726" s="154"/>
      <c r="N726" s="154"/>
      <c r="O726" s="154"/>
      <c r="P726" s="154"/>
      <c r="Q726" s="154"/>
      <c r="R726" s="157"/>
      <c r="T726" s="158"/>
      <c r="U726" s="154"/>
      <c r="V726" s="154"/>
      <c r="W726" s="154"/>
      <c r="X726" s="154"/>
      <c r="Y726" s="154"/>
      <c r="Z726" s="154"/>
      <c r="AA726" s="159"/>
      <c r="AT726" s="160" t="s">
        <v>161</v>
      </c>
      <c r="AU726" s="160" t="s">
        <v>81</v>
      </c>
      <c r="AV726" s="11" t="s">
        <v>81</v>
      </c>
      <c r="AW726" s="11" t="s">
        <v>32</v>
      </c>
      <c r="AX726" s="11" t="s">
        <v>74</v>
      </c>
      <c r="AY726" s="160" t="s">
        <v>154</v>
      </c>
    </row>
    <row r="727" spans="2:51" s="11" customFormat="1" ht="22.5" customHeight="1" x14ac:dyDescent="0.1">
      <c r="B727" s="153"/>
      <c r="C727" s="154"/>
      <c r="D727" s="154"/>
      <c r="E727" s="155" t="s">
        <v>3</v>
      </c>
      <c r="F727" s="249" t="s">
        <v>613</v>
      </c>
      <c r="G727" s="250"/>
      <c r="H727" s="250"/>
      <c r="I727" s="250"/>
      <c r="J727" s="154"/>
      <c r="K727" s="156">
        <v>-10.08</v>
      </c>
      <c r="L727" s="154"/>
      <c r="M727" s="154"/>
      <c r="N727" s="154"/>
      <c r="O727" s="154"/>
      <c r="P727" s="154"/>
      <c r="Q727" s="154"/>
      <c r="R727" s="157"/>
      <c r="T727" s="158"/>
      <c r="U727" s="154"/>
      <c r="V727" s="154"/>
      <c r="W727" s="154"/>
      <c r="X727" s="154"/>
      <c r="Y727" s="154"/>
      <c r="Z727" s="154"/>
      <c r="AA727" s="159"/>
      <c r="AT727" s="160" t="s">
        <v>161</v>
      </c>
      <c r="AU727" s="160" t="s">
        <v>81</v>
      </c>
      <c r="AV727" s="11" t="s">
        <v>81</v>
      </c>
      <c r="AW727" s="11" t="s">
        <v>32</v>
      </c>
      <c r="AX727" s="11" t="s">
        <v>74</v>
      </c>
      <c r="AY727" s="160" t="s">
        <v>154</v>
      </c>
    </row>
    <row r="728" spans="2:51" s="11" customFormat="1" ht="22.5" customHeight="1" x14ac:dyDescent="0.1">
      <c r="B728" s="153"/>
      <c r="C728" s="154"/>
      <c r="D728" s="154"/>
      <c r="E728" s="155" t="s">
        <v>3</v>
      </c>
      <c r="F728" s="249" t="s">
        <v>285</v>
      </c>
      <c r="G728" s="250"/>
      <c r="H728" s="250"/>
      <c r="I728" s="250"/>
      <c r="J728" s="154"/>
      <c r="K728" s="156">
        <v>-6.48</v>
      </c>
      <c r="L728" s="154"/>
      <c r="M728" s="154"/>
      <c r="N728" s="154"/>
      <c r="O728" s="154"/>
      <c r="P728" s="154"/>
      <c r="Q728" s="154"/>
      <c r="R728" s="157"/>
      <c r="T728" s="158"/>
      <c r="U728" s="154"/>
      <c r="V728" s="154"/>
      <c r="W728" s="154"/>
      <c r="X728" s="154"/>
      <c r="Y728" s="154"/>
      <c r="Z728" s="154"/>
      <c r="AA728" s="159"/>
      <c r="AT728" s="160" t="s">
        <v>161</v>
      </c>
      <c r="AU728" s="160" t="s">
        <v>81</v>
      </c>
      <c r="AV728" s="11" t="s">
        <v>81</v>
      </c>
      <c r="AW728" s="11" t="s">
        <v>32</v>
      </c>
      <c r="AX728" s="11" t="s">
        <v>74</v>
      </c>
      <c r="AY728" s="160" t="s">
        <v>154</v>
      </c>
    </row>
    <row r="729" spans="2:51" s="11" customFormat="1" ht="22.5" customHeight="1" x14ac:dyDescent="0.1">
      <c r="B729" s="153"/>
      <c r="C729" s="154"/>
      <c r="D729" s="154"/>
      <c r="E729" s="155" t="s">
        <v>3</v>
      </c>
      <c r="F729" s="249" t="s">
        <v>277</v>
      </c>
      <c r="G729" s="250"/>
      <c r="H729" s="250"/>
      <c r="I729" s="250"/>
      <c r="J729" s="154"/>
      <c r="K729" s="156">
        <v>-2.16</v>
      </c>
      <c r="L729" s="154"/>
      <c r="M729" s="154"/>
      <c r="N729" s="154"/>
      <c r="O729" s="154"/>
      <c r="P729" s="154"/>
      <c r="Q729" s="154"/>
      <c r="R729" s="157"/>
      <c r="T729" s="158"/>
      <c r="U729" s="154"/>
      <c r="V729" s="154"/>
      <c r="W729" s="154"/>
      <c r="X729" s="154"/>
      <c r="Y729" s="154"/>
      <c r="Z729" s="154"/>
      <c r="AA729" s="159"/>
      <c r="AT729" s="160" t="s">
        <v>161</v>
      </c>
      <c r="AU729" s="160" t="s">
        <v>81</v>
      </c>
      <c r="AV729" s="11" t="s">
        <v>81</v>
      </c>
      <c r="AW729" s="11" t="s">
        <v>32</v>
      </c>
      <c r="AX729" s="11" t="s">
        <v>74</v>
      </c>
      <c r="AY729" s="160" t="s">
        <v>154</v>
      </c>
    </row>
    <row r="730" spans="2:51" s="13" customFormat="1" ht="22.5" customHeight="1" x14ac:dyDescent="0.1">
      <c r="B730" s="169"/>
      <c r="C730" s="170"/>
      <c r="D730" s="170"/>
      <c r="E730" s="171" t="s">
        <v>3</v>
      </c>
      <c r="F730" s="254" t="s">
        <v>360</v>
      </c>
      <c r="G730" s="255"/>
      <c r="H730" s="255"/>
      <c r="I730" s="255"/>
      <c r="J730" s="170"/>
      <c r="K730" s="172">
        <v>179.88900000000001</v>
      </c>
      <c r="L730" s="170"/>
      <c r="M730" s="170"/>
      <c r="N730" s="170"/>
      <c r="O730" s="170"/>
      <c r="P730" s="170"/>
      <c r="Q730" s="170"/>
      <c r="R730" s="173"/>
      <c r="T730" s="174"/>
      <c r="U730" s="170"/>
      <c r="V730" s="170"/>
      <c r="W730" s="170"/>
      <c r="X730" s="170"/>
      <c r="Y730" s="170"/>
      <c r="Z730" s="170"/>
      <c r="AA730" s="175"/>
      <c r="AT730" s="176" t="s">
        <v>161</v>
      </c>
      <c r="AU730" s="176" t="s">
        <v>81</v>
      </c>
      <c r="AV730" s="13" t="s">
        <v>84</v>
      </c>
      <c r="AW730" s="13" t="s">
        <v>32</v>
      </c>
      <c r="AX730" s="13" t="s">
        <v>74</v>
      </c>
      <c r="AY730" s="176" t="s">
        <v>154</v>
      </c>
    </row>
    <row r="731" spans="2:51" s="10" customFormat="1" ht="22.5" customHeight="1" x14ac:dyDescent="0.1">
      <c r="B731" s="145"/>
      <c r="C731" s="146"/>
      <c r="D731" s="146"/>
      <c r="E731" s="147" t="s">
        <v>3</v>
      </c>
      <c r="F731" s="253" t="s">
        <v>614</v>
      </c>
      <c r="G731" s="248"/>
      <c r="H731" s="248"/>
      <c r="I731" s="248"/>
      <c r="J731" s="146"/>
      <c r="K731" s="148" t="s">
        <v>3</v>
      </c>
      <c r="L731" s="146"/>
      <c r="M731" s="146"/>
      <c r="N731" s="146"/>
      <c r="O731" s="146"/>
      <c r="P731" s="146"/>
      <c r="Q731" s="146"/>
      <c r="R731" s="149"/>
      <c r="T731" s="150"/>
      <c r="U731" s="146"/>
      <c r="V731" s="146"/>
      <c r="W731" s="146"/>
      <c r="X731" s="146"/>
      <c r="Y731" s="146"/>
      <c r="Z731" s="146"/>
      <c r="AA731" s="151"/>
      <c r="AT731" s="152" t="s">
        <v>161</v>
      </c>
      <c r="AU731" s="152" t="s">
        <v>81</v>
      </c>
      <c r="AV731" s="10" t="s">
        <v>20</v>
      </c>
      <c r="AW731" s="10" t="s">
        <v>32</v>
      </c>
      <c r="AX731" s="10" t="s">
        <v>74</v>
      </c>
      <c r="AY731" s="152" t="s">
        <v>154</v>
      </c>
    </row>
    <row r="732" spans="2:51" s="10" customFormat="1" ht="22.5" customHeight="1" x14ac:dyDescent="0.1">
      <c r="B732" s="145"/>
      <c r="C732" s="146"/>
      <c r="D732" s="146"/>
      <c r="E732" s="147" t="s">
        <v>3</v>
      </c>
      <c r="F732" s="253" t="s">
        <v>615</v>
      </c>
      <c r="G732" s="248"/>
      <c r="H732" s="248"/>
      <c r="I732" s="248"/>
      <c r="J732" s="146"/>
      <c r="K732" s="148" t="s">
        <v>3</v>
      </c>
      <c r="L732" s="146"/>
      <c r="M732" s="146"/>
      <c r="N732" s="146"/>
      <c r="O732" s="146"/>
      <c r="P732" s="146"/>
      <c r="Q732" s="146"/>
      <c r="R732" s="149"/>
      <c r="T732" s="150"/>
      <c r="U732" s="146"/>
      <c r="V732" s="146"/>
      <c r="W732" s="146"/>
      <c r="X732" s="146"/>
      <c r="Y732" s="146"/>
      <c r="Z732" s="146"/>
      <c r="AA732" s="151"/>
      <c r="AT732" s="152" t="s">
        <v>161</v>
      </c>
      <c r="AU732" s="152" t="s">
        <v>81</v>
      </c>
      <c r="AV732" s="10" t="s">
        <v>20</v>
      </c>
      <c r="AW732" s="10" t="s">
        <v>32</v>
      </c>
      <c r="AX732" s="10" t="s">
        <v>74</v>
      </c>
      <c r="AY732" s="152" t="s">
        <v>154</v>
      </c>
    </row>
    <row r="733" spans="2:51" s="11" customFormat="1" ht="22.5" customHeight="1" x14ac:dyDescent="0.1">
      <c r="B733" s="153"/>
      <c r="C733" s="154"/>
      <c r="D733" s="154"/>
      <c r="E733" s="155" t="s">
        <v>3</v>
      </c>
      <c r="F733" s="249" t="s">
        <v>616</v>
      </c>
      <c r="G733" s="250"/>
      <c r="H733" s="250"/>
      <c r="I733" s="250"/>
      <c r="J733" s="154"/>
      <c r="K733" s="156">
        <v>52.433999999999997</v>
      </c>
      <c r="L733" s="154"/>
      <c r="M733" s="154"/>
      <c r="N733" s="154"/>
      <c r="O733" s="154"/>
      <c r="P733" s="154"/>
      <c r="Q733" s="154"/>
      <c r="R733" s="157"/>
      <c r="T733" s="158"/>
      <c r="U733" s="154"/>
      <c r="V733" s="154"/>
      <c r="W733" s="154"/>
      <c r="X733" s="154"/>
      <c r="Y733" s="154"/>
      <c r="Z733" s="154"/>
      <c r="AA733" s="159"/>
      <c r="AT733" s="160" t="s">
        <v>161</v>
      </c>
      <c r="AU733" s="160" t="s">
        <v>81</v>
      </c>
      <c r="AV733" s="11" t="s">
        <v>81</v>
      </c>
      <c r="AW733" s="11" t="s">
        <v>32</v>
      </c>
      <c r="AX733" s="11" t="s">
        <v>74</v>
      </c>
      <c r="AY733" s="160" t="s">
        <v>154</v>
      </c>
    </row>
    <row r="734" spans="2:51" s="10" customFormat="1" ht="22.5" customHeight="1" x14ac:dyDescent="0.1">
      <c r="B734" s="145"/>
      <c r="C734" s="146"/>
      <c r="D734" s="146"/>
      <c r="E734" s="147" t="s">
        <v>3</v>
      </c>
      <c r="F734" s="253" t="s">
        <v>264</v>
      </c>
      <c r="G734" s="248"/>
      <c r="H734" s="248"/>
      <c r="I734" s="248"/>
      <c r="J734" s="146"/>
      <c r="K734" s="148" t="s">
        <v>3</v>
      </c>
      <c r="L734" s="146"/>
      <c r="M734" s="146"/>
      <c r="N734" s="146"/>
      <c r="O734" s="146"/>
      <c r="P734" s="146"/>
      <c r="Q734" s="146"/>
      <c r="R734" s="149"/>
      <c r="T734" s="150"/>
      <c r="U734" s="146"/>
      <c r="V734" s="146"/>
      <c r="W734" s="146"/>
      <c r="X734" s="146"/>
      <c r="Y734" s="146"/>
      <c r="Z734" s="146"/>
      <c r="AA734" s="151"/>
      <c r="AT734" s="152" t="s">
        <v>161</v>
      </c>
      <c r="AU734" s="152" t="s">
        <v>81</v>
      </c>
      <c r="AV734" s="10" t="s">
        <v>20</v>
      </c>
      <c r="AW734" s="10" t="s">
        <v>32</v>
      </c>
      <c r="AX734" s="10" t="s">
        <v>74</v>
      </c>
      <c r="AY734" s="152" t="s">
        <v>154</v>
      </c>
    </row>
    <row r="735" spans="2:51" s="11" customFormat="1" ht="22.5" customHeight="1" x14ac:dyDescent="0.1">
      <c r="B735" s="153"/>
      <c r="C735" s="154"/>
      <c r="D735" s="154"/>
      <c r="E735" s="155" t="s">
        <v>3</v>
      </c>
      <c r="F735" s="249" t="s">
        <v>617</v>
      </c>
      <c r="G735" s="250"/>
      <c r="H735" s="250"/>
      <c r="I735" s="250"/>
      <c r="J735" s="154"/>
      <c r="K735" s="156">
        <v>-2.5</v>
      </c>
      <c r="L735" s="154"/>
      <c r="M735" s="154"/>
      <c r="N735" s="154"/>
      <c r="O735" s="154"/>
      <c r="P735" s="154"/>
      <c r="Q735" s="154"/>
      <c r="R735" s="157"/>
      <c r="T735" s="158"/>
      <c r="U735" s="154"/>
      <c r="V735" s="154"/>
      <c r="W735" s="154"/>
      <c r="X735" s="154"/>
      <c r="Y735" s="154"/>
      <c r="Z735" s="154"/>
      <c r="AA735" s="159"/>
      <c r="AT735" s="160" t="s">
        <v>161</v>
      </c>
      <c r="AU735" s="160" t="s">
        <v>81</v>
      </c>
      <c r="AV735" s="11" t="s">
        <v>81</v>
      </c>
      <c r="AW735" s="11" t="s">
        <v>32</v>
      </c>
      <c r="AX735" s="11" t="s">
        <v>74</v>
      </c>
      <c r="AY735" s="160" t="s">
        <v>154</v>
      </c>
    </row>
    <row r="736" spans="2:51" s="11" customFormat="1" ht="22.5" customHeight="1" x14ac:dyDescent="0.1">
      <c r="B736" s="153"/>
      <c r="C736" s="154"/>
      <c r="D736" s="154"/>
      <c r="E736" s="155" t="s">
        <v>3</v>
      </c>
      <c r="F736" s="249" t="s">
        <v>435</v>
      </c>
      <c r="G736" s="250"/>
      <c r="H736" s="250"/>
      <c r="I736" s="250"/>
      <c r="J736" s="154"/>
      <c r="K736" s="156">
        <v>-4.8</v>
      </c>
      <c r="L736" s="154"/>
      <c r="M736" s="154"/>
      <c r="N736" s="154"/>
      <c r="O736" s="154"/>
      <c r="P736" s="154"/>
      <c r="Q736" s="154"/>
      <c r="R736" s="157"/>
      <c r="T736" s="158"/>
      <c r="U736" s="154"/>
      <c r="V736" s="154"/>
      <c r="W736" s="154"/>
      <c r="X736" s="154"/>
      <c r="Y736" s="154"/>
      <c r="Z736" s="154"/>
      <c r="AA736" s="159"/>
      <c r="AT736" s="160" t="s">
        <v>161</v>
      </c>
      <c r="AU736" s="160" t="s">
        <v>81</v>
      </c>
      <c r="AV736" s="11" t="s">
        <v>81</v>
      </c>
      <c r="AW736" s="11" t="s">
        <v>32</v>
      </c>
      <c r="AX736" s="11" t="s">
        <v>74</v>
      </c>
      <c r="AY736" s="160" t="s">
        <v>154</v>
      </c>
    </row>
    <row r="737" spans="2:51" s="11" customFormat="1" ht="22.5" customHeight="1" x14ac:dyDescent="0.1">
      <c r="B737" s="153"/>
      <c r="C737" s="154"/>
      <c r="D737" s="154"/>
      <c r="E737" s="155" t="s">
        <v>3</v>
      </c>
      <c r="F737" s="249" t="s">
        <v>424</v>
      </c>
      <c r="G737" s="250"/>
      <c r="H737" s="250"/>
      <c r="I737" s="250"/>
      <c r="J737" s="154"/>
      <c r="K737" s="156">
        <v>-1.4</v>
      </c>
      <c r="L737" s="154"/>
      <c r="M737" s="154"/>
      <c r="N737" s="154"/>
      <c r="O737" s="154"/>
      <c r="P737" s="154"/>
      <c r="Q737" s="154"/>
      <c r="R737" s="157"/>
      <c r="T737" s="158"/>
      <c r="U737" s="154"/>
      <c r="V737" s="154"/>
      <c r="W737" s="154"/>
      <c r="X737" s="154"/>
      <c r="Y737" s="154"/>
      <c r="Z737" s="154"/>
      <c r="AA737" s="159"/>
      <c r="AT737" s="160" t="s">
        <v>161</v>
      </c>
      <c r="AU737" s="160" t="s">
        <v>81</v>
      </c>
      <c r="AV737" s="11" t="s">
        <v>81</v>
      </c>
      <c r="AW737" s="11" t="s">
        <v>32</v>
      </c>
      <c r="AX737" s="11" t="s">
        <v>74</v>
      </c>
      <c r="AY737" s="160" t="s">
        <v>154</v>
      </c>
    </row>
    <row r="738" spans="2:51" s="10" customFormat="1" ht="22.5" customHeight="1" x14ac:dyDescent="0.1">
      <c r="B738" s="145"/>
      <c r="C738" s="146"/>
      <c r="D738" s="146"/>
      <c r="E738" s="147" t="s">
        <v>3</v>
      </c>
      <c r="F738" s="253" t="s">
        <v>618</v>
      </c>
      <c r="G738" s="248"/>
      <c r="H738" s="248"/>
      <c r="I738" s="248"/>
      <c r="J738" s="146"/>
      <c r="K738" s="148" t="s">
        <v>3</v>
      </c>
      <c r="L738" s="146"/>
      <c r="M738" s="146"/>
      <c r="N738" s="146"/>
      <c r="O738" s="146"/>
      <c r="P738" s="146"/>
      <c r="Q738" s="146"/>
      <c r="R738" s="149"/>
      <c r="T738" s="150"/>
      <c r="U738" s="146"/>
      <c r="V738" s="146"/>
      <c r="W738" s="146"/>
      <c r="X738" s="146"/>
      <c r="Y738" s="146"/>
      <c r="Z738" s="146"/>
      <c r="AA738" s="151"/>
      <c r="AT738" s="152" t="s">
        <v>161</v>
      </c>
      <c r="AU738" s="152" t="s">
        <v>81</v>
      </c>
      <c r="AV738" s="10" t="s">
        <v>20</v>
      </c>
      <c r="AW738" s="10" t="s">
        <v>32</v>
      </c>
      <c r="AX738" s="10" t="s">
        <v>74</v>
      </c>
      <c r="AY738" s="152" t="s">
        <v>154</v>
      </c>
    </row>
    <row r="739" spans="2:51" s="11" customFormat="1" ht="22.5" customHeight="1" x14ac:dyDescent="0.1">
      <c r="B739" s="153"/>
      <c r="C739" s="154"/>
      <c r="D739" s="154"/>
      <c r="E739" s="155" t="s">
        <v>3</v>
      </c>
      <c r="F739" s="249" t="s">
        <v>619</v>
      </c>
      <c r="G739" s="250"/>
      <c r="H739" s="250"/>
      <c r="I739" s="250"/>
      <c r="J739" s="154"/>
      <c r="K739" s="156">
        <v>19.062000000000001</v>
      </c>
      <c r="L739" s="154"/>
      <c r="M739" s="154"/>
      <c r="N739" s="154"/>
      <c r="O739" s="154"/>
      <c r="P739" s="154"/>
      <c r="Q739" s="154"/>
      <c r="R739" s="157"/>
      <c r="T739" s="158"/>
      <c r="U739" s="154"/>
      <c r="V739" s="154"/>
      <c r="W739" s="154"/>
      <c r="X739" s="154"/>
      <c r="Y739" s="154"/>
      <c r="Z739" s="154"/>
      <c r="AA739" s="159"/>
      <c r="AT739" s="160" t="s">
        <v>161</v>
      </c>
      <c r="AU739" s="160" t="s">
        <v>81</v>
      </c>
      <c r="AV739" s="11" t="s">
        <v>81</v>
      </c>
      <c r="AW739" s="11" t="s">
        <v>32</v>
      </c>
      <c r="AX739" s="11" t="s">
        <v>74</v>
      </c>
      <c r="AY739" s="160" t="s">
        <v>154</v>
      </c>
    </row>
    <row r="740" spans="2:51" s="10" customFormat="1" ht="22.5" customHeight="1" x14ac:dyDescent="0.1">
      <c r="B740" s="145"/>
      <c r="C740" s="146"/>
      <c r="D740" s="146"/>
      <c r="E740" s="147" t="s">
        <v>3</v>
      </c>
      <c r="F740" s="253" t="s">
        <v>264</v>
      </c>
      <c r="G740" s="248"/>
      <c r="H740" s="248"/>
      <c r="I740" s="248"/>
      <c r="J740" s="146"/>
      <c r="K740" s="148" t="s">
        <v>3</v>
      </c>
      <c r="L740" s="146"/>
      <c r="M740" s="146"/>
      <c r="N740" s="146"/>
      <c r="O740" s="146"/>
      <c r="P740" s="146"/>
      <c r="Q740" s="146"/>
      <c r="R740" s="149"/>
      <c r="T740" s="150"/>
      <c r="U740" s="146"/>
      <c r="V740" s="146"/>
      <c r="W740" s="146"/>
      <c r="X740" s="146"/>
      <c r="Y740" s="146"/>
      <c r="Z740" s="146"/>
      <c r="AA740" s="151"/>
      <c r="AT740" s="152" t="s">
        <v>161</v>
      </c>
      <c r="AU740" s="152" t="s">
        <v>81</v>
      </c>
      <c r="AV740" s="10" t="s">
        <v>20</v>
      </c>
      <c r="AW740" s="10" t="s">
        <v>32</v>
      </c>
      <c r="AX740" s="10" t="s">
        <v>74</v>
      </c>
      <c r="AY740" s="152" t="s">
        <v>154</v>
      </c>
    </row>
    <row r="741" spans="2:51" s="11" customFormat="1" ht="22.5" customHeight="1" x14ac:dyDescent="0.1">
      <c r="B741" s="153"/>
      <c r="C741" s="154"/>
      <c r="D741" s="154"/>
      <c r="E741" s="155" t="s">
        <v>3</v>
      </c>
      <c r="F741" s="249" t="s">
        <v>424</v>
      </c>
      <c r="G741" s="250"/>
      <c r="H741" s="250"/>
      <c r="I741" s="250"/>
      <c r="J741" s="154"/>
      <c r="K741" s="156">
        <v>-1.4</v>
      </c>
      <c r="L741" s="154"/>
      <c r="M741" s="154"/>
      <c r="N741" s="154"/>
      <c r="O741" s="154"/>
      <c r="P741" s="154"/>
      <c r="Q741" s="154"/>
      <c r="R741" s="157"/>
      <c r="T741" s="158"/>
      <c r="U741" s="154"/>
      <c r="V741" s="154"/>
      <c r="W741" s="154"/>
      <c r="X741" s="154"/>
      <c r="Y741" s="154"/>
      <c r="Z741" s="154"/>
      <c r="AA741" s="159"/>
      <c r="AT741" s="160" t="s">
        <v>161</v>
      </c>
      <c r="AU741" s="160" t="s">
        <v>81</v>
      </c>
      <c r="AV741" s="11" t="s">
        <v>81</v>
      </c>
      <c r="AW741" s="11" t="s">
        <v>32</v>
      </c>
      <c r="AX741" s="11" t="s">
        <v>74</v>
      </c>
      <c r="AY741" s="160" t="s">
        <v>154</v>
      </c>
    </row>
    <row r="742" spans="2:51" s="11" customFormat="1" ht="22.5" customHeight="1" x14ac:dyDescent="0.1">
      <c r="B742" s="153"/>
      <c r="C742" s="154"/>
      <c r="D742" s="154"/>
      <c r="E742" s="155" t="s">
        <v>3</v>
      </c>
      <c r="F742" s="249" t="s">
        <v>435</v>
      </c>
      <c r="G742" s="250"/>
      <c r="H742" s="250"/>
      <c r="I742" s="250"/>
      <c r="J742" s="154"/>
      <c r="K742" s="156">
        <v>-4.8</v>
      </c>
      <c r="L742" s="154"/>
      <c r="M742" s="154"/>
      <c r="N742" s="154"/>
      <c r="O742" s="154"/>
      <c r="P742" s="154"/>
      <c r="Q742" s="154"/>
      <c r="R742" s="157"/>
      <c r="T742" s="158"/>
      <c r="U742" s="154"/>
      <c r="V742" s="154"/>
      <c r="W742" s="154"/>
      <c r="X742" s="154"/>
      <c r="Y742" s="154"/>
      <c r="Z742" s="154"/>
      <c r="AA742" s="159"/>
      <c r="AT742" s="160" t="s">
        <v>161</v>
      </c>
      <c r="AU742" s="160" t="s">
        <v>81</v>
      </c>
      <c r="AV742" s="11" t="s">
        <v>81</v>
      </c>
      <c r="AW742" s="11" t="s">
        <v>32</v>
      </c>
      <c r="AX742" s="11" t="s">
        <v>74</v>
      </c>
      <c r="AY742" s="160" t="s">
        <v>154</v>
      </c>
    </row>
    <row r="743" spans="2:51" s="10" customFormat="1" ht="22.5" customHeight="1" x14ac:dyDescent="0.1">
      <c r="B743" s="145"/>
      <c r="C743" s="146"/>
      <c r="D743" s="146"/>
      <c r="E743" s="147" t="s">
        <v>3</v>
      </c>
      <c r="F743" s="253" t="s">
        <v>420</v>
      </c>
      <c r="G743" s="248"/>
      <c r="H743" s="248"/>
      <c r="I743" s="248"/>
      <c r="J743" s="146"/>
      <c r="K743" s="148" t="s">
        <v>3</v>
      </c>
      <c r="L743" s="146"/>
      <c r="M743" s="146"/>
      <c r="N743" s="146"/>
      <c r="O743" s="146"/>
      <c r="P743" s="146"/>
      <c r="Q743" s="146"/>
      <c r="R743" s="149"/>
      <c r="T743" s="150"/>
      <c r="U743" s="146"/>
      <c r="V743" s="146"/>
      <c r="W743" s="146"/>
      <c r="X743" s="146"/>
      <c r="Y743" s="146"/>
      <c r="Z743" s="146"/>
      <c r="AA743" s="151"/>
      <c r="AT743" s="152" t="s">
        <v>161</v>
      </c>
      <c r="AU743" s="152" t="s">
        <v>81</v>
      </c>
      <c r="AV743" s="10" t="s">
        <v>20</v>
      </c>
      <c r="AW743" s="10" t="s">
        <v>32</v>
      </c>
      <c r="AX743" s="10" t="s">
        <v>74</v>
      </c>
      <c r="AY743" s="152" t="s">
        <v>154</v>
      </c>
    </row>
    <row r="744" spans="2:51" s="11" customFormat="1" ht="22.5" customHeight="1" x14ac:dyDescent="0.1">
      <c r="B744" s="153"/>
      <c r="C744" s="154"/>
      <c r="D744" s="154"/>
      <c r="E744" s="155" t="s">
        <v>3</v>
      </c>
      <c r="F744" s="249" t="s">
        <v>620</v>
      </c>
      <c r="G744" s="250"/>
      <c r="H744" s="250"/>
      <c r="I744" s="250"/>
      <c r="J744" s="154"/>
      <c r="K744" s="156">
        <v>27.081</v>
      </c>
      <c r="L744" s="154"/>
      <c r="M744" s="154"/>
      <c r="N744" s="154"/>
      <c r="O744" s="154"/>
      <c r="P744" s="154"/>
      <c r="Q744" s="154"/>
      <c r="R744" s="157"/>
      <c r="T744" s="158"/>
      <c r="U744" s="154"/>
      <c r="V744" s="154"/>
      <c r="W744" s="154"/>
      <c r="X744" s="154"/>
      <c r="Y744" s="154"/>
      <c r="Z744" s="154"/>
      <c r="AA744" s="159"/>
      <c r="AT744" s="160" t="s">
        <v>161</v>
      </c>
      <c r="AU744" s="160" t="s">
        <v>81</v>
      </c>
      <c r="AV744" s="11" t="s">
        <v>81</v>
      </c>
      <c r="AW744" s="11" t="s">
        <v>32</v>
      </c>
      <c r="AX744" s="11" t="s">
        <v>74</v>
      </c>
      <c r="AY744" s="160" t="s">
        <v>154</v>
      </c>
    </row>
    <row r="745" spans="2:51" s="10" customFormat="1" ht="22.5" customHeight="1" x14ac:dyDescent="0.1">
      <c r="B745" s="145"/>
      <c r="C745" s="146"/>
      <c r="D745" s="146"/>
      <c r="E745" s="147" t="s">
        <v>3</v>
      </c>
      <c r="F745" s="253" t="s">
        <v>264</v>
      </c>
      <c r="G745" s="248"/>
      <c r="H745" s="248"/>
      <c r="I745" s="248"/>
      <c r="J745" s="146"/>
      <c r="K745" s="148" t="s">
        <v>3</v>
      </c>
      <c r="L745" s="146"/>
      <c r="M745" s="146"/>
      <c r="N745" s="146"/>
      <c r="O745" s="146"/>
      <c r="P745" s="146"/>
      <c r="Q745" s="146"/>
      <c r="R745" s="149"/>
      <c r="T745" s="150"/>
      <c r="U745" s="146"/>
      <c r="V745" s="146"/>
      <c r="W745" s="146"/>
      <c r="X745" s="146"/>
      <c r="Y745" s="146"/>
      <c r="Z745" s="146"/>
      <c r="AA745" s="151"/>
      <c r="AT745" s="152" t="s">
        <v>161</v>
      </c>
      <c r="AU745" s="152" t="s">
        <v>81</v>
      </c>
      <c r="AV745" s="10" t="s">
        <v>20</v>
      </c>
      <c r="AW745" s="10" t="s">
        <v>32</v>
      </c>
      <c r="AX745" s="10" t="s">
        <v>74</v>
      </c>
      <c r="AY745" s="152" t="s">
        <v>154</v>
      </c>
    </row>
    <row r="746" spans="2:51" s="11" customFormat="1" ht="22.5" customHeight="1" x14ac:dyDescent="0.1">
      <c r="B746" s="153"/>
      <c r="C746" s="154"/>
      <c r="D746" s="154"/>
      <c r="E746" s="155" t="s">
        <v>3</v>
      </c>
      <c r="F746" s="249" t="s">
        <v>424</v>
      </c>
      <c r="G746" s="250"/>
      <c r="H746" s="250"/>
      <c r="I746" s="250"/>
      <c r="J746" s="154"/>
      <c r="K746" s="156">
        <v>-1.4</v>
      </c>
      <c r="L746" s="154"/>
      <c r="M746" s="154"/>
      <c r="N746" s="154"/>
      <c r="O746" s="154"/>
      <c r="P746" s="154"/>
      <c r="Q746" s="154"/>
      <c r="R746" s="157"/>
      <c r="T746" s="158"/>
      <c r="U746" s="154"/>
      <c r="V746" s="154"/>
      <c r="W746" s="154"/>
      <c r="X746" s="154"/>
      <c r="Y746" s="154"/>
      <c r="Z746" s="154"/>
      <c r="AA746" s="159"/>
      <c r="AT746" s="160" t="s">
        <v>161</v>
      </c>
      <c r="AU746" s="160" t="s">
        <v>81</v>
      </c>
      <c r="AV746" s="11" t="s">
        <v>81</v>
      </c>
      <c r="AW746" s="11" t="s">
        <v>32</v>
      </c>
      <c r="AX746" s="11" t="s">
        <v>74</v>
      </c>
      <c r="AY746" s="160" t="s">
        <v>154</v>
      </c>
    </row>
    <row r="747" spans="2:51" s="11" customFormat="1" ht="22.5" customHeight="1" x14ac:dyDescent="0.1">
      <c r="B747" s="153"/>
      <c r="C747" s="154"/>
      <c r="D747" s="154"/>
      <c r="E747" s="155" t="s">
        <v>3</v>
      </c>
      <c r="F747" s="249" t="s">
        <v>266</v>
      </c>
      <c r="G747" s="250"/>
      <c r="H747" s="250"/>
      <c r="I747" s="250"/>
      <c r="J747" s="154"/>
      <c r="K747" s="156">
        <v>-0.4</v>
      </c>
      <c r="L747" s="154"/>
      <c r="M747" s="154"/>
      <c r="N747" s="154"/>
      <c r="O747" s="154"/>
      <c r="P747" s="154"/>
      <c r="Q747" s="154"/>
      <c r="R747" s="157"/>
      <c r="T747" s="158"/>
      <c r="U747" s="154"/>
      <c r="V747" s="154"/>
      <c r="W747" s="154"/>
      <c r="X747" s="154"/>
      <c r="Y747" s="154"/>
      <c r="Z747" s="154"/>
      <c r="AA747" s="159"/>
      <c r="AT747" s="160" t="s">
        <v>161</v>
      </c>
      <c r="AU747" s="160" t="s">
        <v>81</v>
      </c>
      <c r="AV747" s="11" t="s">
        <v>81</v>
      </c>
      <c r="AW747" s="11" t="s">
        <v>32</v>
      </c>
      <c r="AX747" s="11" t="s">
        <v>74</v>
      </c>
      <c r="AY747" s="160" t="s">
        <v>154</v>
      </c>
    </row>
    <row r="748" spans="2:51" s="10" customFormat="1" ht="22.5" customHeight="1" x14ac:dyDescent="0.1">
      <c r="B748" s="145"/>
      <c r="C748" s="146"/>
      <c r="D748" s="146"/>
      <c r="E748" s="147" t="s">
        <v>3</v>
      </c>
      <c r="F748" s="253" t="s">
        <v>621</v>
      </c>
      <c r="G748" s="248"/>
      <c r="H748" s="248"/>
      <c r="I748" s="248"/>
      <c r="J748" s="146"/>
      <c r="K748" s="148" t="s">
        <v>3</v>
      </c>
      <c r="L748" s="146"/>
      <c r="M748" s="146"/>
      <c r="N748" s="146"/>
      <c r="O748" s="146"/>
      <c r="P748" s="146"/>
      <c r="Q748" s="146"/>
      <c r="R748" s="149"/>
      <c r="T748" s="150"/>
      <c r="U748" s="146"/>
      <c r="V748" s="146"/>
      <c r="W748" s="146"/>
      <c r="X748" s="146"/>
      <c r="Y748" s="146"/>
      <c r="Z748" s="146"/>
      <c r="AA748" s="151"/>
      <c r="AT748" s="152" t="s">
        <v>161</v>
      </c>
      <c r="AU748" s="152" t="s">
        <v>81</v>
      </c>
      <c r="AV748" s="10" t="s">
        <v>20</v>
      </c>
      <c r="AW748" s="10" t="s">
        <v>32</v>
      </c>
      <c r="AX748" s="10" t="s">
        <v>74</v>
      </c>
      <c r="AY748" s="152" t="s">
        <v>154</v>
      </c>
    </row>
    <row r="749" spans="2:51" s="11" customFormat="1" ht="22.5" customHeight="1" x14ac:dyDescent="0.1">
      <c r="B749" s="153"/>
      <c r="C749" s="154"/>
      <c r="D749" s="154"/>
      <c r="E749" s="155" t="s">
        <v>3</v>
      </c>
      <c r="F749" s="249" t="s">
        <v>622</v>
      </c>
      <c r="G749" s="250"/>
      <c r="H749" s="250"/>
      <c r="I749" s="250"/>
      <c r="J749" s="154"/>
      <c r="K749" s="156">
        <v>32.723999999999997</v>
      </c>
      <c r="L749" s="154"/>
      <c r="M749" s="154"/>
      <c r="N749" s="154"/>
      <c r="O749" s="154"/>
      <c r="P749" s="154"/>
      <c r="Q749" s="154"/>
      <c r="R749" s="157"/>
      <c r="T749" s="158"/>
      <c r="U749" s="154"/>
      <c r="V749" s="154"/>
      <c r="W749" s="154"/>
      <c r="X749" s="154"/>
      <c r="Y749" s="154"/>
      <c r="Z749" s="154"/>
      <c r="AA749" s="159"/>
      <c r="AT749" s="160" t="s">
        <v>161</v>
      </c>
      <c r="AU749" s="160" t="s">
        <v>81</v>
      </c>
      <c r="AV749" s="11" t="s">
        <v>81</v>
      </c>
      <c r="AW749" s="11" t="s">
        <v>32</v>
      </c>
      <c r="AX749" s="11" t="s">
        <v>74</v>
      </c>
      <c r="AY749" s="160" t="s">
        <v>154</v>
      </c>
    </row>
    <row r="750" spans="2:51" s="10" customFormat="1" ht="22.5" customHeight="1" x14ac:dyDescent="0.1">
      <c r="B750" s="145"/>
      <c r="C750" s="146"/>
      <c r="D750" s="146"/>
      <c r="E750" s="147" t="s">
        <v>3</v>
      </c>
      <c r="F750" s="253" t="s">
        <v>264</v>
      </c>
      <c r="G750" s="248"/>
      <c r="H750" s="248"/>
      <c r="I750" s="248"/>
      <c r="J750" s="146"/>
      <c r="K750" s="148" t="s">
        <v>3</v>
      </c>
      <c r="L750" s="146"/>
      <c r="M750" s="146"/>
      <c r="N750" s="146"/>
      <c r="O750" s="146"/>
      <c r="P750" s="146"/>
      <c r="Q750" s="146"/>
      <c r="R750" s="149"/>
      <c r="T750" s="150"/>
      <c r="U750" s="146"/>
      <c r="V750" s="146"/>
      <c r="W750" s="146"/>
      <c r="X750" s="146"/>
      <c r="Y750" s="146"/>
      <c r="Z750" s="146"/>
      <c r="AA750" s="151"/>
      <c r="AT750" s="152" t="s">
        <v>161</v>
      </c>
      <c r="AU750" s="152" t="s">
        <v>81</v>
      </c>
      <c r="AV750" s="10" t="s">
        <v>20</v>
      </c>
      <c r="AW750" s="10" t="s">
        <v>32</v>
      </c>
      <c r="AX750" s="10" t="s">
        <v>74</v>
      </c>
      <c r="AY750" s="152" t="s">
        <v>154</v>
      </c>
    </row>
    <row r="751" spans="2:51" s="11" customFormat="1" ht="22.5" customHeight="1" x14ac:dyDescent="0.1">
      <c r="B751" s="153"/>
      <c r="C751" s="154"/>
      <c r="D751" s="154"/>
      <c r="E751" s="155" t="s">
        <v>3</v>
      </c>
      <c r="F751" s="249" t="s">
        <v>623</v>
      </c>
      <c r="G751" s="250"/>
      <c r="H751" s="250"/>
      <c r="I751" s="250"/>
      <c r="J751" s="154"/>
      <c r="K751" s="156">
        <v>-2.8</v>
      </c>
      <c r="L751" s="154"/>
      <c r="M751" s="154"/>
      <c r="N751" s="154"/>
      <c r="O751" s="154"/>
      <c r="P751" s="154"/>
      <c r="Q751" s="154"/>
      <c r="R751" s="157"/>
      <c r="T751" s="158"/>
      <c r="U751" s="154"/>
      <c r="V751" s="154"/>
      <c r="W751" s="154"/>
      <c r="X751" s="154"/>
      <c r="Y751" s="154"/>
      <c r="Z751" s="154"/>
      <c r="AA751" s="159"/>
      <c r="AT751" s="160" t="s">
        <v>161</v>
      </c>
      <c r="AU751" s="160" t="s">
        <v>81</v>
      </c>
      <c r="AV751" s="11" t="s">
        <v>81</v>
      </c>
      <c r="AW751" s="11" t="s">
        <v>32</v>
      </c>
      <c r="AX751" s="11" t="s">
        <v>74</v>
      </c>
      <c r="AY751" s="160" t="s">
        <v>154</v>
      </c>
    </row>
    <row r="752" spans="2:51" s="10" customFormat="1" ht="22.5" customHeight="1" x14ac:dyDescent="0.1">
      <c r="B752" s="145"/>
      <c r="C752" s="146"/>
      <c r="D752" s="146"/>
      <c r="E752" s="147" t="s">
        <v>3</v>
      </c>
      <c r="F752" s="253" t="s">
        <v>624</v>
      </c>
      <c r="G752" s="248"/>
      <c r="H752" s="248"/>
      <c r="I752" s="248"/>
      <c r="J752" s="146"/>
      <c r="K752" s="148" t="s">
        <v>3</v>
      </c>
      <c r="L752" s="146"/>
      <c r="M752" s="146"/>
      <c r="N752" s="146"/>
      <c r="O752" s="146"/>
      <c r="P752" s="146"/>
      <c r="Q752" s="146"/>
      <c r="R752" s="149"/>
      <c r="T752" s="150"/>
      <c r="U752" s="146"/>
      <c r="V752" s="146"/>
      <c r="W752" s="146"/>
      <c r="X752" s="146"/>
      <c r="Y752" s="146"/>
      <c r="Z752" s="146"/>
      <c r="AA752" s="151"/>
      <c r="AT752" s="152" t="s">
        <v>161</v>
      </c>
      <c r="AU752" s="152" t="s">
        <v>81</v>
      </c>
      <c r="AV752" s="10" t="s">
        <v>20</v>
      </c>
      <c r="AW752" s="10" t="s">
        <v>32</v>
      </c>
      <c r="AX752" s="10" t="s">
        <v>74</v>
      </c>
      <c r="AY752" s="152" t="s">
        <v>154</v>
      </c>
    </row>
    <row r="753" spans="2:51" s="11" customFormat="1" ht="22.5" customHeight="1" x14ac:dyDescent="0.1">
      <c r="B753" s="153"/>
      <c r="C753" s="154"/>
      <c r="D753" s="154"/>
      <c r="E753" s="155" t="s">
        <v>3</v>
      </c>
      <c r="F753" s="249" t="s">
        <v>625</v>
      </c>
      <c r="G753" s="250"/>
      <c r="H753" s="250"/>
      <c r="I753" s="250"/>
      <c r="J753" s="154"/>
      <c r="K753" s="156">
        <v>45.116999999999997</v>
      </c>
      <c r="L753" s="154"/>
      <c r="M753" s="154"/>
      <c r="N753" s="154"/>
      <c r="O753" s="154"/>
      <c r="P753" s="154"/>
      <c r="Q753" s="154"/>
      <c r="R753" s="157"/>
      <c r="T753" s="158"/>
      <c r="U753" s="154"/>
      <c r="V753" s="154"/>
      <c r="W753" s="154"/>
      <c r="X753" s="154"/>
      <c r="Y753" s="154"/>
      <c r="Z753" s="154"/>
      <c r="AA753" s="159"/>
      <c r="AT753" s="160" t="s">
        <v>161</v>
      </c>
      <c r="AU753" s="160" t="s">
        <v>81</v>
      </c>
      <c r="AV753" s="11" t="s">
        <v>81</v>
      </c>
      <c r="AW753" s="11" t="s">
        <v>32</v>
      </c>
      <c r="AX753" s="11" t="s">
        <v>74</v>
      </c>
      <c r="AY753" s="160" t="s">
        <v>154</v>
      </c>
    </row>
    <row r="754" spans="2:51" s="10" customFormat="1" ht="22.5" customHeight="1" x14ac:dyDescent="0.1">
      <c r="B754" s="145"/>
      <c r="C754" s="146"/>
      <c r="D754" s="146"/>
      <c r="E754" s="147" t="s">
        <v>3</v>
      </c>
      <c r="F754" s="253" t="s">
        <v>264</v>
      </c>
      <c r="G754" s="248"/>
      <c r="H754" s="248"/>
      <c r="I754" s="248"/>
      <c r="J754" s="146"/>
      <c r="K754" s="148" t="s">
        <v>3</v>
      </c>
      <c r="L754" s="146"/>
      <c r="M754" s="146"/>
      <c r="N754" s="146"/>
      <c r="O754" s="146"/>
      <c r="P754" s="146"/>
      <c r="Q754" s="146"/>
      <c r="R754" s="149"/>
      <c r="T754" s="150"/>
      <c r="U754" s="146"/>
      <c r="V754" s="146"/>
      <c r="W754" s="146"/>
      <c r="X754" s="146"/>
      <c r="Y754" s="146"/>
      <c r="Z754" s="146"/>
      <c r="AA754" s="151"/>
      <c r="AT754" s="152" t="s">
        <v>161</v>
      </c>
      <c r="AU754" s="152" t="s">
        <v>81</v>
      </c>
      <c r="AV754" s="10" t="s">
        <v>20</v>
      </c>
      <c r="AW754" s="10" t="s">
        <v>32</v>
      </c>
      <c r="AX754" s="10" t="s">
        <v>74</v>
      </c>
      <c r="AY754" s="152" t="s">
        <v>154</v>
      </c>
    </row>
    <row r="755" spans="2:51" s="11" customFormat="1" ht="22.5" customHeight="1" x14ac:dyDescent="0.1">
      <c r="B755" s="153"/>
      <c r="C755" s="154"/>
      <c r="D755" s="154"/>
      <c r="E755" s="155" t="s">
        <v>3</v>
      </c>
      <c r="F755" s="249" t="s">
        <v>626</v>
      </c>
      <c r="G755" s="250"/>
      <c r="H755" s="250"/>
      <c r="I755" s="250"/>
      <c r="J755" s="154"/>
      <c r="K755" s="156">
        <v>-9.6</v>
      </c>
      <c r="L755" s="154"/>
      <c r="M755" s="154"/>
      <c r="N755" s="154"/>
      <c r="O755" s="154"/>
      <c r="P755" s="154"/>
      <c r="Q755" s="154"/>
      <c r="R755" s="157"/>
      <c r="T755" s="158"/>
      <c r="U755" s="154"/>
      <c r="V755" s="154"/>
      <c r="W755" s="154"/>
      <c r="X755" s="154"/>
      <c r="Y755" s="154"/>
      <c r="Z755" s="154"/>
      <c r="AA755" s="159"/>
      <c r="AT755" s="160" t="s">
        <v>161</v>
      </c>
      <c r="AU755" s="160" t="s">
        <v>81</v>
      </c>
      <c r="AV755" s="11" t="s">
        <v>81</v>
      </c>
      <c r="AW755" s="11" t="s">
        <v>32</v>
      </c>
      <c r="AX755" s="11" t="s">
        <v>74</v>
      </c>
      <c r="AY755" s="160" t="s">
        <v>154</v>
      </c>
    </row>
    <row r="756" spans="2:51" s="11" customFormat="1" ht="22.5" customHeight="1" x14ac:dyDescent="0.1">
      <c r="B756" s="153"/>
      <c r="C756" s="154"/>
      <c r="D756" s="154"/>
      <c r="E756" s="155" t="s">
        <v>3</v>
      </c>
      <c r="F756" s="249" t="s">
        <v>459</v>
      </c>
      <c r="G756" s="250"/>
      <c r="H756" s="250"/>
      <c r="I756" s="250"/>
      <c r="J756" s="154"/>
      <c r="K756" s="156">
        <v>-1.6</v>
      </c>
      <c r="L756" s="154"/>
      <c r="M756" s="154"/>
      <c r="N756" s="154"/>
      <c r="O756" s="154"/>
      <c r="P756" s="154"/>
      <c r="Q756" s="154"/>
      <c r="R756" s="157"/>
      <c r="T756" s="158"/>
      <c r="U756" s="154"/>
      <c r="V756" s="154"/>
      <c r="W756" s="154"/>
      <c r="X756" s="154"/>
      <c r="Y756" s="154"/>
      <c r="Z756" s="154"/>
      <c r="AA756" s="159"/>
      <c r="AT756" s="160" t="s">
        <v>161</v>
      </c>
      <c r="AU756" s="160" t="s">
        <v>81</v>
      </c>
      <c r="AV756" s="11" t="s">
        <v>81</v>
      </c>
      <c r="AW756" s="11" t="s">
        <v>32</v>
      </c>
      <c r="AX756" s="11" t="s">
        <v>74</v>
      </c>
      <c r="AY756" s="160" t="s">
        <v>154</v>
      </c>
    </row>
    <row r="757" spans="2:51" s="11" customFormat="1" ht="22.5" customHeight="1" x14ac:dyDescent="0.1">
      <c r="B757" s="153"/>
      <c r="C757" s="154"/>
      <c r="D757" s="154"/>
      <c r="E757" s="155" t="s">
        <v>3</v>
      </c>
      <c r="F757" s="249" t="s">
        <v>623</v>
      </c>
      <c r="G757" s="250"/>
      <c r="H757" s="250"/>
      <c r="I757" s="250"/>
      <c r="J757" s="154"/>
      <c r="K757" s="156">
        <v>-2.8</v>
      </c>
      <c r="L757" s="154"/>
      <c r="M757" s="154"/>
      <c r="N757" s="154"/>
      <c r="O757" s="154"/>
      <c r="P757" s="154"/>
      <c r="Q757" s="154"/>
      <c r="R757" s="157"/>
      <c r="T757" s="158"/>
      <c r="U757" s="154"/>
      <c r="V757" s="154"/>
      <c r="W757" s="154"/>
      <c r="X757" s="154"/>
      <c r="Y757" s="154"/>
      <c r="Z757" s="154"/>
      <c r="AA757" s="159"/>
      <c r="AT757" s="160" t="s">
        <v>161</v>
      </c>
      <c r="AU757" s="160" t="s">
        <v>81</v>
      </c>
      <c r="AV757" s="11" t="s">
        <v>81</v>
      </c>
      <c r="AW757" s="11" t="s">
        <v>32</v>
      </c>
      <c r="AX757" s="11" t="s">
        <v>74</v>
      </c>
      <c r="AY757" s="160" t="s">
        <v>154</v>
      </c>
    </row>
    <row r="758" spans="2:51" s="10" customFormat="1" ht="22.5" customHeight="1" x14ac:dyDescent="0.1">
      <c r="B758" s="145"/>
      <c r="C758" s="146"/>
      <c r="D758" s="146"/>
      <c r="E758" s="147" t="s">
        <v>3</v>
      </c>
      <c r="F758" s="253" t="s">
        <v>627</v>
      </c>
      <c r="G758" s="248"/>
      <c r="H758" s="248"/>
      <c r="I758" s="248"/>
      <c r="J758" s="146"/>
      <c r="K758" s="148" t="s">
        <v>3</v>
      </c>
      <c r="L758" s="146"/>
      <c r="M758" s="146"/>
      <c r="N758" s="146"/>
      <c r="O758" s="146"/>
      <c r="P758" s="146"/>
      <c r="Q758" s="146"/>
      <c r="R758" s="149"/>
      <c r="T758" s="150"/>
      <c r="U758" s="146"/>
      <c r="V758" s="146"/>
      <c r="W758" s="146"/>
      <c r="X758" s="146"/>
      <c r="Y758" s="146"/>
      <c r="Z758" s="146"/>
      <c r="AA758" s="151"/>
      <c r="AT758" s="152" t="s">
        <v>161</v>
      </c>
      <c r="AU758" s="152" t="s">
        <v>81</v>
      </c>
      <c r="AV758" s="10" t="s">
        <v>20</v>
      </c>
      <c r="AW758" s="10" t="s">
        <v>32</v>
      </c>
      <c r="AX758" s="10" t="s">
        <v>74</v>
      </c>
      <c r="AY758" s="152" t="s">
        <v>154</v>
      </c>
    </row>
    <row r="759" spans="2:51" s="11" customFormat="1" ht="22.5" customHeight="1" x14ac:dyDescent="0.1">
      <c r="B759" s="153"/>
      <c r="C759" s="154"/>
      <c r="D759" s="154"/>
      <c r="E759" s="155" t="s">
        <v>3</v>
      </c>
      <c r="F759" s="249" t="s">
        <v>628</v>
      </c>
      <c r="G759" s="250"/>
      <c r="H759" s="250"/>
      <c r="I759" s="250"/>
      <c r="J759" s="154"/>
      <c r="K759" s="156">
        <v>34.667999999999999</v>
      </c>
      <c r="L759" s="154"/>
      <c r="M759" s="154"/>
      <c r="N759" s="154"/>
      <c r="O759" s="154"/>
      <c r="P759" s="154"/>
      <c r="Q759" s="154"/>
      <c r="R759" s="157"/>
      <c r="T759" s="158"/>
      <c r="U759" s="154"/>
      <c r="V759" s="154"/>
      <c r="W759" s="154"/>
      <c r="X759" s="154"/>
      <c r="Y759" s="154"/>
      <c r="Z759" s="154"/>
      <c r="AA759" s="159"/>
      <c r="AT759" s="160" t="s">
        <v>161</v>
      </c>
      <c r="AU759" s="160" t="s">
        <v>81</v>
      </c>
      <c r="AV759" s="11" t="s">
        <v>81</v>
      </c>
      <c r="AW759" s="11" t="s">
        <v>32</v>
      </c>
      <c r="AX759" s="11" t="s">
        <v>74</v>
      </c>
      <c r="AY759" s="160" t="s">
        <v>154</v>
      </c>
    </row>
    <row r="760" spans="2:51" s="10" customFormat="1" ht="22.5" customHeight="1" x14ac:dyDescent="0.1">
      <c r="B760" s="145"/>
      <c r="C760" s="146"/>
      <c r="D760" s="146"/>
      <c r="E760" s="147" t="s">
        <v>3</v>
      </c>
      <c r="F760" s="253" t="s">
        <v>264</v>
      </c>
      <c r="G760" s="248"/>
      <c r="H760" s="248"/>
      <c r="I760" s="248"/>
      <c r="J760" s="146"/>
      <c r="K760" s="148" t="s">
        <v>3</v>
      </c>
      <c r="L760" s="146"/>
      <c r="M760" s="146"/>
      <c r="N760" s="146"/>
      <c r="O760" s="146"/>
      <c r="P760" s="146"/>
      <c r="Q760" s="146"/>
      <c r="R760" s="149"/>
      <c r="T760" s="150"/>
      <c r="U760" s="146"/>
      <c r="V760" s="146"/>
      <c r="W760" s="146"/>
      <c r="X760" s="146"/>
      <c r="Y760" s="146"/>
      <c r="Z760" s="146"/>
      <c r="AA760" s="151"/>
      <c r="AT760" s="152" t="s">
        <v>161</v>
      </c>
      <c r="AU760" s="152" t="s">
        <v>81</v>
      </c>
      <c r="AV760" s="10" t="s">
        <v>20</v>
      </c>
      <c r="AW760" s="10" t="s">
        <v>32</v>
      </c>
      <c r="AX760" s="10" t="s">
        <v>74</v>
      </c>
      <c r="AY760" s="152" t="s">
        <v>154</v>
      </c>
    </row>
    <row r="761" spans="2:51" s="11" customFormat="1" ht="22.5" customHeight="1" x14ac:dyDescent="0.1">
      <c r="B761" s="153"/>
      <c r="C761" s="154"/>
      <c r="D761" s="154"/>
      <c r="E761" s="155" t="s">
        <v>3</v>
      </c>
      <c r="F761" s="249" t="s">
        <v>459</v>
      </c>
      <c r="G761" s="250"/>
      <c r="H761" s="250"/>
      <c r="I761" s="250"/>
      <c r="J761" s="154"/>
      <c r="K761" s="156">
        <v>-1.6</v>
      </c>
      <c r="L761" s="154"/>
      <c r="M761" s="154"/>
      <c r="N761" s="154"/>
      <c r="O761" s="154"/>
      <c r="P761" s="154"/>
      <c r="Q761" s="154"/>
      <c r="R761" s="157"/>
      <c r="T761" s="158"/>
      <c r="U761" s="154"/>
      <c r="V761" s="154"/>
      <c r="W761" s="154"/>
      <c r="X761" s="154"/>
      <c r="Y761" s="154"/>
      <c r="Z761" s="154"/>
      <c r="AA761" s="159"/>
      <c r="AT761" s="160" t="s">
        <v>161</v>
      </c>
      <c r="AU761" s="160" t="s">
        <v>81</v>
      </c>
      <c r="AV761" s="11" t="s">
        <v>81</v>
      </c>
      <c r="AW761" s="11" t="s">
        <v>32</v>
      </c>
      <c r="AX761" s="11" t="s">
        <v>74</v>
      </c>
      <c r="AY761" s="160" t="s">
        <v>154</v>
      </c>
    </row>
    <row r="762" spans="2:51" s="11" customFormat="1" ht="22.5" customHeight="1" x14ac:dyDescent="0.1">
      <c r="B762" s="153"/>
      <c r="C762" s="154"/>
      <c r="D762" s="154"/>
      <c r="E762" s="155" t="s">
        <v>3</v>
      </c>
      <c r="F762" s="249" t="s">
        <v>629</v>
      </c>
      <c r="G762" s="250"/>
      <c r="H762" s="250"/>
      <c r="I762" s="250"/>
      <c r="J762" s="154"/>
      <c r="K762" s="156">
        <v>-4.8</v>
      </c>
      <c r="L762" s="154"/>
      <c r="M762" s="154"/>
      <c r="N762" s="154"/>
      <c r="O762" s="154"/>
      <c r="P762" s="154"/>
      <c r="Q762" s="154"/>
      <c r="R762" s="157"/>
      <c r="T762" s="158"/>
      <c r="U762" s="154"/>
      <c r="V762" s="154"/>
      <c r="W762" s="154"/>
      <c r="X762" s="154"/>
      <c r="Y762" s="154"/>
      <c r="Z762" s="154"/>
      <c r="AA762" s="159"/>
      <c r="AT762" s="160" t="s">
        <v>161</v>
      </c>
      <c r="AU762" s="160" t="s">
        <v>81</v>
      </c>
      <c r="AV762" s="11" t="s">
        <v>81</v>
      </c>
      <c r="AW762" s="11" t="s">
        <v>32</v>
      </c>
      <c r="AX762" s="11" t="s">
        <v>74</v>
      </c>
      <c r="AY762" s="160" t="s">
        <v>154</v>
      </c>
    </row>
    <row r="763" spans="2:51" s="10" customFormat="1" ht="22.5" customHeight="1" x14ac:dyDescent="0.1">
      <c r="B763" s="145"/>
      <c r="C763" s="146"/>
      <c r="D763" s="146"/>
      <c r="E763" s="147" t="s">
        <v>3</v>
      </c>
      <c r="F763" s="253" t="s">
        <v>630</v>
      </c>
      <c r="G763" s="248"/>
      <c r="H763" s="248"/>
      <c r="I763" s="248"/>
      <c r="J763" s="146"/>
      <c r="K763" s="148" t="s">
        <v>3</v>
      </c>
      <c r="L763" s="146"/>
      <c r="M763" s="146"/>
      <c r="N763" s="146"/>
      <c r="O763" s="146"/>
      <c r="P763" s="146"/>
      <c r="Q763" s="146"/>
      <c r="R763" s="149"/>
      <c r="T763" s="150"/>
      <c r="U763" s="146"/>
      <c r="V763" s="146"/>
      <c r="W763" s="146"/>
      <c r="X763" s="146"/>
      <c r="Y763" s="146"/>
      <c r="Z763" s="146"/>
      <c r="AA763" s="151"/>
      <c r="AT763" s="152" t="s">
        <v>161</v>
      </c>
      <c r="AU763" s="152" t="s">
        <v>81</v>
      </c>
      <c r="AV763" s="10" t="s">
        <v>20</v>
      </c>
      <c r="AW763" s="10" t="s">
        <v>32</v>
      </c>
      <c r="AX763" s="10" t="s">
        <v>74</v>
      </c>
      <c r="AY763" s="152" t="s">
        <v>154</v>
      </c>
    </row>
    <row r="764" spans="2:51" s="11" customFormat="1" ht="22.5" customHeight="1" x14ac:dyDescent="0.1">
      <c r="B764" s="153"/>
      <c r="C764" s="154"/>
      <c r="D764" s="154"/>
      <c r="E764" s="155" t="s">
        <v>3</v>
      </c>
      <c r="F764" s="249" t="s">
        <v>631</v>
      </c>
      <c r="G764" s="250"/>
      <c r="H764" s="250"/>
      <c r="I764" s="250"/>
      <c r="J764" s="154"/>
      <c r="K764" s="156">
        <v>38.718000000000004</v>
      </c>
      <c r="L764" s="154"/>
      <c r="M764" s="154"/>
      <c r="N764" s="154"/>
      <c r="O764" s="154"/>
      <c r="P764" s="154"/>
      <c r="Q764" s="154"/>
      <c r="R764" s="157"/>
      <c r="T764" s="158"/>
      <c r="U764" s="154"/>
      <c r="V764" s="154"/>
      <c r="W764" s="154"/>
      <c r="X764" s="154"/>
      <c r="Y764" s="154"/>
      <c r="Z764" s="154"/>
      <c r="AA764" s="159"/>
      <c r="AT764" s="160" t="s">
        <v>161</v>
      </c>
      <c r="AU764" s="160" t="s">
        <v>81</v>
      </c>
      <c r="AV764" s="11" t="s">
        <v>81</v>
      </c>
      <c r="AW764" s="11" t="s">
        <v>32</v>
      </c>
      <c r="AX764" s="11" t="s">
        <v>74</v>
      </c>
      <c r="AY764" s="160" t="s">
        <v>154</v>
      </c>
    </row>
    <row r="765" spans="2:51" s="10" customFormat="1" ht="22.5" customHeight="1" x14ac:dyDescent="0.1">
      <c r="B765" s="145"/>
      <c r="C765" s="146"/>
      <c r="D765" s="146"/>
      <c r="E765" s="147" t="s">
        <v>3</v>
      </c>
      <c r="F765" s="253" t="s">
        <v>264</v>
      </c>
      <c r="G765" s="248"/>
      <c r="H765" s="248"/>
      <c r="I765" s="248"/>
      <c r="J765" s="146"/>
      <c r="K765" s="148" t="s">
        <v>3</v>
      </c>
      <c r="L765" s="146"/>
      <c r="M765" s="146"/>
      <c r="N765" s="146"/>
      <c r="O765" s="146"/>
      <c r="P765" s="146"/>
      <c r="Q765" s="146"/>
      <c r="R765" s="149"/>
      <c r="T765" s="150"/>
      <c r="U765" s="146"/>
      <c r="V765" s="146"/>
      <c r="W765" s="146"/>
      <c r="X765" s="146"/>
      <c r="Y765" s="146"/>
      <c r="Z765" s="146"/>
      <c r="AA765" s="151"/>
      <c r="AT765" s="152" t="s">
        <v>161</v>
      </c>
      <c r="AU765" s="152" t="s">
        <v>81</v>
      </c>
      <c r="AV765" s="10" t="s">
        <v>20</v>
      </c>
      <c r="AW765" s="10" t="s">
        <v>32</v>
      </c>
      <c r="AX765" s="10" t="s">
        <v>74</v>
      </c>
      <c r="AY765" s="152" t="s">
        <v>154</v>
      </c>
    </row>
    <row r="766" spans="2:51" s="11" customFormat="1" ht="22.5" customHeight="1" x14ac:dyDescent="0.1">
      <c r="B766" s="153"/>
      <c r="C766" s="154"/>
      <c r="D766" s="154"/>
      <c r="E766" s="155" t="s">
        <v>3</v>
      </c>
      <c r="F766" s="249" t="s">
        <v>459</v>
      </c>
      <c r="G766" s="250"/>
      <c r="H766" s="250"/>
      <c r="I766" s="250"/>
      <c r="J766" s="154"/>
      <c r="K766" s="156">
        <v>-1.6</v>
      </c>
      <c r="L766" s="154"/>
      <c r="M766" s="154"/>
      <c r="N766" s="154"/>
      <c r="O766" s="154"/>
      <c r="P766" s="154"/>
      <c r="Q766" s="154"/>
      <c r="R766" s="157"/>
      <c r="T766" s="158"/>
      <c r="U766" s="154"/>
      <c r="V766" s="154"/>
      <c r="W766" s="154"/>
      <c r="X766" s="154"/>
      <c r="Y766" s="154"/>
      <c r="Z766" s="154"/>
      <c r="AA766" s="159"/>
      <c r="AT766" s="160" t="s">
        <v>161</v>
      </c>
      <c r="AU766" s="160" t="s">
        <v>81</v>
      </c>
      <c r="AV766" s="11" t="s">
        <v>81</v>
      </c>
      <c r="AW766" s="11" t="s">
        <v>32</v>
      </c>
      <c r="AX766" s="11" t="s">
        <v>74</v>
      </c>
      <c r="AY766" s="160" t="s">
        <v>154</v>
      </c>
    </row>
    <row r="767" spans="2:51" s="11" customFormat="1" ht="22.5" customHeight="1" x14ac:dyDescent="0.1">
      <c r="B767" s="153"/>
      <c r="C767" s="154"/>
      <c r="D767" s="154"/>
      <c r="E767" s="155" t="s">
        <v>3</v>
      </c>
      <c r="F767" s="249" t="s">
        <v>629</v>
      </c>
      <c r="G767" s="250"/>
      <c r="H767" s="250"/>
      <c r="I767" s="250"/>
      <c r="J767" s="154"/>
      <c r="K767" s="156">
        <v>-4.8</v>
      </c>
      <c r="L767" s="154"/>
      <c r="M767" s="154"/>
      <c r="N767" s="154"/>
      <c r="O767" s="154"/>
      <c r="P767" s="154"/>
      <c r="Q767" s="154"/>
      <c r="R767" s="157"/>
      <c r="T767" s="158"/>
      <c r="U767" s="154"/>
      <c r="V767" s="154"/>
      <c r="W767" s="154"/>
      <c r="X767" s="154"/>
      <c r="Y767" s="154"/>
      <c r="Z767" s="154"/>
      <c r="AA767" s="159"/>
      <c r="AT767" s="160" t="s">
        <v>161</v>
      </c>
      <c r="AU767" s="160" t="s">
        <v>81</v>
      </c>
      <c r="AV767" s="11" t="s">
        <v>81</v>
      </c>
      <c r="AW767" s="11" t="s">
        <v>32</v>
      </c>
      <c r="AX767" s="11" t="s">
        <v>74</v>
      </c>
      <c r="AY767" s="160" t="s">
        <v>154</v>
      </c>
    </row>
    <row r="768" spans="2:51" s="10" customFormat="1" ht="22.5" customHeight="1" x14ac:dyDescent="0.1">
      <c r="B768" s="145"/>
      <c r="C768" s="146"/>
      <c r="D768" s="146"/>
      <c r="E768" s="147" t="s">
        <v>3</v>
      </c>
      <c r="F768" s="253" t="s">
        <v>632</v>
      </c>
      <c r="G768" s="248"/>
      <c r="H768" s="248"/>
      <c r="I768" s="248"/>
      <c r="J768" s="146"/>
      <c r="K768" s="148" t="s">
        <v>3</v>
      </c>
      <c r="L768" s="146"/>
      <c r="M768" s="146"/>
      <c r="N768" s="146"/>
      <c r="O768" s="146"/>
      <c r="P768" s="146"/>
      <c r="Q768" s="146"/>
      <c r="R768" s="149"/>
      <c r="T768" s="150"/>
      <c r="U768" s="146"/>
      <c r="V768" s="146"/>
      <c r="W768" s="146"/>
      <c r="X768" s="146"/>
      <c r="Y768" s="146"/>
      <c r="Z768" s="146"/>
      <c r="AA768" s="151"/>
      <c r="AT768" s="152" t="s">
        <v>161</v>
      </c>
      <c r="AU768" s="152" t="s">
        <v>81</v>
      </c>
      <c r="AV768" s="10" t="s">
        <v>20</v>
      </c>
      <c r="AW768" s="10" t="s">
        <v>32</v>
      </c>
      <c r="AX768" s="10" t="s">
        <v>74</v>
      </c>
      <c r="AY768" s="152" t="s">
        <v>154</v>
      </c>
    </row>
    <row r="769" spans="2:65" s="11" customFormat="1" ht="22.5" customHeight="1" x14ac:dyDescent="0.1">
      <c r="B769" s="153"/>
      <c r="C769" s="154"/>
      <c r="D769" s="154"/>
      <c r="E769" s="155" t="s">
        <v>3</v>
      </c>
      <c r="F769" s="249" t="s">
        <v>633</v>
      </c>
      <c r="G769" s="250"/>
      <c r="H769" s="250"/>
      <c r="I769" s="250"/>
      <c r="J769" s="154"/>
      <c r="K769" s="156">
        <v>42.146999999999998</v>
      </c>
      <c r="L769" s="154"/>
      <c r="M769" s="154"/>
      <c r="N769" s="154"/>
      <c r="O769" s="154"/>
      <c r="P769" s="154"/>
      <c r="Q769" s="154"/>
      <c r="R769" s="157"/>
      <c r="T769" s="158"/>
      <c r="U769" s="154"/>
      <c r="V769" s="154"/>
      <c r="W769" s="154"/>
      <c r="X769" s="154"/>
      <c r="Y769" s="154"/>
      <c r="Z769" s="154"/>
      <c r="AA769" s="159"/>
      <c r="AT769" s="160" t="s">
        <v>161</v>
      </c>
      <c r="AU769" s="160" t="s">
        <v>81</v>
      </c>
      <c r="AV769" s="11" t="s">
        <v>81</v>
      </c>
      <c r="AW769" s="11" t="s">
        <v>32</v>
      </c>
      <c r="AX769" s="11" t="s">
        <v>74</v>
      </c>
      <c r="AY769" s="160" t="s">
        <v>154</v>
      </c>
    </row>
    <row r="770" spans="2:65" s="10" customFormat="1" ht="22.5" customHeight="1" x14ac:dyDescent="0.1">
      <c r="B770" s="145"/>
      <c r="C770" s="146"/>
      <c r="D770" s="146"/>
      <c r="E770" s="147" t="s">
        <v>3</v>
      </c>
      <c r="F770" s="253" t="s">
        <v>264</v>
      </c>
      <c r="G770" s="248"/>
      <c r="H770" s="248"/>
      <c r="I770" s="248"/>
      <c r="J770" s="146"/>
      <c r="K770" s="148" t="s">
        <v>3</v>
      </c>
      <c r="L770" s="146"/>
      <c r="M770" s="146"/>
      <c r="N770" s="146"/>
      <c r="O770" s="146"/>
      <c r="P770" s="146"/>
      <c r="Q770" s="146"/>
      <c r="R770" s="149"/>
      <c r="T770" s="150"/>
      <c r="U770" s="146"/>
      <c r="V770" s="146"/>
      <c r="W770" s="146"/>
      <c r="X770" s="146"/>
      <c r="Y770" s="146"/>
      <c r="Z770" s="146"/>
      <c r="AA770" s="151"/>
      <c r="AT770" s="152" t="s">
        <v>161</v>
      </c>
      <c r="AU770" s="152" t="s">
        <v>81</v>
      </c>
      <c r="AV770" s="10" t="s">
        <v>20</v>
      </c>
      <c r="AW770" s="10" t="s">
        <v>32</v>
      </c>
      <c r="AX770" s="10" t="s">
        <v>74</v>
      </c>
      <c r="AY770" s="152" t="s">
        <v>154</v>
      </c>
    </row>
    <row r="771" spans="2:65" s="11" customFormat="1" ht="22.5" customHeight="1" x14ac:dyDescent="0.1">
      <c r="B771" s="153"/>
      <c r="C771" s="154"/>
      <c r="D771" s="154"/>
      <c r="E771" s="155" t="s">
        <v>3</v>
      </c>
      <c r="F771" s="249" t="s">
        <v>459</v>
      </c>
      <c r="G771" s="250"/>
      <c r="H771" s="250"/>
      <c r="I771" s="250"/>
      <c r="J771" s="154"/>
      <c r="K771" s="156">
        <v>-1.6</v>
      </c>
      <c r="L771" s="154"/>
      <c r="M771" s="154"/>
      <c r="N771" s="154"/>
      <c r="O771" s="154"/>
      <c r="P771" s="154"/>
      <c r="Q771" s="154"/>
      <c r="R771" s="157"/>
      <c r="T771" s="158"/>
      <c r="U771" s="154"/>
      <c r="V771" s="154"/>
      <c r="W771" s="154"/>
      <c r="X771" s="154"/>
      <c r="Y771" s="154"/>
      <c r="Z771" s="154"/>
      <c r="AA771" s="159"/>
      <c r="AT771" s="160" t="s">
        <v>161</v>
      </c>
      <c r="AU771" s="160" t="s">
        <v>81</v>
      </c>
      <c r="AV771" s="11" t="s">
        <v>81</v>
      </c>
      <c r="AW771" s="11" t="s">
        <v>32</v>
      </c>
      <c r="AX771" s="11" t="s">
        <v>74</v>
      </c>
      <c r="AY771" s="160" t="s">
        <v>154</v>
      </c>
    </row>
    <row r="772" spans="2:65" s="11" customFormat="1" ht="22.5" customHeight="1" x14ac:dyDescent="0.1">
      <c r="B772" s="153"/>
      <c r="C772" s="154"/>
      <c r="D772" s="154"/>
      <c r="E772" s="155" t="s">
        <v>3</v>
      </c>
      <c r="F772" s="249" t="s">
        <v>629</v>
      </c>
      <c r="G772" s="250"/>
      <c r="H772" s="250"/>
      <c r="I772" s="250"/>
      <c r="J772" s="154"/>
      <c r="K772" s="156">
        <v>-4.8</v>
      </c>
      <c r="L772" s="154"/>
      <c r="M772" s="154"/>
      <c r="N772" s="154"/>
      <c r="O772" s="154"/>
      <c r="P772" s="154"/>
      <c r="Q772" s="154"/>
      <c r="R772" s="157"/>
      <c r="T772" s="158"/>
      <c r="U772" s="154"/>
      <c r="V772" s="154"/>
      <c r="W772" s="154"/>
      <c r="X772" s="154"/>
      <c r="Y772" s="154"/>
      <c r="Z772" s="154"/>
      <c r="AA772" s="159"/>
      <c r="AT772" s="160" t="s">
        <v>161</v>
      </c>
      <c r="AU772" s="160" t="s">
        <v>81</v>
      </c>
      <c r="AV772" s="11" t="s">
        <v>81</v>
      </c>
      <c r="AW772" s="11" t="s">
        <v>32</v>
      </c>
      <c r="AX772" s="11" t="s">
        <v>74</v>
      </c>
      <c r="AY772" s="160" t="s">
        <v>154</v>
      </c>
    </row>
    <row r="773" spans="2:65" s="10" customFormat="1" ht="22.5" customHeight="1" x14ac:dyDescent="0.1">
      <c r="B773" s="145"/>
      <c r="C773" s="146"/>
      <c r="D773" s="146"/>
      <c r="E773" s="147" t="s">
        <v>3</v>
      </c>
      <c r="F773" s="253" t="s">
        <v>422</v>
      </c>
      <c r="G773" s="248"/>
      <c r="H773" s="248"/>
      <c r="I773" s="248"/>
      <c r="J773" s="146"/>
      <c r="K773" s="148" t="s">
        <v>3</v>
      </c>
      <c r="L773" s="146"/>
      <c r="M773" s="146"/>
      <c r="N773" s="146"/>
      <c r="O773" s="146"/>
      <c r="P773" s="146"/>
      <c r="Q773" s="146"/>
      <c r="R773" s="149"/>
      <c r="T773" s="150"/>
      <c r="U773" s="146"/>
      <c r="V773" s="146"/>
      <c r="W773" s="146"/>
      <c r="X773" s="146"/>
      <c r="Y773" s="146"/>
      <c r="Z773" s="146"/>
      <c r="AA773" s="151"/>
      <c r="AT773" s="152" t="s">
        <v>161</v>
      </c>
      <c r="AU773" s="152" t="s">
        <v>81</v>
      </c>
      <c r="AV773" s="10" t="s">
        <v>20</v>
      </c>
      <c r="AW773" s="10" t="s">
        <v>32</v>
      </c>
      <c r="AX773" s="10" t="s">
        <v>74</v>
      </c>
      <c r="AY773" s="152" t="s">
        <v>154</v>
      </c>
    </row>
    <row r="774" spans="2:65" s="11" customFormat="1" ht="22.5" customHeight="1" x14ac:dyDescent="0.1">
      <c r="B774" s="153"/>
      <c r="C774" s="154"/>
      <c r="D774" s="154"/>
      <c r="E774" s="155" t="s">
        <v>3</v>
      </c>
      <c r="F774" s="249" t="s">
        <v>634</v>
      </c>
      <c r="G774" s="250"/>
      <c r="H774" s="250"/>
      <c r="I774" s="250"/>
      <c r="J774" s="154"/>
      <c r="K774" s="156">
        <v>35.234999999999999</v>
      </c>
      <c r="L774" s="154"/>
      <c r="M774" s="154"/>
      <c r="N774" s="154"/>
      <c r="O774" s="154"/>
      <c r="P774" s="154"/>
      <c r="Q774" s="154"/>
      <c r="R774" s="157"/>
      <c r="T774" s="158"/>
      <c r="U774" s="154"/>
      <c r="V774" s="154"/>
      <c r="W774" s="154"/>
      <c r="X774" s="154"/>
      <c r="Y774" s="154"/>
      <c r="Z774" s="154"/>
      <c r="AA774" s="159"/>
      <c r="AT774" s="160" t="s">
        <v>161</v>
      </c>
      <c r="AU774" s="160" t="s">
        <v>81</v>
      </c>
      <c r="AV774" s="11" t="s">
        <v>81</v>
      </c>
      <c r="AW774" s="11" t="s">
        <v>32</v>
      </c>
      <c r="AX774" s="11" t="s">
        <v>74</v>
      </c>
      <c r="AY774" s="160" t="s">
        <v>154</v>
      </c>
    </row>
    <row r="775" spans="2:65" s="10" customFormat="1" ht="22.5" customHeight="1" x14ac:dyDescent="0.1">
      <c r="B775" s="145"/>
      <c r="C775" s="146"/>
      <c r="D775" s="146"/>
      <c r="E775" s="147" t="s">
        <v>3</v>
      </c>
      <c r="F775" s="253" t="s">
        <v>264</v>
      </c>
      <c r="G775" s="248"/>
      <c r="H775" s="248"/>
      <c r="I775" s="248"/>
      <c r="J775" s="146"/>
      <c r="K775" s="148" t="s">
        <v>3</v>
      </c>
      <c r="L775" s="146"/>
      <c r="M775" s="146"/>
      <c r="N775" s="146"/>
      <c r="O775" s="146"/>
      <c r="P775" s="146"/>
      <c r="Q775" s="146"/>
      <c r="R775" s="149"/>
      <c r="T775" s="150"/>
      <c r="U775" s="146"/>
      <c r="V775" s="146"/>
      <c r="W775" s="146"/>
      <c r="X775" s="146"/>
      <c r="Y775" s="146"/>
      <c r="Z775" s="146"/>
      <c r="AA775" s="151"/>
      <c r="AT775" s="152" t="s">
        <v>161</v>
      </c>
      <c r="AU775" s="152" t="s">
        <v>81</v>
      </c>
      <c r="AV775" s="10" t="s">
        <v>20</v>
      </c>
      <c r="AW775" s="10" t="s">
        <v>32</v>
      </c>
      <c r="AX775" s="10" t="s">
        <v>74</v>
      </c>
      <c r="AY775" s="152" t="s">
        <v>154</v>
      </c>
    </row>
    <row r="776" spans="2:65" s="11" customFormat="1" ht="22.5" customHeight="1" x14ac:dyDescent="0.1">
      <c r="B776" s="153"/>
      <c r="C776" s="154"/>
      <c r="D776" s="154"/>
      <c r="E776" s="155" t="s">
        <v>3</v>
      </c>
      <c r="F776" s="249" t="s">
        <v>424</v>
      </c>
      <c r="G776" s="250"/>
      <c r="H776" s="250"/>
      <c r="I776" s="250"/>
      <c r="J776" s="154"/>
      <c r="K776" s="156">
        <v>-1.4</v>
      </c>
      <c r="L776" s="154"/>
      <c r="M776" s="154"/>
      <c r="N776" s="154"/>
      <c r="O776" s="154"/>
      <c r="P776" s="154"/>
      <c r="Q776" s="154"/>
      <c r="R776" s="157"/>
      <c r="T776" s="158"/>
      <c r="U776" s="154"/>
      <c r="V776" s="154"/>
      <c r="W776" s="154"/>
      <c r="X776" s="154"/>
      <c r="Y776" s="154"/>
      <c r="Z776" s="154"/>
      <c r="AA776" s="159"/>
      <c r="AT776" s="160" t="s">
        <v>161</v>
      </c>
      <c r="AU776" s="160" t="s">
        <v>81</v>
      </c>
      <c r="AV776" s="11" t="s">
        <v>81</v>
      </c>
      <c r="AW776" s="11" t="s">
        <v>32</v>
      </c>
      <c r="AX776" s="11" t="s">
        <v>74</v>
      </c>
      <c r="AY776" s="160" t="s">
        <v>154</v>
      </c>
    </row>
    <row r="777" spans="2:65" s="11" customFormat="1" ht="22.5" customHeight="1" x14ac:dyDescent="0.1">
      <c r="B777" s="153"/>
      <c r="C777" s="154"/>
      <c r="D777" s="154"/>
      <c r="E777" s="155" t="s">
        <v>3</v>
      </c>
      <c r="F777" s="249" t="s">
        <v>268</v>
      </c>
      <c r="G777" s="250"/>
      <c r="H777" s="250"/>
      <c r="I777" s="250"/>
      <c r="J777" s="154"/>
      <c r="K777" s="156">
        <v>-1.92</v>
      </c>
      <c r="L777" s="154"/>
      <c r="M777" s="154"/>
      <c r="N777" s="154"/>
      <c r="O777" s="154"/>
      <c r="P777" s="154"/>
      <c r="Q777" s="154"/>
      <c r="R777" s="157"/>
      <c r="T777" s="158"/>
      <c r="U777" s="154"/>
      <c r="V777" s="154"/>
      <c r="W777" s="154"/>
      <c r="X777" s="154"/>
      <c r="Y777" s="154"/>
      <c r="Z777" s="154"/>
      <c r="AA777" s="159"/>
      <c r="AT777" s="160" t="s">
        <v>161</v>
      </c>
      <c r="AU777" s="160" t="s">
        <v>81</v>
      </c>
      <c r="AV777" s="11" t="s">
        <v>81</v>
      </c>
      <c r="AW777" s="11" t="s">
        <v>32</v>
      </c>
      <c r="AX777" s="11" t="s">
        <v>74</v>
      </c>
      <c r="AY777" s="160" t="s">
        <v>154</v>
      </c>
    </row>
    <row r="778" spans="2:65" s="13" customFormat="1" ht="22.5" customHeight="1" x14ac:dyDescent="0.1">
      <c r="B778" s="169"/>
      <c r="C778" s="170"/>
      <c r="D778" s="170"/>
      <c r="E778" s="171" t="s">
        <v>3</v>
      </c>
      <c r="F778" s="254" t="s">
        <v>360</v>
      </c>
      <c r="G778" s="255"/>
      <c r="H778" s="255"/>
      <c r="I778" s="255"/>
      <c r="J778" s="170"/>
      <c r="K778" s="172">
        <v>271.166</v>
      </c>
      <c r="L778" s="170"/>
      <c r="M778" s="170"/>
      <c r="N778" s="170"/>
      <c r="O778" s="170"/>
      <c r="P778" s="170"/>
      <c r="Q778" s="170"/>
      <c r="R778" s="173"/>
      <c r="T778" s="174"/>
      <c r="U778" s="170"/>
      <c r="V778" s="170"/>
      <c r="W778" s="170"/>
      <c r="X778" s="170"/>
      <c r="Y778" s="170"/>
      <c r="Z778" s="170"/>
      <c r="AA778" s="175"/>
      <c r="AT778" s="176" t="s">
        <v>161</v>
      </c>
      <c r="AU778" s="176" t="s">
        <v>81</v>
      </c>
      <c r="AV778" s="13" t="s">
        <v>84</v>
      </c>
      <c r="AW778" s="13" t="s">
        <v>32</v>
      </c>
      <c r="AX778" s="13" t="s">
        <v>74</v>
      </c>
      <c r="AY778" s="176" t="s">
        <v>154</v>
      </c>
    </row>
    <row r="779" spans="2:65" s="12" customFormat="1" ht="22.5" customHeight="1" x14ac:dyDescent="0.1">
      <c r="B779" s="161"/>
      <c r="C779" s="162"/>
      <c r="D779" s="162"/>
      <c r="E779" s="163" t="s">
        <v>3</v>
      </c>
      <c r="F779" s="251" t="s">
        <v>163</v>
      </c>
      <c r="G779" s="252"/>
      <c r="H779" s="252"/>
      <c r="I779" s="252"/>
      <c r="J779" s="162"/>
      <c r="K779" s="164">
        <v>451.05500000000001</v>
      </c>
      <c r="L779" s="162"/>
      <c r="M779" s="162"/>
      <c r="N779" s="162"/>
      <c r="O779" s="162"/>
      <c r="P779" s="162"/>
      <c r="Q779" s="162"/>
      <c r="R779" s="165"/>
      <c r="T779" s="166"/>
      <c r="U779" s="162"/>
      <c r="V779" s="162"/>
      <c r="W779" s="162"/>
      <c r="X779" s="162"/>
      <c r="Y779" s="162"/>
      <c r="Z779" s="162"/>
      <c r="AA779" s="167"/>
      <c r="AT779" s="168" t="s">
        <v>161</v>
      </c>
      <c r="AU779" s="168" t="s">
        <v>81</v>
      </c>
      <c r="AV779" s="12" t="s">
        <v>87</v>
      </c>
      <c r="AW779" s="12" t="s">
        <v>32</v>
      </c>
      <c r="AX779" s="12" t="s">
        <v>20</v>
      </c>
      <c r="AY779" s="168" t="s">
        <v>154</v>
      </c>
    </row>
    <row r="780" spans="2:65" s="1" customFormat="1" ht="31.5" customHeight="1" x14ac:dyDescent="0.1">
      <c r="B780" s="135"/>
      <c r="C780" s="136" t="s">
        <v>643</v>
      </c>
      <c r="D780" s="136" t="s">
        <v>155</v>
      </c>
      <c r="E780" s="137" t="s">
        <v>644</v>
      </c>
      <c r="F780" s="244" t="s">
        <v>645</v>
      </c>
      <c r="G780" s="245"/>
      <c r="H780" s="245"/>
      <c r="I780" s="245"/>
      <c r="J780" s="138" t="s">
        <v>221</v>
      </c>
      <c r="K780" s="139">
        <v>20.3</v>
      </c>
      <c r="L780" s="246">
        <v>0</v>
      </c>
      <c r="M780" s="245"/>
      <c r="N780" s="246">
        <f>ROUND(L780*K780,2)</f>
        <v>0</v>
      </c>
      <c r="O780" s="245"/>
      <c r="P780" s="245"/>
      <c r="Q780" s="245"/>
      <c r="R780" s="140"/>
      <c r="T780" s="141" t="s">
        <v>3</v>
      </c>
      <c r="U780" s="40" t="s">
        <v>41</v>
      </c>
      <c r="V780" s="142">
        <v>4.4260000000000002</v>
      </c>
      <c r="W780" s="142">
        <f>V780*K780</f>
        <v>89.847800000000007</v>
      </c>
      <c r="X780" s="142">
        <v>4.8300000000000001E-3</v>
      </c>
      <c r="Y780" s="142">
        <f>X780*K780</f>
        <v>9.8049000000000011E-2</v>
      </c>
      <c r="Z780" s="142">
        <v>0</v>
      </c>
      <c r="AA780" s="143">
        <f>Z780*K780</f>
        <v>0</v>
      </c>
      <c r="AR780" s="17" t="s">
        <v>87</v>
      </c>
      <c r="AT780" s="17" t="s">
        <v>155</v>
      </c>
      <c r="AU780" s="17" t="s">
        <v>81</v>
      </c>
      <c r="AY780" s="17" t="s">
        <v>154</v>
      </c>
      <c r="BE780" s="144">
        <f>IF(U780="základní",N780,0)</f>
        <v>0</v>
      </c>
      <c r="BF780" s="144">
        <f>IF(U780="snížená",N780,0)</f>
        <v>0</v>
      </c>
      <c r="BG780" s="144">
        <f>IF(U780="zákl. přenesená",N780,0)</f>
        <v>0</v>
      </c>
      <c r="BH780" s="144">
        <f>IF(U780="sníž. přenesená",N780,0)</f>
        <v>0</v>
      </c>
      <c r="BI780" s="144">
        <f>IF(U780="nulová",N780,0)</f>
        <v>0</v>
      </c>
      <c r="BJ780" s="17" t="s">
        <v>81</v>
      </c>
      <c r="BK780" s="144">
        <f>ROUND(L780*K780,2)</f>
        <v>0</v>
      </c>
      <c r="BL780" s="17" t="s">
        <v>87</v>
      </c>
      <c r="BM780" s="17" t="s">
        <v>646</v>
      </c>
    </row>
    <row r="781" spans="2:65" s="10" customFormat="1" ht="22.5" customHeight="1" x14ac:dyDescent="0.1">
      <c r="B781" s="145"/>
      <c r="C781" s="146"/>
      <c r="D781" s="146"/>
      <c r="E781" s="147" t="s">
        <v>3</v>
      </c>
      <c r="F781" s="247" t="s">
        <v>647</v>
      </c>
      <c r="G781" s="248"/>
      <c r="H781" s="248"/>
      <c r="I781" s="248"/>
      <c r="J781" s="146"/>
      <c r="K781" s="148" t="s">
        <v>3</v>
      </c>
      <c r="L781" s="146"/>
      <c r="M781" s="146"/>
      <c r="N781" s="146"/>
      <c r="O781" s="146"/>
      <c r="P781" s="146"/>
      <c r="Q781" s="146"/>
      <c r="R781" s="149"/>
      <c r="T781" s="150"/>
      <c r="U781" s="146"/>
      <c r="V781" s="146"/>
      <c r="W781" s="146"/>
      <c r="X781" s="146"/>
      <c r="Y781" s="146"/>
      <c r="Z781" s="146"/>
      <c r="AA781" s="151"/>
      <c r="AT781" s="152" t="s">
        <v>161</v>
      </c>
      <c r="AU781" s="152" t="s">
        <v>81</v>
      </c>
      <c r="AV781" s="10" t="s">
        <v>20</v>
      </c>
      <c r="AW781" s="10" t="s">
        <v>32</v>
      </c>
      <c r="AX781" s="10" t="s">
        <v>74</v>
      </c>
      <c r="AY781" s="152" t="s">
        <v>154</v>
      </c>
    </row>
    <row r="782" spans="2:65" s="10" customFormat="1" ht="22.5" customHeight="1" x14ac:dyDescent="0.1">
      <c r="B782" s="145"/>
      <c r="C782" s="146"/>
      <c r="D782" s="146"/>
      <c r="E782" s="147" t="s">
        <v>3</v>
      </c>
      <c r="F782" s="253" t="s">
        <v>648</v>
      </c>
      <c r="G782" s="248"/>
      <c r="H782" s="248"/>
      <c r="I782" s="248"/>
      <c r="J782" s="146"/>
      <c r="K782" s="148" t="s">
        <v>3</v>
      </c>
      <c r="L782" s="146"/>
      <c r="M782" s="146"/>
      <c r="N782" s="146"/>
      <c r="O782" s="146"/>
      <c r="P782" s="146"/>
      <c r="Q782" s="146"/>
      <c r="R782" s="149"/>
      <c r="T782" s="150"/>
      <c r="U782" s="146"/>
      <c r="V782" s="146"/>
      <c r="W782" s="146"/>
      <c r="X782" s="146"/>
      <c r="Y782" s="146"/>
      <c r="Z782" s="146"/>
      <c r="AA782" s="151"/>
      <c r="AT782" s="152" t="s">
        <v>161</v>
      </c>
      <c r="AU782" s="152" t="s">
        <v>81</v>
      </c>
      <c r="AV782" s="10" t="s">
        <v>20</v>
      </c>
      <c r="AW782" s="10" t="s">
        <v>32</v>
      </c>
      <c r="AX782" s="10" t="s">
        <v>74</v>
      </c>
      <c r="AY782" s="152" t="s">
        <v>154</v>
      </c>
    </row>
    <row r="783" spans="2:65" s="11" customFormat="1" ht="22.5" customHeight="1" x14ac:dyDescent="0.1">
      <c r="B783" s="153"/>
      <c r="C783" s="154"/>
      <c r="D783" s="154"/>
      <c r="E783" s="155" t="s">
        <v>3</v>
      </c>
      <c r="F783" s="249" t="s">
        <v>649</v>
      </c>
      <c r="G783" s="250"/>
      <c r="H783" s="250"/>
      <c r="I783" s="250"/>
      <c r="J783" s="154"/>
      <c r="K783" s="156">
        <v>6.6</v>
      </c>
      <c r="L783" s="154"/>
      <c r="M783" s="154"/>
      <c r="N783" s="154"/>
      <c r="O783" s="154"/>
      <c r="P783" s="154"/>
      <c r="Q783" s="154"/>
      <c r="R783" s="157"/>
      <c r="T783" s="158"/>
      <c r="U783" s="154"/>
      <c r="V783" s="154"/>
      <c r="W783" s="154"/>
      <c r="X783" s="154"/>
      <c r="Y783" s="154"/>
      <c r="Z783" s="154"/>
      <c r="AA783" s="159"/>
      <c r="AT783" s="160" t="s">
        <v>161</v>
      </c>
      <c r="AU783" s="160" t="s">
        <v>81</v>
      </c>
      <c r="AV783" s="11" t="s">
        <v>81</v>
      </c>
      <c r="AW783" s="11" t="s">
        <v>32</v>
      </c>
      <c r="AX783" s="11" t="s">
        <v>74</v>
      </c>
      <c r="AY783" s="160" t="s">
        <v>154</v>
      </c>
    </row>
    <row r="784" spans="2:65" s="11" customFormat="1" ht="22.5" customHeight="1" x14ac:dyDescent="0.1">
      <c r="B784" s="153"/>
      <c r="C784" s="154"/>
      <c r="D784" s="154"/>
      <c r="E784" s="155" t="s">
        <v>3</v>
      </c>
      <c r="F784" s="249" t="s">
        <v>650</v>
      </c>
      <c r="G784" s="250"/>
      <c r="H784" s="250"/>
      <c r="I784" s="250"/>
      <c r="J784" s="154"/>
      <c r="K784" s="156">
        <v>6</v>
      </c>
      <c r="L784" s="154"/>
      <c r="M784" s="154"/>
      <c r="N784" s="154"/>
      <c r="O784" s="154"/>
      <c r="P784" s="154"/>
      <c r="Q784" s="154"/>
      <c r="R784" s="157"/>
      <c r="T784" s="158"/>
      <c r="U784" s="154"/>
      <c r="V784" s="154"/>
      <c r="W784" s="154"/>
      <c r="X784" s="154"/>
      <c r="Y784" s="154"/>
      <c r="Z784" s="154"/>
      <c r="AA784" s="159"/>
      <c r="AT784" s="160" t="s">
        <v>161</v>
      </c>
      <c r="AU784" s="160" t="s">
        <v>81</v>
      </c>
      <c r="AV784" s="11" t="s">
        <v>81</v>
      </c>
      <c r="AW784" s="11" t="s">
        <v>32</v>
      </c>
      <c r="AX784" s="11" t="s">
        <v>74</v>
      </c>
      <c r="AY784" s="160" t="s">
        <v>154</v>
      </c>
    </row>
    <row r="785" spans="2:65" s="11" customFormat="1" ht="22.5" customHeight="1" x14ac:dyDescent="0.1">
      <c r="B785" s="153"/>
      <c r="C785" s="154"/>
      <c r="D785" s="154"/>
      <c r="E785" s="155" t="s">
        <v>3</v>
      </c>
      <c r="F785" s="249" t="s">
        <v>651</v>
      </c>
      <c r="G785" s="250"/>
      <c r="H785" s="250"/>
      <c r="I785" s="250"/>
      <c r="J785" s="154"/>
      <c r="K785" s="156">
        <v>4.8</v>
      </c>
      <c r="L785" s="154"/>
      <c r="M785" s="154"/>
      <c r="N785" s="154"/>
      <c r="O785" s="154"/>
      <c r="P785" s="154"/>
      <c r="Q785" s="154"/>
      <c r="R785" s="157"/>
      <c r="T785" s="158"/>
      <c r="U785" s="154"/>
      <c r="V785" s="154"/>
      <c r="W785" s="154"/>
      <c r="X785" s="154"/>
      <c r="Y785" s="154"/>
      <c r="Z785" s="154"/>
      <c r="AA785" s="159"/>
      <c r="AT785" s="160" t="s">
        <v>161</v>
      </c>
      <c r="AU785" s="160" t="s">
        <v>81</v>
      </c>
      <c r="AV785" s="11" t="s">
        <v>81</v>
      </c>
      <c r="AW785" s="11" t="s">
        <v>32</v>
      </c>
      <c r="AX785" s="11" t="s">
        <v>74</v>
      </c>
      <c r="AY785" s="160" t="s">
        <v>154</v>
      </c>
    </row>
    <row r="786" spans="2:65" s="11" customFormat="1" ht="22.5" customHeight="1" x14ac:dyDescent="0.1">
      <c r="B786" s="153"/>
      <c r="C786" s="154"/>
      <c r="D786" s="154"/>
      <c r="E786" s="155" t="s">
        <v>3</v>
      </c>
      <c r="F786" s="249" t="s">
        <v>652</v>
      </c>
      <c r="G786" s="250"/>
      <c r="H786" s="250"/>
      <c r="I786" s="250"/>
      <c r="J786" s="154"/>
      <c r="K786" s="156">
        <v>2.9</v>
      </c>
      <c r="L786" s="154"/>
      <c r="M786" s="154"/>
      <c r="N786" s="154"/>
      <c r="O786" s="154"/>
      <c r="P786" s="154"/>
      <c r="Q786" s="154"/>
      <c r="R786" s="157"/>
      <c r="T786" s="158"/>
      <c r="U786" s="154"/>
      <c r="V786" s="154"/>
      <c r="W786" s="154"/>
      <c r="X786" s="154"/>
      <c r="Y786" s="154"/>
      <c r="Z786" s="154"/>
      <c r="AA786" s="159"/>
      <c r="AT786" s="160" t="s">
        <v>161</v>
      </c>
      <c r="AU786" s="160" t="s">
        <v>81</v>
      </c>
      <c r="AV786" s="11" t="s">
        <v>81</v>
      </c>
      <c r="AW786" s="11" t="s">
        <v>32</v>
      </c>
      <c r="AX786" s="11" t="s">
        <v>74</v>
      </c>
      <c r="AY786" s="160" t="s">
        <v>154</v>
      </c>
    </row>
    <row r="787" spans="2:65" s="12" customFormat="1" ht="22.5" customHeight="1" x14ac:dyDescent="0.1">
      <c r="B787" s="161"/>
      <c r="C787" s="162"/>
      <c r="D787" s="162"/>
      <c r="E787" s="163" t="s">
        <v>3</v>
      </c>
      <c r="F787" s="251" t="s">
        <v>163</v>
      </c>
      <c r="G787" s="252"/>
      <c r="H787" s="252"/>
      <c r="I787" s="252"/>
      <c r="J787" s="162"/>
      <c r="K787" s="164">
        <v>20.3</v>
      </c>
      <c r="L787" s="162"/>
      <c r="M787" s="162"/>
      <c r="N787" s="162"/>
      <c r="O787" s="162"/>
      <c r="P787" s="162"/>
      <c r="Q787" s="162"/>
      <c r="R787" s="165"/>
      <c r="T787" s="166"/>
      <c r="U787" s="162"/>
      <c r="V787" s="162"/>
      <c r="W787" s="162"/>
      <c r="X787" s="162"/>
      <c r="Y787" s="162"/>
      <c r="Z787" s="162"/>
      <c r="AA787" s="167"/>
      <c r="AT787" s="168" t="s">
        <v>161</v>
      </c>
      <c r="AU787" s="168" t="s">
        <v>81</v>
      </c>
      <c r="AV787" s="12" t="s">
        <v>87</v>
      </c>
      <c r="AW787" s="12" t="s">
        <v>32</v>
      </c>
      <c r="AX787" s="12" t="s">
        <v>20</v>
      </c>
      <c r="AY787" s="168" t="s">
        <v>154</v>
      </c>
    </row>
    <row r="788" spans="2:65" s="1" customFormat="1" ht="31.5" customHeight="1" x14ac:dyDescent="0.1">
      <c r="B788" s="135"/>
      <c r="C788" s="177" t="s">
        <v>653</v>
      </c>
      <c r="D788" s="177" t="s">
        <v>367</v>
      </c>
      <c r="E788" s="178" t="s">
        <v>654</v>
      </c>
      <c r="F788" s="256" t="s">
        <v>655</v>
      </c>
      <c r="G788" s="257"/>
      <c r="H788" s="257"/>
      <c r="I788" s="257"/>
      <c r="J788" s="179" t="s">
        <v>221</v>
      </c>
      <c r="K788" s="180">
        <v>22.33</v>
      </c>
      <c r="L788" s="258">
        <v>0</v>
      </c>
      <c r="M788" s="257"/>
      <c r="N788" s="258">
        <f>ROUND(L788*K788,2)</f>
        <v>0</v>
      </c>
      <c r="O788" s="245"/>
      <c r="P788" s="245"/>
      <c r="Q788" s="245"/>
      <c r="R788" s="140"/>
      <c r="T788" s="141" t="s">
        <v>3</v>
      </c>
      <c r="U788" s="40" t="s">
        <v>41</v>
      </c>
      <c r="V788" s="142">
        <v>0</v>
      </c>
      <c r="W788" s="142">
        <f>V788*K788</f>
        <v>0</v>
      </c>
      <c r="X788" s="142">
        <v>1.46E-2</v>
      </c>
      <c r="Y788" s="142">
        <f>X788*K788</f>
        <v>0.32601799999999997</v>
      </c>
      <c r="Z788" s="142">
        <v>0</v>
      </c>
      <c r="AA788" s="143">
        <f>Z788*K788</f>
        <v>0</v>
      </c>
      <c r="AR788" s="17" t="s">
        <v>203</v>
      </c>
      <c r="AT788" s="17" t="s">
        <v>367</v>
      </c>
      <c r="AU788" s="17" t="s">
        <v>81</v>
      </c>
      <c r="AY788" s="17" t="s">
        <v>154</v>
      </c>
      <c r="BE788" s="144">
        <f>IF(U788="základní",N788,0)</f>
        <v>0</v>
      </c>
      <c r="BF788" s="144">
        <f>IF(U788="snížená",N788,0)</f>
        <v>0</v>
      </c>
      <c r="BG788" s="144">
        <f>IF(U788="zákl. přenesená",N788,0)</f>
        <v>0</v>
      </c>
      <c r="BH788" s="144">
        <f>IF(U788="sníž. přenesená",N788,0)</f>
        <v>0</v>
      </c>
      <c r="BI788" s="144">
        <f>IF(U788="nulová",N788,0)</f>
        <v>0</v>
      </c>
      <c r="BJ788" s="17" t="s">
        <v>81</v>
      </c>
      <c r="BK788" s="144">
        <f>ROUND(L788*K788,2)</f>
        <v>0</v>
      </c>
      <c r="BL788" s="17" t="s">
        <v>87</v>
      </c>
      <c r="BM788" s="17" t="s">
        <v>656</v>
      </c>
    </row>
    <row r="789" spans="2:65" s="10" customFormat="1" ht="22.5" customHeight="1" x14ac:dyDescent="0.1">
      <c r="B789" s="145"/>
      <c r="C789" s="146"/>
      <c r="D789" s="146"/>
      <c r="E789" s="147" t="s">
        <v>3</v>
      </c>
      <c r="F789" s="247" t="s">
        <v>657</v>
      </c>
      <c r="G789" s="248"/>
      <c r="H789" s="248"/>
      <c r="I789" s="248"/>
      <c r="J789" s="146"/>
      <c r="K789" s="148" t="s">
        <v>3</v>
      </c>
      <c r="L789" s="146"/>
      <c r="M789" s="146"/>
      <c r="N789" s="146"/>
      <c r="O789" s="146"/>
      <c r="P789" s="146"/>
      <c r="Q789" s="146"/>
      <c r="R789" s="149"/>
      <c r="T789" s="150"/>
      <c r="U789" s="146"/>
      <c r="V789" s="146"/>
      <c r="W789" s="146"/>
      <c r="X789" s="146"/>
      <c r="Y789" s="146"/>
      <c r="Z789" s="146"/>
      <c r="AA789" s="151"/>
      <c r="AT789" s="152" t="s">
        <v>161</v>
      </c>
      <c r="AU789" s="152" t="s">
        <v>81</v>
      </c>
      <c r="AV789" s="10" t="s">
        <v>20</v>
      </c>
      <c r="AW789" s="10" t="s">
        <v>32</v>
      </c>
      <c r="AX789" s="10" t="s">
        <v>74</v>
      </c>
      <c r="AY789" s="152" t="s">
        <v>154</v>
      </c>
    </row>
    <row r="790" spans="2:65" s="11" customFormat="1" ht="22.5" customHeight="1" x14ac:dyDescent="0.1">
      <c r="B790" s="153"/>
      <c r="C790" s="154"/>
      <c r="D790" s="154"/>
      <c r="E790" s="155" t="s">
        <v>3</v>
      </c>
      <c r="F790" s="249" t="s">
        <v>658</v>
      </c>
      <c r="G790" s="250"/>
      <c r="H790" s="250"/>
      <c r="I790" s="250"/>
      <c r="J790" s="154"/>
      <c r="K790" s="156">
        <v>7.26</v>
      </c>
      <c r="L790" s="154"/>
      <c r="M790" s="154"/>
      <c r="N790" s="154"/>
      <c r="O790" s="154"/>
      <c r="P790" s="154"/>
      <c r="Q790" s="154"/>
      <c r="R790" s="157"/>
      <c r="T790" s="158"/>
      <c r="U790" s="154"/>
      <c r="V790" s="154"/>
      <c r="W790" s="154"/>
      <c r="X790" s="154"/>
      <c r="Y790" s="154"/>
      <c r="Z790" s="154"/>
      <c r="AA790" s="159"/>
      <c r="AT790" s="160" t="s">
        <v>161</v>
      </c>
      <c r="AU790" s="160" t="s">
        <v>81</v>
      </c>
      <c r="AV790" s="11" t="s">
        <v>81</v>
      </c>
      <c r="AW790" s="11" t="s">
        <v>32</v>
      </c>
      <c r="AX790" s="11" t="s">
        <v>74</v>
      </c>
      <c r="AY790" s="160" t="s">
        <v>154</v>
      </c>
    </row>
    <row r="791" spans="2:65" s="11" customFormat="1" ht="22.5" customHeight="1" x14ac:dyDescent="0.1">
      <c r="B791" s="153"/>
      <c r="C791" s="154"/>
      <c r="D791" s="154"/>
      <c r="E791" s="155" t="s">
        <v>3</v>
      </c>
      <c r="F791" s="249" t="s">
        <v>659</v>
      </c>
      <c r="G791" s="250"/>
      <c r="H791" s="250"/>
      <c r="I791" s="250"/>
      <c r="J791" s="154"/>
      <c r="K791" s="156">
        <v>6.6</v>
      </c>
      <c r="L791" s="154"/>
      <c r="M791" s="154"/>
      <c r="N791" s="154"/>
      <c r="O791" s="154"/>
      <c r="P791" s="154"/>
      <c r="Q791" s="154"/>
      <c r="R791" s="157"/>
      <c r="T791" s="158"/>
      <c r="U791" s="154"/>
      <c r="V791" s="154"/>
      <c r="W791" s="154"/>
      <c r="X791" s="154"/>
      <c r="Y791" s="154"/>
      <c r="Z791" s="154"/>
      <c r="AA791" s="159"/>
      <c r="AT791" s="160" t="s">
        <v>161</v>
      </c>
      <c r="AU791" s="160" t="s">
        <v>81</v>
      </c>
      <c r="AV791" s="11" t="s">
        <v>81</v>
      </c>
      <c r="AW791" s="11" t="s">
        <v>32</v>
      </c>
      <c r="AX791" s="11" t="s">
        <v>74</v>
      </c>
      <c r="AY791" s="160" t="s">
        <v>154</v>
      </c>
    </row>
    <row r="792" spans="2:65" s="11" customFormat="1" ht="22.5" customHeight="1" x14ac:dyDescent="0.1">
      <c r="B792" s="153"/>
      <c r="C792" s="154"/>
      <c r="D792" s="154"/>
      <c r="E792" s="155" t="s">
        <v>3</v>
      </c>
      <c r="F792" s="249" t="s">
        <v>660</v>
      </c>
      <c r="G792" s="250"/>
      <c r="H792" s="250"/>
      <c r="I792" s="250"/>
      <c r="J792" s="154"/>
      <c r="K792" s="156">
        <v>5.28</v>
      </c>
      <c r="L792" s="154"/>
      <c r="M792" s="154"/>
      <c r="N792" s="154"/>
      <c r="O792" s="154"/>
      <c r="P792" s="154"/>
      <c r="Q792" s="154"/>
      <c r="R792" s="157"/>
      <c r="T792" s="158"/>
      <c r="U792" s="154"/>
      <c r="V792" s="154"/>
      <c r="W792" s="154"/>
      <c r="X792" s="154"/>
      <c r="Y792" s="154"/>
      <c r="Z792" s="154"/>
      <c r="AA792" s="159"/>
      <c r="AT792" s="160" t="s">
        <v>161</v>
      </c>
      <c r="AU792" s="160" t="s">
        <v>81</v>
      </c>
      <c r="AV792" s="11" t="s">
        <v>81</v>
      </c>
      <c r="AW792" s="11" t="s">
        <v>32</v>
      </c>
      <c r="AX792" s="11" t="s">
        <v>74</v>
      </c>
      <c r="AY792" s="160" t="s">
        <v>154</v>
      </c>
    </row>
    <row r="793" spans="2:65" s="11" customFormat="1" ht="22.5" customHeight="1" x14ac:dyDescent="0.1">
      <c r="B793" s="153"/>
      <c r="C793" s="154"/>
      <c r="D793" s="154"/>
      <c r="E793" s="155" t="s">
        <v>3</v>
      </c>
      <c r="F793" s="249" t="s">
        <v>661</v>
      </c>
      <c r="G793" s="250"/>
      <c r="H793" s="250"/>
      <c r="I793" s="250"/>
      <c r="J793" s="154"/>
      <c r="K793" s="156">
        <v>3.19</v>
      </c>
      <c r="L793" s="154"/>
      <c r="M793" s="154"/>
      <c r="N793" s="154"/>
      <c r="O793" s="154"/>
      <c r="P793" s="154"/>
      <c r="Q793" s="154"/>
      <c r="R793" s="157"/>
      <c r="T793" s="158"/>
      <c r="U793" s="154"/>
      <c r="V793" s="154"/>
      <c r="W793" s="154"/>
      <c r="X793" s="154"/>
      <c r="Y793" s="154"/>
      <c r="Z793" s="154"/>
      <c r="AA793" s="159"/>
      <c r="AT793" s="160" t="s">
        <v>161</v>
      </c>
      <c r="AU793" s="160" t="s">
        <v>81</v>
      </c>
      <c r="AV793" s="11" t="s">
        <v>81</v>
      </c>
      <c r="AW793" s="11" t="s">
        <v>32</v>
      </c>
      <c r="AX793" s="11" t="s">
        <v>74</v>
      </c>
      <c r="AY793" s="160" t="s">
        <v>154</v>
      </c>
    </row>
    <row r="794" spans="2:65" s="12" customFormat="1" ht="22.5" customHeight="1" x14ac:dyDescent="0.1">
      <c r="B794" s="161"/>
      <c r="C794" s="162"/>
      <c r="D794" s="162"/>
      <c r="E794" s="163" t="s">
        <v>3</v>
      </c>
      <c r="F794" s="251" t="s">
        <v>163</v>
      </c>
      <c r="G794" s="252"/>
      <c r="H794" s="252"/>
      <c r="I794" s="252"/>
      <c r="J794" s="162"/>
      <c r="K794" s="164">
        <v>22.33</v>
      </c>
      <c r="L794" s="162"/>
      <c r="M794" s="162"/>
      <c r="N794" s="162"/>
      <c r="O794" s="162"/>
      <c r="P794" s="162"/>
      <c r="Q794" s="162"/>
      <c r="R794" s="165"/>
      <c r="T794" s="166"/>
      <c r="U794" s="162"/>
      <c r="V794" s="162"/>
      <c r="W794" s="162"/>
      <c r="X794" s="162"/>
      <c r="Y794" s="162"/>
      <c r="Z794" s="162"/>
      <c r="AA794" s="167"/>
      <c r="AT794" s="168" t="s">
        <v>161</v>
      </c>
      <c r="AU794" s="168" t="s">
        <v>81</v>
      </c>
      <c r="AV794" s="12" t="s">
        <v>87</v>
      </c>
      <c r="AW794" s="12" t="s">
        <v>32</v>
      </c>
      <c r="AX794" s="12" t="s">
        <v>20</v>
      </c>
      <c r="AY794" s="168" t="s">
        <v>154</v>
      </c>
    </row>
    <row r="795" spans="2:65" s="1" customFormat="1" ht="31.5" customHeight="1" x14ac:dyDescent="0.1">
      <c r="B795" s="135"/>
      <c r="C795" s="136" t="s">
        <v>662</v>
      </c>
      <c r="D795" s="136" t="s">
        <v>155</v>
      </c>
      <c r="E795" s="137" t="s">
        <v>663</v>
      </c>
      <c r="F795" s="244" t="s">
        <v>664</v>
      </c>
      <c r="G795" s="245"/>
      <c r="H795" s="245"/>
      <c r="I795" s="245"/>
      <c r="J795" s="138" t="s">
        <v>221</v>
      </c>
      <c r="K795" s="139">
        <v>48.531999999999996</v>
      </c>
      <c r="L795" s="246">
        <v>0</v>
      </c>
      <c r="M795" s="245"/>
      <c r="N795" s="246">
        <f>ROUND(L795*K795,2)</f>
        <v>0</v>
      </c>
      <c r="O795" s="245"/>
      <c r="P795" s="245"/>
      <c r="Q795" s="245"/>
      <c r="R795" s="140"/>
      <c r="T795" s="141" t="s">
        <v>3</v>
      </c>
      <c r="U795" s="40" t="s">
        <v>41</v>
      </c>
      <c r="V795" s="142">
        <v>1.04</v>
      </c>
      <c r="W795" s="142">
        <f>V795*K795</f>
        <v>50.473279999999995</v>
      </c>
      <c r="X795" s="142">
        <v>8.3199999999999993E-3</v>
      </c>
      <c r="Y795" s="142">
        <f>X795*K795</f>
        <v>0.40378623999999996</v>
      </c>
      <c r="Z795" s="142">
        <v>0</v>
      </c>
      <c r="AA795" s="143">
        <f>Z795*K795</f>
        <v>0</v>
      </c>
      <c r="AR795" s="17" t="s">
        <v>87</v>
      </c>
      <c r="AT795" s="17" t="s">
        <v>155</v>
      </c>
      <c r="AU795" s="17" t="s">
        <v>81</v>
      </c>
      <c r="AY795" s="17" t="s">
        <v>154</v>
      </c>
      <c r="BE795" s="144">
        <f>IF(U795="základní",N795,0)</f>
        <v>0</v>
      </c>
      <c r="BF795" s="144">
        <f>IF(U795="snížená",N795,0)</f>
        <v>0</v>
      </c>
      <c r="BG795" s="144">
        <f>IF(U795="zákl. přenesená",N795,0)</f>
        <v>0</v>
      </c>
      <c r="BH795" s="144">
        <f>IF(U795="sníž. přenesená",N795,0)</f>
        <v>0</v>
      </c>
      <c r="BI795" s="144">
        <f>IF(U795="nulová",N795,0)</f>
        <v>0</v>
      </c>
      <c r="BJ795" s="17" t="s">
        <v>81</v>
      </c>
      <c r="BK795" s="144">
        <f>ROUND(L795*K795,2)</f>
        <v>0</v>
      </c>
      <c r="BL795" s="17" t="s">
        <v>87</v>
      </c>
      <c r="BM795" s="17" t="s">
        <v>665</v>
      </c>
    </row>
    <row r="796" spans="2:65" s="10" customFormat="1" ht="22.5" customHeight="1" x14ac:dyDescent="0.1">
      <c r="B796" s="145"/>
      <c r="C796" s="146"/>
      <c r="D796" s="146"/>
      <c r="E796" s="147" t="s">
        <v>3</v>
      </c>
      <c r="F796" s="247" t="s">
        <v>666</v>
      </c>
      <c r="G796" s="248"/>
      <c r="H796" s="248"/>
      <c r="I796" s="248"/>
      <c r="J796" s="146"/>
      <c r="K796" s="148" t="s">
        <v>3</v>
      </c>
      <c r="L796" s="146"/>
      <c r="M796" s="146"/>
      <c r="N796" s="146"/>
      <c r="O796" s="146"/>
      <c r="P796" s="146"/>
      <c r="Q796" s="146"/>
      <c r="R796" s="149"/>
      <c r="T796" s="150"/>
      <c r="U796" s="146"/>
      <c r="V796" s="146"/>
      <c r="W796" s="146"/>
      <c r="X796" s="146"/>
      <c r="Y796" s="146"/>
      <c r="Z796" s="146"/>
      <c r="AA796" s="151"/>
      <c r="AT796" s="152" t="s">
        <v>161</v>
      </c>
      <c r="AU796" s="152" t="s">
        <v>81</v>
      </c>
      <c r="AV796" s="10" t="s">
        <v>20</v>
      </c>
      <c r="AW796" s="10" t="s">
        <v>32</v>
      </c>
      <c r="AX796" s="10" t="s">
        <v>74</v>
      </c>
      <c r="AY796" s="152" t="s">
        <v>154</v>
      </c>
    </row>
    <row r="797" spans="2:65" s="10" customFormat="1" ht="22.5" customHeight="1" x14ac:dyDescent="0.1">
      <c r="B797" s="145"/>
      <c r="C797" s="146"/>
      <c r="D797" s="146"/>
      <c r="E797" s="147" t="s">
        <v>3</v>
      </c>
      <c r="F797" s="253" t="s">
        <v>667</v>
      </c>
      <c r="G797" s="248"/>
      <c r="H797" s="248"/>
      <c r="I797" s="248"/>
      <c r="J797" s="146"/>
      <c r="K797" s="148" t="s">
        <v>3</v>
      </c>
      <c r="L797" s="146"/>
      <c r="M797" s="146"/>
      <c r="N797" s="146"/>
      <c r="O797" s="146"/>
      <c r="P797" s="146"/>
      <c r="Q797" s="146"/>
      <c r="R797" s="149"/>
      <c r="T797" s="150"/>
      <c r="U797" s="146"/>
      <c r="V797" s="146"/>
      <c r="W797" s="146"/>
      <c r="X797" s="146"/>
      <c r="Y797" s="146"/>
      <c r="Z797" s="146"/>
      <c r="AA797" s="151"/>
      <c r="AT797" s="152" t="s">
        <v>161</v>
      </c>
      <c r="AU797" s="152" t="s">
        <v>81</v>
      </c>
      <c r="AV797" s="10" t="s">
        <v>20</v>
      </c>
      <c r="AW797" s="10" t="s">
        <v>32</v>
      </c>
      <c r="AX797" s="10" t="s">
        <v>74</v>
      </c>
      <c r="AY797" s="152" t="s">
        <v>154</v>
      </c>
    </row>
    <row r="798" spans="2:65" s="11" customFormat="1" ht="22.5" customHeight="1" x14ac:dyDescent="0.1">
      <c r="B798" s="153"/>
      <c r="C798" s="154"/>
      <c r="D798" s="154"/>
      <c r="E798" s="155" t="s">
        <v>3</v>
      </c>
      <c r="F798" s="249" t="s">
        <v>668</v>
      </c>
      <c r="G798" s="250"/>
      <c r="H798" s="250"/>
      <c r="I798" s="250"/>
      <c r="J798" s="154"/>
      <c r="K798" s="156">
        <v>48.531999999999996</v>
      </c>
      <c r="L798" s="154"/>
      <c r="M798" s="154"/>
      <c r="N798" s="154"/>
      <c r="O798" s="154"/>
      <c r="P798" s="154"/>
      <c r="Q798" s="154"/>
      <c r="R798" s="157"/>
      <c r="T798" s="158"/>
      <c r="U798" s="154"/>
      <c r="V798" s="154"/>
      <c r="W798" s="154"/>
      <c r="X798" s="154"/>
      <c r="Y798" s="154"/>
      <c r="Z798" s="154"/>
      <c r="AA798" s="159"/>
      <c r="AT798" s="160" t="s">
        <v>161</v>
      </c>
      <c r="AU798" s="160" t="s">
        <v>81</v>
      </c>
      <c r="AV798" s="11" t="s">
        <v>81</v>
      </c>
      <c r="AW798" s="11" t="s">
        <v>32</v>
      </c>
      <c r="AX798" s="11" t="s">
        <v>74</v>
      </c>
      <c r="AY798" s="160" t="s">
        <v>154</v>
      </c>
    </row>
    <row r="799" spans="2:65" s="12" customFormat="1" ht="22.5" customHeight="1" x14ac:dyDescent="0.1">
      <c r="B799" s="161"/>
      <c r="C799" s="162"/>
      <c r="D799" s="162"/>
      <c r="E799" s="163" t="s">
        <v>3</v>
      </c>
      <c r="F799" s="251" t="s">
        <v>163</v>
      </c>
      <c r="G799" s="252"/>
      <c r="H799" s="252"/>
      <c r="I799" s="252"/>
      <c r="J799" s="162"/>
      <c r="K799" s="164">
        <v>48.531999999999996</v>
      </c>
      <c r="L799" s="162"/>
      <c r="M799" s="162"/>
      <c r="N799" s="162"/>
      <c r="O799" s="162"/>
      <c r="P799" s="162"/>
      <c r="Q799" s="162"/>
      <c r="R799" s="165"/>
      <c r="T799" s="166"/>
      <c r="U799" s="162"/>
      <c r="V799" s="162"/>
      <c r="W799" s="162"/>
      <c r="X799" s="162"/>
      <c r="Y799" s="162"/>
      <c r="Z799" s="162"/>
      <c r="AA799" s="167"/>
      <c r="AT799" s="168" t="s">
        <v>161</v>
      </c>
      <c r="AU799" s="168" t="s">
        <v>81</v>
      </c>
      <c r="AV799" s="12" t="s">
        <v>87</v>
      </c>
      <c r="AW799" s="12" t="s">
        <v>32</v>
      </c>
      <c r="AX799" s="12" t="s">
        <v>20</v>
      </c>
      <c r="AY799" s="168" t="s">
        <v>154</v>
      </c>
    </row>
    <row r="800" spans="2:65" s="1" customFormat="1" ht="31.5" customHeight="1" x14ac:dyDescent="0.1">
      <c r="B800" s="135"/>
      <c r="C800" s="177" t="s">
        <v>669</v>
      </c>
      <c r="D800" s="177" t="s">
        <v>367</v>
      </c>
      <c r="E800" s="178" t="s">
        <v>670</v>
      </c>
      <c r="F800" s="256" t="s">
        <v>671</v>
      </c>
      <c r="G800" s="257"/>
      <c r="H800" s="257"/>
      <c r="I800" s="257"/>
      <c r="J800" s="179" t="s">
        <v>221</v>
      </c>
      <c r="K800" s="180">
        <v>53.384999999999998</v>
      </c>
      <c r="L800" s="258">
        <v>0</v>
      </c>
      <c r="M800" s="257"/>
      <c r="N800" s="258">
        <f>ROUND(L800*K800,2)</f>
        <v>0</v>
      </c>
      <c r="O800" s="245"/>
      <c r="P800" s="245"/>
      <c r="Q800" s="245"/>
      <c r="R800" s="140"/>
      <c r="T800" s="141" t="s">
        <v>3</v>
      </c>
      <c r="U800" s="40" t="s">
        <v>41</v>
      </c>
      <c r="V800" s="142">
        <v>0</v>
      </c>
      <c r="W800" s="142">
        <f>V800*K800</f>
        <v>0</v>
      </c>
      <c r="X800" s="142">
        <v>3.0000000000000001E-3</v>
      </c>
      <c r="Y800" s="142">
        <f>X800*K800</f>
        <v>0.16015499999999999</v>
      </c>
      <c r="Z800" s="142">
        <v>0</v>
      </c>
      <c r="AA800" s="143">
        <f>Z800*K800</f>
        <v>0</v>
      </c>
      <c r="AR800" s="17" t="s">
        <v>203</v>
      </c>
      <c r="AT800" s="17" t="s">
        <v>367</v>
      </c>
      <c r="AU800" s="17" t="s">
        <v>81</v>
      </c>
      <c r="AY800" s="17" t="s">
        <v>154</v>
      </c>
      <c r="BE800" s="144">
        <f>IF(U800="základní",N800,0)</f>
        <v>0</v>
      </c>
      <c r="BF800" s="144">
        <f>IF(U800="snížená",N800,0)</f>
        <v>0</v>
      </c>
      <c r="BG800" s="144">
        <f>IF(U800="zákl. přenesená",N800,0)</f>
        <v>0</v>
      </c>
      <c r="BH800" s="144">
        <f>IF(U800="sníž. přenesená",N800,0)</f>
        <v>0</v>
      </c>
      <c r="BI800" s="144">
        <f>IF(U800="nulová",N800,0)</f>
        <v>0</v>
      </c>
      <c r="BJ800" s="17" t="s">
        <v>81</v>
      </c>
      <c r="BK800" s="144">
        <f>ROUND(L800*K800,2)</f>
        <v>0</v>
      </c>
      <c r="BL800" s="17" t="s">
        <v>87</v>
      </c>
      <c r="BM800" s="17" t="s">
        <v>672</v>
      </c>
    </row>
    <row r="801" spans="2:65" s="10" customFormat="1" ht="22.5" customHeight="1" x14ac:dyDescent="0.1">
      <c r="B801" s="145"/>
      <c r="C801" s="146"/>
      <c r="D801" s="146"/>
      <c r="E801" s="147" t="s">
        <v>3</v>
      </c>
      <c r="F801" s="247" t="s">
        <v>371</v>
      </c>
      <c r="G801" s="248"/>
      <c r="H801" s="248"/>
      <c r="I801" s="248"/>
      <c r="J801" s="146"/>
      <c r="K801" s="148" t="s">
        <v>3</v>
      </c>
      <c r="L801" s="146"/>
      <c r="M801" s="146"/>
      <c r="N801" s="146"/>
      <c r="O801" s="146"/>
      <c r="P801" s="146"/>
      <c r="Q801" s="146"/>
      <c r="R801" s="149"/>
      <c r="T801" s="150"/>
      <c r="U801" s="146"/>
      <c r="V801" s="146"/>
      <c r="W801" s="146"/>
      <c r="X801" s="146"/>
      <c r="Y801" s="146"/>
      <c r="Z801" s="146"/>
      <c r="AA801" s="151"/>
      <c r="AT801" s="152" t="s">
        <v>161</v>
      </c>
      <c r="AU801" s="152" t="s">
        <v>81</v>
      </c>
      <c r="AV801" s="10" t="s">
        <v>20</v>
      </c>
      <c r="AW801" s="10" t="s">
        <v>32</v>
      </c>
      <c r="AX801" s="10" t="s">
        <v>74</v>
      </c>
      <c r="AY801" s="152" t="s">
        <v>154</v>
      </c>
    </row>
    <row r="802" spans="2:65" s="11" customFormat="1" ht="22.5" customHeight="1" x14ac:dyDescent="0.1">
      <c r="B802" s="153"/>
      <c r="C802" s="154"/>
      <c r="D802" s="154"/>
      <c r="E802" s="155" t="s">
        <v>3</v>
      </c>
      <c r="F802" s="249" t="s">
        <v>673</v>
      </c>
      <c r="G802" s="250"/>
      <c r="H802" s="250"/>
      <c r="I802" s="250"/>
      <c r="J802" s="154"/>
      <c r="K802" s="156">
        <v>53.384999999999998</v>
      </c>
      <c r="L802" s="154"/>
      <c r="M802" s="154"/>
      <c r="N802" s="154"/>
      <c r="O802" s="154"/>
      <c r="P802" s="154"/>
      <c r="Q802" s="154"/>
      <c r="R802" s="157"/>
      <c r="T802" s="158"/>
      <c r="U802" s="154"/>
      <c r="V802" s="154"/>
      <c r="W802" s="154"/>
      <c r="X802" s="154"/>
      <c r="Y802" s="154"/>
      <c r="Z802" s="154"/>
      <c r="AA802" s="159"/>
      <c r="AT802" s="160" t="s">
        <v>161</v>
      </c>
      <c r="AU802" s="160" t="s">
        <v>81</v>
      </c>
      <c r="AV802" s="11" t="s">
        <v>81</v>
      </c>
      <c r="AW802" s="11" t="s">
        <v>32</v>
      </c>
      <c r="AX802" s="11" t="s">
        <v>74</v>
      </c>
      <c r="AY802" s="160" t="s">
        <v>154</v>
      </c>
    </row>
    <row r="803" spans="2:65" s="12" customFormat="1" ht="22.5" customHeight="1" x14ac:dyDescent="0.1">
      <c r="B803" s="161"/>
      <c r="C803" s="162"/>
      <c r="D803" s="162"/>
      <c r="E803" s="163" t="s">
        <v>3</v>
      </c>
      <c r="F803" s="251" t="s">
        <v>163</v>
      </c>
      <c r="G803" s="252"/>
      <c r="H803" s="252"/>
      <c r="I803" s="252"/>
      <c r="J803" s="162"/>
      <c r="K803" s="164">
        <v>53.384999999999998</v>
      </c>
      <c r="L803" s="162"/>
      <c r="M803" s="162"/>
      <c r="N803" s="162"/>
      <c r="O803" s="162"/>
      <c r="P803" s="162"/>
      <c r="Q803" s="162"/>
      <c r="R803" s="165"/>
      <c r="T803" s="166"/>
      <c r="U803" s="162"/>
      <c r="V803" s="162"/>
      <c r="W803" s="162"/>
      <c r="X803" s="162"/>
      <c r="Y803" s="162"/>
      <c r="Z803" s="162"/>
      <c r="AA803" s="167"/>
      <c r="AT803" s="168" t="s">
        <v>161</v>
      </c>
      <c r="AU803" s="168" t="s">
        <v>81</v>
      </c>
      <c r="AV803" s="12" t="s">
        <v>87</v>
      </c>
      <c r="AW803" s="12" t="s">
        <v>32</v>
      </c>
      <c r="AX803" s="12" t="s">
        <v>20</v>
      </c>
      <c r="AY803" s="168" t="s">
        <v>154</v>
      </c>
    </row>
    <row r="804" spans="2:65" s="1" customFormat="1" ht="31.5" customHeight="1" x14ac:dyDescent="0.1">
      <c r="B804" s="135"/>
      <c r="C804" s="136" t="s">
        <v>674</v>
      </c>
      <c r="D804" s="136" t="s">
        <v>155</v>
      </c>
      <c r="E804" s="137" t="s">
        <v>675</v>
      </c>
      <c r="F804" s="244" t="s">
        <v>676</v>
      </c>
      <c r="G804" s="245"/>
      <c r="H804" s="245"/>
      <c r="I804" s="245"/>
      <c r="J804" s="138" t="s">
        <v>221</v>
      </c>
      <c r="K804" s="139">
        <v>237.62</v>
      </c>
      <c r="L804" s="246">
        <v>0</v>
      </c>
      <c r="M804" s="245"/>
      <c r="N804" s="246">
        <f>ROUND(L804*K804,2)</f>
        <v>0</v>
      </c>
      <c r="O804" s="245"/>
      <c r="P804" s="245"/>
      <c r="Q804" s="245"/>
      <c r="R804" s="140"/>
      <c r="T804" s="141" t="s">
        <v>3</v>
      </c>
      <c r="U804" s="40" t="s">
        <v>41</v>
      </c>
      <c r="V804" s="142">
        <v>1.08</v>
      </c>
      <c r="W804" s="142">
        <f>V804*K804</f>
        <v>256.62960000000004</v>
      </c>
      <c r="X804" s="142">
        <v>8.5000000000000006E-3</v>
      </c>
      <c r="Y804" s="142">
        <f>X804*K804</f>
        <v>2.0197700000000003</v>
      </c>
      <c r="Z804" s="142">
        <v>0</v>
      </c>
      <c r="AA804" s="143">
        <f>Z804*K804</f>
        <v>0</v>
      </c>
      <c r="AR804" s="17" t="s">
        <v>87</v>
      </c>
      <c r="AT804" s="17" t="s">
        <v>155</v>
      </c>
      <c r="AU804" s="17" t="s">
        <v>81</v>
      </c>
      <c r="AY804" s="17" t="s">
        <v>154</v>
      </c>
      <c r="BE804" s="144">
        <f>IF(U804="základní",N804,0)</f>
        <v>0</v>
      </c>
      <c r="BF804" s="144">
        <f>IF(U804="snížená",N804,0)</f>
        <v>0</v>
      </c>
      <c r="BG804" s="144">
        <f>IF(U804="zákl. přenesená",N804,0)</f>
        <v>0</v>
      </c>
      <c r="BH804" s="144">
        <f>IF(U804="sníž. přenesená",N804,0)</f>
        <v>0</v>
      </c>
      <c r="BI804" s="144">
        <f>IF(U804="nulová",N804,0)</f>
        <v>0</v>
      </c>
      <c r="BJ804" s="17" t="s">
        <v>81</v>
      </c>
      <c r="BK804" s="144">
        <f>ROUND(L804*K804,2)</f>
        <v>0</v>
      </c>
      <c r="BL804" s="17" t="s">
        <v>87</v>
      </c>
      <c r="BM804" s="17" t="s">
        <v>677</v>
      </c>
    </row>
    <row r="805" spans="2:65" s="10" customFormat="1" ht="22.5" customHeight="1" x14ac:dyDescent="0.1">
      <c r="B805" s="145"/>
      <c r="C805" s="146"/>
      <c r="D805" s="146"/>
      <c r="E805" s="147" t="s">
        <v>3</v>
      </c>
      <c r="F805" s="247" t="s">
        <v>667</v>
      </c>
      <c r="G805" s="248"/>
      <c r="H805" s="248"/>
      <c r="I805" s="248"/>
      <c r="J805" s="146"/>
      <c r="K805" s="148" t="s">
        <v>3</v>
      </c>
      <c r="L805" s="146"/>
      <c r="M805" s="146"/>
      <c r="N805" s="146"/>
      <c r="O805" s="146"/>
      <c r="P805" s="146"/>
      <c r="Q805" s="146"/>
      <c r="R805" s="149"/>
      <c r="T805" s="150"/>
      <c r="U805" s="146"/>
      <c r="V805" s="146"/>
      <c r="W805" s="146"/>
      <c r="X805" s="146"/>
      <c r="Y805" s="146"/>
      <c r="Z805" s="146"/>
      <c r="AA805" s="151"/>
      <c r="AT805" s="152" t="s">
        <v>161</v>
      </c>
      <c r="AU805" s="152" t="s">
        <v>81</v>
      </c>
      <c r="AV805" s="10" t="s">
        <v>20</v>
      </c>
      <c r="AW805" s="10" t="s">
        <v>32</v>
      </c>
      <c r="AX805" s="10" t="s">
        <v>74</v>
      </c>
      <c r="AY805" s="152" t="s">
        <v>154</v>
      </c>
    </row>
    <row r="806" spans="2:65" s="11" customFormat="1" ht="22.5" customHeight="1" x14ac:dyDescent="0.1">
      <c r="B806" s="153"/>
      <c r="C806" s="154"/>
      <c r="D806" s="154"/>
      <c r="E806" s="155" t="s">
        <v>3</v>
      </c>
      <c r="F806" s="249" t="s">
        <v>678</v>
      </c>
      <c r="G806" s="250"/>
      <c r="H806" s="250"/>
      <c r="I806" s="250"/>
      <c r="J806" s="154"/>
      <c r="K806" s="156">
        <v>304.428</v>
      </c>
      <c r="L806" s="154"/>
      <c r="M806" s="154"/>
      <c r="N806" s="154"/>
      <c r="O806" s="154"/>
      <c r="P806" s="154"/>
      <c r="Q806" s="154"/>
      <c r="R806" s="157"/>
      <c r="T806" s="158"/>
      <c r="U806" s="154"/>
      <c r="V806" s="154"/>
      <c r="W806" s="154"/>
      <c r="X806" s="154"/>
      <c r="Y806" s="154"/>
      <c r="Z806" s="154"/>
      <c r="AA806" s="159"/>
      <c r="AT806" s="160" t="s">
        <v>161</v>
      </c>
      <c r="AU806" s="160" t="s">
        <v>81</v>
      </c>
      <c r="AV806" s="11" t="s">
        <v>81</v>
      </c>
      <c r="AW806" s="11" t="s">
        <v>32</v>
      </c>
      <c r="AX806" s="11" t="s">
        <v>74</v>
      </c>
      <c r="AY806" s="160" t="s">
        <v>154</v>
      </c>
    </row>
    <row r="807" spans="2:65" s="10" customFormat="1" ht="22.5" customHeight="1" x14ac:dyDescent="0.1">
      <c r="B807" s="145"/>
      <c r="C807" s="146"/>
      <c r="D807" s="146"/>
      <c r="E807" s="147" t="s">
        <v>3</v>
      </c>
      <c r="F807" s="253" t="s">
        <v>264</v>
      </c>
      <c r="G807" s="248"/>
      <c r="H807" s="248"/>
      <c r="I807" s="248"/>
      <c r="J807" s="146"/>
      <c r="K807" s="148" t="s">
        <v>3</v>
      </c>
      <c r="L807" s="146"/>
      <c r="M807" s="146"/>
      <c r="N807" s="146"/>
      <c r="O807" s="146"/>
      <c r="P807" s="146"/>
      <c r="Q807" s="146"/>
      <c r="R807" s="149"/>
      <c r="T807" s="150"/>
      <c r="U807" s="146"/>
      <c r="V807" s="146"/>
      <c r="W807" s="146"/>
      <c r="X807" s="146"/>
      <c r="Y807" s="146"/>
      <c r="Z807" s="146"/>
      <c r="AA807" s="151"/>
      <c r="AT807" s="152" t="s">
        <v>161</v>
      </c>
      <c r="AU807" s="152" t="s">
        <v>81</v>
      </c>
      <c r="AV807" s="10" t="s">
        <v>20</v>
      </c>
      <c r="AW807" s="10" t="s">
        <v>32</v>
      </c>
      <c r="AX807" s="10" t="s">
        <v>74</v>
      </c>
      <c r="AY807" s="152" t="s">
        <v>154</v>
      </c>
    </row>
    <row r="808" spans="2:65" s="11" customFormat="1" ht="22.5" customHeight="1" x14ac:dyDescent="0.1">
      <c r="B808" s="153"/>
      <c r="C808" s="154"/>
      <c r="D808" s="154"/>
      <c r="E808" s="155" t="s">
        <v>3</v>
      </c>
      <c r="F808" s="249" t="s">
        <v>277</v>
      </c>
      <c r="G808" s="250"/>
      <c r="H808" s="250"/>
      <c r="I808" s="250"/>
      <c r="J808" s="154"/>
      <c r="K808" s="156">
        <v>-2.16</v>
      </c>
      <c r="L808" s="154"/>
      <c r="M808" s="154"/>
      <c r="N808" s="154"/>
      <c r="O808" s="154"/>
      <c r="P808" s="154"/>
      <c r="Q808" s="154"/>
      <c r="R808" s="157"/>
      <c r="T808" s="158"/>
      <c r="U808" s="154"/>
      <c r="V808" s="154"/>
      <c r="W808" s="154"/>
      <c r="X808" s="154"/>
      <c r="Y808" s="154"/>
      <c r="Z808" s="154"/>
      <c r="AA808" s="159"/>
      <c r="AT808" s="160" t="s">
        <v>161</v>
      </c>
      <c r="AU808" s="160" t="s">
        <v>81</v>
      </c>
      <c r="AV808" s="11" t="s">
        <v>81</v>
      </c>
      <c r="AW808" s="11" t="s">
        <v>32</v>
      </c>
      <c r="AX808" s="11" t="s">
        <v>74</v>
      </c>
      <c r="AY808" s="160" t="s">
        <v>154</v>
      </c>
    </row>
    <row r="809" spans="2:65" s="11" customFormat="1" ht="22.5" customHeight="1" x14ac:dyDescent="0.1">
      <c r="B809" s="153"/>
      <c r="C809" s="154"/>
      <c r="D809" s="154"/>
      <c r="E809" s="155" t="s">
        <v>3</v>
      </c>
      <c r="F809" s="249" t="s">
        <v>679</v>
      </c>
      <c r="G809" s="250"/>
      <c r="H809" s="250"/>
      <c r="I809" s="250"/>
      <c r="J809" s="154"/>
      <c r="K809" s="156">
        <v>-4.5599999999999996</v>
      </c>
      <c r="L809" s="154"/>
      <c r="M809" s="154"/>
      <c r="N809" s="154"/>
      <c r="O809" s="154"/>
      <c r="P809" s="154"/>
      <c r="Q809" s="154"/>
      <c r="R809" s="157"/>
      <c r="T809" s="158"/>
      <c r="U809" s="154"/>
      <c r="V809" s="154"/>
      <c r="W809" s="154"/>
      <c r="X809" s="154"/>
      <c r="Y809" s="154"/>
      <c r="Z809" s="154"/>
      <c r="AA809" s="159"/>
      <c r="AT809" s="160" t="s">
        <v>161</v>
      </c>
      <c r="AU809" s="160" t="s">
        <v>81</v>
      </c>
      <c r="AV809" s="11" t="s">
        <v>81</v>
      </c>
      <c r="AW809" s="11" t="s">
        <v>32</v>
      </c>
      <c r="AX809" s="11" t="s">
        <v>74</v>
      </c>
      <c r="AY809" s="160" t="s">
        <v>154</v>
      </c>
    </row>
    <row r="810" spans="2:65" s="11" customFormat="1" ht="22.5" customHeight="1" x14ac:dyDescent="0.1">
      <c r="B810" s="153"/>
      <c r="C810" s="154"/>
      <c r="D810" s="154"/>
      <c r="E810" s="155" t="s">
        <v>3</v>
      </c>
      <c r="F810" s="249" t="s">
        <v>279</v>
      </c>
      <c r="G810" s="250"/>
      <c r="H810" s="250"/>
      <c r="I810" s="250"/>
      <c r="J810" s="154"/>
      <c r="K810" s="156">
        <v>-3.24</v>
      </c>
      <c r="L810" s="154"/>
      <c r="M810" s="154"/>
      <c r="N810" s="154"/>
      <c r="O810" s="154"/>
      <c r="P810" s="154"/>
      <c r="Q810" s="154"/>
      <c r="R810" s="157"/>
      <c r="T810" s="158"/>
      <c r="U810" s="154"/>
      <c r="V810" s="154"/>
      <c r="W810" s="154"/>
      <c r="X810" s="154"/>
      <c r="Y810" s="154"/>
      <c r="Z810" s="154"/>
      <c r="AA810" s="159"/>
      <c r="AT810" s="160" t="s">
        <v>161</v>
      </c>
      <c r="AU810" s="160" t="s">
        <v>81</v>
      </c>
      <c r="AV810" s="11" t="s">
        <v>81</v>
      </c>
      <c r="AW810" s="11" t="s">
        <v>32</v>
      </c>
      <c r="AX810" s="11" t="s">
        <v>74</v>
      </c>
      <c r="AY810" s="160" t="s">
        <v>154</v>
      </c>
    </row>
    <row r="811" spans="2:65" s="11" customFormat="1" ht="22.5" customHeight="1" x14ac:dyDescent="0.1">
      <c r="B811" s="153"/>
      <c r="C811" s="154"/>
      <c r="D811" s="154"/>
      <c r="E811" s="155" t="s">
        <v>3</v>
      </c>
      <c r="F811" s="249" t="s">
        <v>280</v>
      </c>
      <c r="G811" s="250"/>
      <c r="H811" s="250"/>
      <c r="I811" s="250"/>
      <c r="J811" s="154"/>
      <c r="K811" s="156">
        <v>-6</v>
      </c>
      <c r="L811" s="154"/>
      <c r="M811" s="154"/>
      <c r="N811" s="154"/>
      <c r="O811" s="154"/>
      <c r="P811" s="154"/>
      <c r="Q811" s="154"/>
      <c r="R811" s="157"/>
      <c r="T811" s="158"/>
      <c r="U811" s="154"/>
      <c r="V811" s="154"/>
      <c r="W811" s="154"/>
      <c r="X811" s="154"/>
      <c r="Y811" s="154"/>
      <c r="Z811" s="154"/>
      <c r="AA811" s="159"/>
      <c r="AT811" s="160" t="s">
        <v>161</v>
      </c>
      <c r="AU811" s="160" t="s">
        <v>81</v>
      </c>
      <c r="AV811" s="11" t="s">
        <v>81</v>
      </c>
      <c r="AW811" s="11" t="s">
        <v>32</v>
      </c>
      <c r="AX811" s="11" t="s">
        <v>74</v>
      </c>
      <c r="AY811" s="160" t="s">
        <v>154</v>
      </c>
    </row>
    <row r="812" spans="2:65" s="11" customFormat="1" ht="22.5" customHeight="1" x14ac:dyDescent="0.1">
      <c r="B812" s="153"/>
      <c r="C812" s="154"/>
      <c r="D812" s="154"/>
      <c r="E812" s="155" t="s">
        <v>3</v>
      </c>
      <c r="F812" s="249" t="s">
        <v>281</v>
      </c>
      <c r="G812" s="250"/>
      <c r="H812" s="250"/>
      <c r="I812" s="250"/>
      <c r="J812" s="154"/>
      <c r="K812" s="156">
        <v>-1.2</v>
      </c>
      <c r="L812" s="154"/>
      <c r="M812" s="154"/>
      <c r="N812" s="154"/>
      <c r="O812" s="154"/>
      <c r="P812" s="154"/>
      <c r="Q812" s="154"/>
      <c r="R812" s="157"/>
      <c r="T812" s="158"/>
      <c r="U812" s="154"/>
      <c r="V812" s="154"/>
      <c r="W812" s="154"/>
      <c r="X812" s="154"/>
      <c r="Y812" s="154"/>
      <c r="Z812" s="154"/>
      <c r="AA812" s="159"/>
      <c r="AT812" s="160" t="s">
        <v>161</v>
      </c>
      <c r="AU812" s="160" t="s">
        <v>81</v>
      </c>
      <c r="AV812" s="11" t="s">
        <v>81</v>
      </c>
      <c r="AW812" s="11" t="s">
        <v>32</v>
      </c>
      <c r="AX812" s="11" t="s">
        <v>74</v>
      </c>
      <c r="AY812" s="160" t="s">
        <v>154</v>
      </c>
    </row>
    <row r="813" spans="2:65" s="11" customFormat="1" ht="22.5" customHeight="1" x14ac:dyDescent="0.1">
      <c r="B813" s="153"/>
      <c r="C813" s="154"/>
      <c r="D813" s="154"/>
      <c r="E813" s="155" t="s">
        <v>3</v>
      </c>
      <c r="F813" s="249" t="s">
        <v>282</v>
      </c>
      <c r="G813" s="250"/>
      <c r="H813" s="250"/>
      <c r="I813" s="250"/>
      <c r="J813" s="154"/>
      <c r="K813" s="156">
        <v>-2.4</v>
      </c>
      <c r="L813" s="154"/>
      <c r="M813" s="154"/>
      <c r="N813" s="154"/>
      <c r="O813" s="154"/>
      <c r="P813" s="154"/>
      <c r="Q813" s="154"/>
      <c r="R813" s="157"/>
      <c r="T813" s="158"/>
      <c r="U813" s="154"/>
      <c r="V813" s="154"/>
      <c r="W813" s="154"/>
      <c r="X813" s="154"/>
      <c r="Y813" s="154"/>
      <c r="Z813" s="154"/>
      <c r="AA813" s="159"/>
      <c r="AT813" s="160" t="s">
        <v>161</v>
      </c>
      <c r="AU813" s="160" t="s">
        <v>81</v>
      </c>
      <c r="AV813" s="11" t="s">
        <v>81</v>
      </c>
      <c r="AW813" s="11" t="s">
        <v>32</v>
      </c>
      <c r="AX813" s="11" t="s">
        <v>74</v>
      </c>
      <c r="AY813" s="160" t="s">
        <v>154</v>
      </c>
    </row>
    <row r="814" spans="2:65" s="11" customFormat="1" ht="22.5" customHeight="1" x14ac:dyDescent="0.1">
      <c r="B814" s="153"/>
      <c r="C814" s="154"/>
      <c r="D814" s="154"/>
      <c r="E814" s="155" t="s">
        <v>3</v>
      </c>
      <c r="F814" s="249" t="s">
        <v>283</v>
      </c>
      <c r="G814" s="250"/>
      <c r="H814" s="250"/>
      <c r="I814" s="250"/>
      <c r="J814" s="154"/>
      <c r="K814" s="156">
        <v>-4.3680000000000003</v>
      </c>
      <c r="L814" s="154"/>
      <c r="M814" s="154"/>
      <c r="N814" s="154"/>
      <c r="O814" s="154"/>
      <c r="P814" s="154"/>
      <c r="Q814" s="154"/>
      <c r="R814" s="157"/>
      <c r="T814" s="158"/>
      <c r="U814" s="154"/>
      <c r="V814" s="154"/>
      <c r="W814" s="154"/>
      <c r="X814" s="154"/>
      <c r="Y814" s="154"/>
      <c r="Z814" s="154"/>
      <c r="AA814" s="159"/>
      <c r="AT814" s="160" t="s">
        <v>161</v>
      </c>
      <c r="AU814" s="160" t="s">
        <v>81</v>
      </c>
      <c r="AV814" s="11" t="s">
        <v>81</v>
      </c>
      <c r="AW814" s="11" t="s">
        <v>32</v>
      </c>
      <c r="AX814" s="11" t="s">
        <v>74</v>
      </c>
      <c r="AY814" s="160" t="s">
        <v>154</v>
      </c>
    </row>
    <row r="815" spans="2:65" s="11" customFormat="1" ht="22.5" customHeight="1" x14ac:dyDescent="0.1">
      <c r="B815" s="153"/>
      <c r="C815" s="154"/>
      <c r="D815" s="154"/>
      <c r="E815" s="155" t="s">
        <v>3</v>
      </c>
      <c r="F815" s="249" t="s">
        <v>284</v>
      </c>
      <c r="G815" s="250"/>
      <c r="H815" s="250"/>
      <c r="I815" s="250"/>
      <c r="J815" s="154"/>
      <c r="K815" s="156">
        <v>-10.08</v>
      </c>
      <c r="L815" s="154"/>
      <c r="M815" s="154"/>
      <c r="N815" s="154"/>
      <c r="O815" s="154"/>
      <c r="P815" s="154"/>
      <c r="Q815" s="154"/>
      <c r="R815" s="157"/>
      <c r="T815" s="158"/>
      <c r="U815" s="154"/>
      <c r="V815" s="154"/>
      <c r="W815" s="154"/>
      <c r="X815" s="154"/>
      <c r="Y815" s="154"/>
      <c r="Z815" s="154"/>
      <c r="AA815" s="159"/>
      <c r="AT815" s="160" t="s">
        <v>161</v>
      </c>
      <c r="AU815" s="160" t="s">
        <v>81</v>
      </c>
      <c r="AV815" s="11" t="s">
        <v>81</v>
      </c>
      <c r="AW815" s="11" t="s">
        <v>32</v>
      </c>
      <c r="AX815" s="11" t="s">
        <v>74</v>
      </c>
      <c r="AY815" s="160" t="s">
        <v>154</v>
      </c>
    </row>
    <row r="816" spans="2:65" s="11" customFormat="1" ht="22.5" customHeight="1" x14ac:dyDescent="0.1">
      <c r="B816" s="153"/>
      <c r="C816" s="154"/>
      <c r="D816" s="154"/>
      <c r="E816" s="155" t="s">
        <v>3</v>
      </c>
      <c r="F816" s="249" t="s">
        <v>285</v>
      </c>
      <c r="G816" s="250"/>
      <c r="H816" s="250"/>
      <c r="I816" s="250"/>
      <c r="J816" s="154"/>
      <c r="K816" s="156">
        <v>-6.48</v>
      </c>
      <c r="L816" s="154"/>
      <c r="M816" s="154"/>
      <c r="N816" s="154"/>
      <c r="O816" s="154"/>
      <c r="P816" s="154"/>
      <c r="Q816" s="154"/>
      <c r="R816" s="157"/>
      <c r="T816" s="158"/>
      <c r="U816" s="154"/>
      <c r="V816" s="154"/>
      <c r="W816" s="154"/>
      <c r="X816" s="154"/>
      <c r="Y816" s="154"/>
      <c r="Z816" s="154"/>
      <c r="AA816" s="159"/>
      <c r="AT816" s="160" t="s">
        <v>161</v>
      </c>
      <c r="AU816" s="160" t="s">
        <v>81</v>
      </c>
      <c r="AV816" s="11" t="s">
        <v>81</v>
      </c>
      <c r="AW816" s="11" t="s">
        <v>32</v>
      </c>
      <c r="AX816" s="11" t="s">
        <v>74</v>
      </c>
      <c r="AY816" s="160" t="s">
        <v>154</v>
      </c>
    </row>
    <row r="817" spans="2:65" s="11" customFormat="1" ht="22.5" customHeight="1" x14ac:dyDescent="0.1">
      <c r="B817" s="153"/>
      <c r="C817" s="154"/>
      <c r="D817" s="154"/>
      <c r="E817" s="155" t="s">
        <v>3</v>
      </c>
      <c r="F817" s="249" t="s">
        <v>266</v>
      </c>
      <c r="G817" s="250"/>
      <c r="H817" s="250"/>
      <c r="I817" s="250"/>
      <c r="J817" s="154"/>
      <c r="K817" s="156">
        <v>-0.4</v>
      </c>
      <c r="L817" s="154"/>
      <c r="M817" s="154"/>
      <c r="N817" s="154"/>
      <c r="O817" s="154"/>
      <c r="P817" s="154"/>
      <c r="Q817" s="154"/>
      <c r="R817" s="157"/>
      <c r="T817" s="158"/>
      <c r="U817" s="154"/>
      <c r="V817" s="154"/>
      <c r="W817" s="154"/>
      <c r="X817" s="154"/>
      <c r="Y817" s="154"/>
      <c r="Z817" s="154"/>
      <c r="AA817" s="159"/>
      <c r="AT817" s="160" t="s">
        <v>161</v>
      </c>
      <c r="AU817" s="160" t="s">
        <v>81</v>
      </c>
      <c r="AV817" s="11" t="s">
        <v>81</v>
      </c>
      <c r="AW817" s="11" t="s">
        <v>32</v>
      </c>
      <c r="AX817" s="11" t="s">
        <v>74</v>
      </c>
      <c r="AY817" s="160" t="s">
        <v>154</v>
      </c>
    </row>
    <row r="818" spans="2:65" s="11" customFormat="1" ht="22.5" customHeight="1" x14ac:dyDescent="0.1">
      <c r="B818" s="153"/>
      <c r="C818" s="154"/>
      <c r="D818" s="154"/>
      <c r="E818" s="155" t="s">
        <v>3</v>
      </c>
      <c r="F818" s="249" t="s">
        <v>267</v>
      </c>
      <c r="G818" s="250"/>
      <c r="H818" s="250"/>
      <c r="I818" s="250"/>
      <c r="J818" s="154"/>
      <c r="K818" s="156">
        <v>-24</v>
      </c>
      <c r="L818" s="154"/>
      <c r="M818" s="154"/>
      <c r="N818" s="154"/>
      <c r="O818" s="154"/>
      <c r="P818" s="154"/>
      <c r="Q818" s="154"/>
      <c r="R818" s="157"/>
      <c r="T818" s="158"/>
      <c r="U818" s="154"/>
      <c r="V818" s="154"/>
      <c r="W818" s="154"/>
      <c r="X818" s="154"/>
      <c r="Y818" s="154"/>
      <c r="Z818" s="154"/>
      <c r="AA818" s="159"/>
      <c r="AT818" s="160" t="s">
        <v>161</v>
      </c>
      <c r="AU818" s="160" t="s">
        <v>81</v>
      </c>
      <c r="AV818" s="11" t="s">
        <v>81</v>
      </c>
      <c r="AW818" s="11" t="s">
        <v>32</v>
      </c>
      <c r="AX818" s="11" t="s">
        <v>74</v>
      </c>
      <c r="AY818" s="160" t="s">
        <v>154</v>
      </c>
    </row>
    <row r="819" spans="2:65" s="11" customFormat="1" ht="22.5" customHeight="1" x14ac:dyDescent="0.1">
      <c r="B819" s="153"/>
      <c r="C819" s="154"/>
      <c r="D819" s="154"/>
      <c r="E819" s="155" t="s">
        <v>3</v>
      </c>
      <c r="F819" s="249" t="s">
        <v>268</v>
      </c>
      <c r="G819" s="250"/>
      <c r="H819" s="250"/>
      <c r="I819" s="250"/>
      <c r="J819" s="154"/>
      <c r="K819" s="156">
        <v>-1.92</v>
      </c>
      <c r="L819" s="154"/>
      <c r="M819" s="154"/>
      <c r="N819" s="154"/>
      <c r="O819" s="154"/>
      <c r="P819" s="154"/>
      <c r="Q819" s="154"/>
      <c r="R819" s="157"/>
      <c r="T819" s="158"/>
      <c r="U819" s="154"/>
      <c r="V819" s="154"/>
      <c r="W819" s="154"/>
      <c r="X819" s="154"/>
      <c r="Y819" s="154"/>
      <c r="Z819" s="154"/>
      <c r="AA819" s="159"/>
      <c r="AT819" s="160" t="s">
        <v>161</v>
      </c>
      <c r="AU819" s="160" t="s">
        <v>81</v>
      </c>
      <c r="AV819" s="11" t="s">
        <v>81</v>
      </c>
      <c r="AW819" s="11" t="s">
        <v>32</v>
      </c>
      <c r="AX819" s="11" t="s">
        <v>74</v>
      </c>
      <c r="AY819" s="160" t="s">
        <v>154</v>
      </c>
    </row>
    <row r="820" spans="2:65" s="12" customFormat="1" ht="22.5" customHeight="1" x14ac:dyDescent="0.1">
      <c r="B820" s="161"/>
      <c r="C820" s="162"/>
      <c r="D820" s="162"/>
      <c r="E820" s="163" t="s">
        <v>3</v>
      </c>
      <c r="F820" s="251" t="s">
        <v>163</v>
      </c>
      <c r="G820" s="252"/>
      <c r="H820" s="252"/>
      <c r="I820" s="252"/>
      <c r="J820" s="162"/>
      <c r="K820" s="164">
        <v>237.62</v>
      </c>
      <c r="L820" s="162"/>
      <c r="M820" s="162"/>
      <c r="N820" s="162"/>
      <c r="O820" s="162"/>
      <c r="P820" s="162"/>
      <c r="Q820" s="162"/>
      <c r="R820" s="165"/>
      <c r="T820" s="166"/>
      <c r="U820" s="162"/>
      <c r="V820" s="162"/>
      <c r="W820" s="162"/>
      <c r="X820" s="162"/>
      <c r="Y820" s="162"/>
      <c r="Z820" s="162"/>
      <c r="AA820" s="167"/>
      <c r="AT820" s="168" t="s">
        <v>161</v>
      </c>
      <c r="AU820" s="168" t="s">
        <v>81</v>
      </c>
      <c r="AV820" s="12" t="s">
        <v>87</v>
      </c>
      <c r="AW820" s="12" t="s">
        <v>32</v>
      </c>
      <c r="AX820" s="12" t="s">
        <v>20</v>
      </c>
      <c r="AY820" s="168" t="s">
        <v>154</v>
      </c>
    </row>
    <row r="821" spans="2:65" s="1" customFormat="1" ht="31.5" customHeight="1" x14ac:dyDescent="0.1">
      <c r="B821" s="135"/>
      <c r="C821" s="177" t="s">
        <v>680</v>
      </c>
      <c r="D821" s="177" t="s">
        <v>367</v>
      </c>
      <c r="E821" s="178" t="s">
        <v>681</v>
      </c>
      <c r="F821" s="256" t="s">
        <v>682</v>
      </c>
      <c r="G821" s="257"/>
      <c r="H821" s="257"/>
      <c r="I821" s="257"/>
      <c r="J821" s="179" t="s">
        <v>221</v>
      </c>
      <c r="K821" s="180">
        <v>261.38200000000001</v>
      </c>
      <c r="L821" s="258">
        <v>0</v>
      </c>
      <c r="M821" s="257"/>
      <c r="N821" s="258">
        <f>ROUND(L821*K821,2)</f>
        <v>0</v>
      </c>
      <c r="O821" s="245"/>
      <c r="P821" s="245"/>
      <c r="Q821" s="245"/>
      <c r="R821" s="140"/>
      <c r="T821" s="141" t="s">
        <v>3</v>
      </c>
      <c r="U821" s="40" t="s">
        <v>41</v>
      </c>
      <c r="V821" s="142">
        <v>0</v>
      </c>
      <c r="W821" s="142">
        <f>V821*K821</f>
        <v>0</v>
      </c>
      <c r="X821" s="142">
        <v>3.0000000000000001E-3</v>
      </c>
      <c r="Y821" s="142">
        <f>X821*K821</f>
        <v>0.78414600000000001</v>
      </c>
      <c r="Z821" s="142">
        <v>0</v>
      </c>
      <c r="AA821" s="143">
        <f>Z821*K821</f>
        <v>0</v>
      </c>
      <c r="AR821" s="17" t="s">
        <v>203</v>
      </c>
      <c r="AT821" s="17" t="s">
        <v>367</v>
      </c>
      <c r="AU821" s="17" t="s">
        <v>81</v>
      </c>
      <c r="AY821" s="17" t="s">
        <v>154</v>
      </c>
      <c r="BE821" s="144">
        <f>IF(U821="základní",N821,0)</f>
        <v>0</v>
      </c>
      <c r="BF821" s="144">
        <f>IF(U821="snížená",N821,0)</f>
        <v>0</v>
      </c>
      <c r="BG821" s="144">
        <f>IF(U821="zákl. přenesená",N821,0)</f>
        <v>0</v>
      </c>
      <c r="BH821" s="144">
        <f>IF(U821="sníž. přenesená",N821,0)</f>
        <v>0</v>
      </c>
      <c r="BI821" s="144">
        <f>IF(U821="nulová",N821,0)</f>
        <v>0</v>
      </c>
      <c r="BJ821" s="17" t="s">
        <v>81</v>
      </c>
      <c r="BK821" s="144">
        <f>ROUND(L821*K821,2)</f>
        <v>0</v>
      </c>
      <c r="BL821" s="17" t="s">
        <v>87</v>
      </c>
      <c r="BM821" s="17" t="s">
        <v>683</v>
      </c>
    </row>
    <row r="822" spans="2:65" s="10" customFormat="1" ht="22.5" customHeight="1" x14ac:dyDescent="0.1">
      <c r="B822" s="145"/>
      <c r="C822" s="146"/>
      <c r="D822" s="146"/>
      <c r="E822" s="147" t="s">
        <v>3</v>
      </c>
      <c r="F822" s="247" t="s">
        <v>371</v>
      </c>
      <c r="G822" s="248"/>
      <c r="H822" s="248"/>
      <c r="I822" s="248"/>
      <c r="J822" s="146"/>
      <c r="K822" s="148" t="s">
        <v>3</v>
      </c>
      <c r="L822" s="146"/>
      <c r="M822" s="146"/>
      <c r="N822" s="146"/>
      <c r="O822" s="146"/>
      <c r="P822" s="146"/>
      <c r="Q822" s="146"/>
      <c r="R822" s="149"/>
      <c r="T822" s="150"/>
      <c r="U822" s="146"/>
      <c r="V822" s="146"/>
      <c r="W822" s="146"/>
      <c r="X822" s="146"/>
      <c r="Y822" s="146"/>
      <c r="Z822" s="146"/>
      <c r="AA822" s="151"/>
      <c r="AT822" s="152" t="s">
        <v>161</v>
      </c>
      <c r="AU822" s="152" t="s">
        <v>81</v>
      </c>
      <c r="AV822" s="10" t="s">
        <v>20</v>
      </c>
      <c r="AW822" s="10" t="s">
        <v>32</v>
      </c>
      <c r="AX822" s="10" t="s">
        <v>74</v>
      </c>
      <c r="AY822" s="152" t="s">
        <v>154</v>
      </c>
    </row>
    <row r="823" spans="2:65" s="11" customFormat="1" ht="22.5" customHeight="1" x14ac:dyDescent="0.1">
      <c r="B823" s="153"/>
      <c r="C823" s="154"/>
      <c r="D823" s="154"/>
      <c r="E823" s="155" t="s">
        <v>3</v>
      </c>
      <c r="F823" s="249" t="s">
        <v>684</v>
      </c>
      <c r="G823" s="250"/>
      <c r="H823" s="250"/>
      <c r="I823" s="250"/>
      <c r="J823" s="154"/>
      <c r="K823" s="156">
        <v>261.38200000000001</v>
      </c>
      <c r="L823" s="154"/>
      <c r="M823" s="154"/>
      <c r="N823" s="154"/>
      <c r="O823" s="154"/>
      <c r="P823" s="154"/>
      <c r="Q823" s="154"/>
      <c r="R823" s="157"/>
      <c r="T823" s="158"/>
      <c r="U823" s="154"/>
      <c r="V823" s="154"/>
      <c r="W823" s="154"/>
      <c r="X823" s="154"/>
      <c r="Y823" s="154"/>
      <c r="Z823" s="154"/>
      <c r="AA823" s="159"/>
      <c r="AT823" s="160" t="s">
        <v>161</v>
      </c>
      <c r="AU823" s="160" t="s">
        <v>81</v>
      </c>
      <c r="AV823" s="11" t="s">
        <v>81</v>
      </c>
      <c r="AW823" s="11" t="s">
        <v>32</v>
      </c>
      <c r="AX823" s="11" t="s">
        <v>74</v>
      </c>
      <c r="AY823" s="160" t="s">
        <v>154</v>
      </c>
    </row>
    <row r="824" spans="2:65" s="12" customFormat="1" ht="22.5" customHeight="1" x14ac:dyDescent="0.1">
      <c r="B824" s="161"/>
      <c r="C824" s="162"/>
      <c r="D824" s="162"/>
      <c r="E824" s="163" t="s">
        <v>3</v>
      </c>
      <c r="F824" s="251" t="s">
        <v>163</v>
      </c>
      <c r="G824" s="252"/>
      <c r="H824" s="252"/>
      <c r="I824" s="252"/>
      <c r="J824" s="162"/>
      <c r="K824" s="164">
        <v>261.38200000000001</v>
      </c>
      <c r="L824" s="162"/>
      <c r="M824" s="162"/>
      <c r="N824" s="162"/>
      <c r="O824" s="162"/>
      <c r="P824" s="162"/>
      <c r="Q824" s="162"/>
      <c r="R824" s="165"/>
      <c r="T824" s="166"/>
      <c r="U824" s="162"/>
      <c r="V824" s="162"/>
      <c r="W824" s="162"/>
      <c r="X824" s="162"/>
      <c r="Y824" s="162"/>
      <c r="Z824" s="162"/>
      <c r="AA824" s="167"/>
      <c r="AT824" s="168" t="s">
        <v>161</v>
      </c>
      <c r="AU824" s="168" t="s">
        <v>81</v>
      </c>
      <c r="AV824" s="12" t="s">
        <v>87</v>
      </c>
      <c r="AW824" s="12" t="s">
        <v>32</v>
      </c>
      <c r="AX824" s="12" t="s">
        <v>20</v>
      </c>
      <c r="AY824" s="168" t="s">
        <v>154</v>
      </c>
    </row>
    <row r="825" spans="2:65" s="1" customFormat="1" ht="31.5" customHeight="1" x14ac:dyDescent="0.1">
      <c r="B825" s="135"/>
      <c r="C825" s="136" t="s">
        <v>685</v>
      </c>
      <c r="D825" s="136" t="s">
        <v>155</v>
      </c>
      <c r="E825" s="137" t="s">
        <v>686</v>
      </c>
      <c r="F825" s="244" t="s">
        <v>687</v>
      </c>
      <c r="G825" s="245"/>
      <c r="H825" s="245"/>
      <c r="I825" s="245"/>
      <c r="J825" s="138" t="s">
        <v>206</v>
      </c>
      <c r="K825" s="139">
        <v>129.01</v>
      </c>
      <c r="L825" s="246">
        <v>0</v>
      </c>
      <c r="M825" s="245"/>
      <c r="N825" s="246">
        <f>ROUND(L825*K825,2)</f>
        <v>0</v>
      </c>
      <c r="O825" s="245"/>
      <c r="P825" s="245"/>
      <c r="Q825" s="245"/>
      <c r="R825" s="140"/>
      <c r="T825" s="141" t="s">
        <v>3</v>
      </c>
      <c r="U825" s="40" t="s">
        <v>41</v>
      </c>
      <c r="V825" s="142">
        <v>0.3</v>
      </c>
      <c r="W825" s="142">
        <f>V825*K825</f>
        <v>38.702999999999996</v>
      </c>
      <c r="X825" s="142">
        <v>1.6800000000000001E-3</v>
      </c>
      <c r="Y825" s="142">
        <f>X825*K825</f>
        <v>0.21673680000000001</v>
      </c>
      <c r="Z825" s="142">
        <v>0</v>
      </c>
      <c r="AA825" s="143">
        <f>Z825*K825</f>
        <v>0</v>
      </c>
      <c r="AR825" s="17" t="s">
        <v>87</v>
      </c>
      <c r="AT825" s="17" t="s">
        <v>155</v>
      </c>
      <c r="AU825" s="17" t="s">
        <v>81</v>
      </c>
      <c r="AY825" s="17" t="s">
        <v>154</v>
      </c>
      <c r="BE825" s="144">
        <f>IF(U825="základní",N825,0)</f>
        <v>0</v>
      </c>
      <c r="BF825" s="144">
        <f>IF(U825="snížená",N825,0)</f>
        <v>0</v>
      </c>
      <c r="BG825" s="144">
        <f>IF(U825="zákl. přenesená",N825,0)</f>
        <v>0</v>
      </c>
      <c r="BH825" s="144">
        <f>IF(U825="sníž. přenesená",N825,0)</f>
        <v>0</v>
      </c>
      <c r="BI825" s="144">
        <f>IF(U825="nulová",N825,0)</f>
        <v>0</v>
      </c>
      <c r="BJ825" s="17" t="s">
        <v>81</v>
      </c>
      <c r="BK825" s="144">
        <f>ROUND(L825*K825,2)</f>
        <v>0</v>
      </c>
      <c r="BL825" s="17" t="s">
        <v>87</v>
      </c>
      <c r="BM825" s="17" t="s">
        <v>688</v>
      </c>
    </row>
    <row r="826" spans="2:65" s="10" customFormat="1" ht="22.5" customHeight="1" x14ac:dyDescent="0.1">
      <c r="B826" s="145"/>
      <c r="C826" s="146"/>
      <c r="D826" s="146"/>
      <c r="E826" s="147" t="s">
        <v>3</v>
      </c>
      <c r="F826" s="247" t="s">
        <v>667</v>
      </c>
      <c r="G826" s="248"/>
      <c r="H826" s="248"/>
      <c r="I826" s="248"/>
      <c r="J826" s="146"/>
      <c r="K826" s="148" t="s">
        <v>3</v>
      </c>
      <c r="L826" s="146"/>
      <c r="M826" s="146"/>
      <c r="N826" s="146"/>
      <c r="O826" s="146"/>
      <c r="P826" s="146"/>
      <c r="Q826" s="146"/>
      <c r="R826" s="149"/>
      <c r="T826" s="150"/>
      <c r="U826" s="146"/>
      <c r="V826" s="146"/>
      <c r="W826" s="146"/>
      <c r="X826" s="146"/>
      <c r="Y826" s="146"/>
      <c r="Z826" s="146"/>
      <c r="AA826" s="151"/>
      <c r="AT826" s="152" t="s">
        <v>161</v>
      </c>
      <c r="AU826" s="152" t="s">
        <v>81</v>
      </c>
      <c r="AV826" s="10" t="s">
        <v>20</v>
      </c>
      <c r="AW826" s="10" t="s">
        <v>32</v>
      </c>
      <c r="AX826" s="10" t="s">
        <v>74</v>
      </c>
      <c r="AY826" s="152" t="s">
        <v>154</v>
      </c>
    </row>
    <row r="827" spans="2:65" s="11" customFormat="1" ht="22.5" customHeight="1" x14ac:dyDescent="0.1">
      <c r="B827" s="153"/>
      <c r="C827" s="154"/>
      <c r="D827" s="154"/>
      <c r="E827" s="155" t="s">
        <v>3</v>
      </c>
      <c r="F827" s="249" t="s">
        <v>689</v>
      </c>
      <c r="G827" s="250"/>
      <c r="H827" s="250"/>
      <c r="I827" s="250"/>
      <c r="J827" s="154"/>
      <c r="K827" s="156">
        <v>8.4</v>
      </c>
      <c r="L827" s="154"/>
      <c r="M827" s="154"/>
      <c r="N827" s="154"/>
      <c r="O827" s="154"/>
      <c r="P827" s="154"/>
      <c r="Q827" s="154"/>
      <c r="R827" s="157"/>
      <c r="T827" s="158"/>
      <c r="U827" s="154"/>
      <c r="V827" s="154"/>
      <c r="W827" s="154"/>
      <c r="X827" s="154"/>
      <c r="Y827" s="154"/>
      <c r="Z827" s="154"/>
      <c r="AA827" s="159"/>
      <c r="AT827" s="160" t="s">
        <v>161</v>
      </c>
      <c r="AU827" s="160" t="s">
        <v>81</v>
      </c>
      <c r="AV827" s="11" t="s">
        <v>81</v>
      </c>
      <c r="AW827" s="11" t="s">
        <v>32</v>
      </c>
      <c r="AX827" s="11" t="s">
        <v>74</v>
      </c>
      <c r="AY827" s="160" t="s">
        <v>154</v>
      </c>
    </row>
    <row r="828" spans="2:65" s="11" customFormat="1" ht="22.5" customHeight="1" x14ac:dyDescent="0.1">
      <c r="B828" s="153"/>
      <c r="C828" s="154"/>
      <c r="D828" s="154"/>
      <c r="E828" s="155" t="s">
        <v>3</v>
      </c>
      <c r="F828" s="249" t="s">
        <v>690</v>
      </c>
      <c r="G828" s="250"/>
      <c r="H828" s="250"/>
      <c r="I828" s="250"/>
      <c r="J828" s="154"/>
      <c r="K828" s="156">
        <v>11.12</v>
      </c>
      <c r="L828" s="154"/>
      <c r="M828" s="154"/>
      <c r="N828" s="154"/>
      <c r="O828" s="154"/>
      <c r="P828" s="154"/>
      <c r="Q828" s="154"/>
      <c r="R828" s="157"/>
      <c r="T828" s="158"/>
      <c r="U828" s="154"/>
      <c r="V828" s="154"/>
      <c r="W828" s="154"/>
      <c r="X828" s="154"/>
      <c r="Y828" s="154"/>
      <c r="Z828" s="154"/>
      <c r="AA828" s="159"/>
      <c r="AT828" s="160" t="s">
        <v>161</v>
      </c>
      <c r="AU828" s="160" t="s">
        <v>81</v>
      </c>
      <c r="AV828" s="11" t="s">
        <v>81</v>
      </c>
      <c r="AW828" s="11" t="s">
        <v>32</v>
      </c>
      <c r="AX828" s="11" t="s">
        <v>74</v>
      </c>
      <c r="AY828" s="160" t="s">
        <v>154</v>
      </c>
    </row>
    <row r="829" spans="2:65" s="11" customFormat="1" ht="22.5" customHeight="1" x14ac:dyDescent="0.1">
      <c r="B829" s="153"/>
      <c r="C829" s="154"/>
      <c r="D829" s="154"/>
      <c r="E829" s="155" t="s">
        <v>3</v>
      </c>
      <c r="F829" s="249" t="s">
        <v>691</v>
      </c>
      <c r="G829" s="250"/>
      <c r="H829" s="250"/>
      <c r="I829" s="250"/>
      <c r="J829" s="154"/>
      <c r="K829" s="156">
        <v>6.15</v>
      </c>
      <c r="L829" s="154"/>
      <c r="M829" s="154"/>
      <c r="N829" s="154"/>
      <c r="O829" s="154"/>
      <c r="P829" s="154"/>
      <c r="Q829" s="154"/>
      <c r="R829" s="157"/>
      <c r="T829" s="158"/>
      <c r="U829" s="154"/>
      <c r="V829" s="154"/>
      <c r="W829" s="154"/>
      <c r="X829" s="154"/>
      <c r="Y829" s="154"/>
      <c r="Z829" s="154"/>
      <c r="AA829" s="159"/>
      <c r="AT829" s="160" t="s">
        <v>161</v>
      </c>
      <c r="AU829" s="160" t="s">
        <v>81</v>
      </c>
      <c r="AV829" s="11" t="s">
        <v>81</v>
      </c>
      <c r="AW829" s="11" t="s">
        <v>32</v>
      </c>
      <c r="AX829" s="11" t="s">
        <v>74</v>
      </c>
      <c r="AY829" s="160" t="s">
        <v>154</v>
      </c>
    </row>
    <row r="830" spans="2:65" s="11" customFormat="1" ht="22.5" customHeight="1" x14ac:dyDescent="0.1">
      <c r="B830" s="153"/>
      <c r="C830" s="154"/>
      <c r="D830" s="154"/>
      <c r="E830" s="155" t="s">
        <v>3</v>
      </c>
      <c r="F830" s="249" t="s">
        <v>692</v>
      </c>
      <c r="G830" s="250"/>
      <c r="H830" s="250"/>
      <c r="I830" s="250"/>
      <c r="J830" s="154"/>
      <c r="K830" s="156">
        <v>7.3</v>
      </c>
      <c r="L830" s="154"/>
      <c r="M830" s="154"/>
      <c r="N830" s="154"/>
      <c r="O830" s="154"/>
      <c r="P830" s="154"/>
      <c r="Q830" s="154"/>
      <c r="R830" s="157"/>
      <c r="T830" s="158"/>
      <c r="U830" s="154"/>
      <c r="V830" s="154"/>
      <c r="W830" s="154"/>
      <c r="X830" s="154"/>
      <c r="Y830" s="154"/>
      <c r="Z830" s="154"/>
      <c r="AA830" s="159"/>
      <c r="AT830" s="160" t="s">
        <v>161</v>
      </c>
      <c r="AU830" s="160" t="s">
        <v>81</v>
      </c>
      <c r="AV830" s="11" t="s">
        <v>81</v>
      </c>
      <c r="AW830" s="11" t="s">
        <v>32</v>
      </c>
      <c r="AX830" s="11" t="s">
        <v>74</v>
      </c>
      <c r="AY830" s="160" t="s">
        <v>154</v>
      </c>
    </row>
    <row r="831" spans="2:65" s="11" customFormat="1" ht="22.5" customHeight="1" x14ac:dyDescent="0.1">
      <c r="B831" s="153"/>
      <c r="C831" s="154"/>
      <c r="D831" s="154"/>
      <c r="E831" s="155" t="s">
        <v>3</v>
      </c>
      <c r="F831" s="249" t="s">
        <v>693</v>
      </c>
      <c r="G831" s="250"/>
      <c r="H831" s="250"/>
      <c r="I831" s="250"/>
      <c r="J831" s="154"/>
      <c r="K831" s="156">
        <v>5.2</v>
      </c>
      <c r="L831" s="154"/>
      <c r="M831" s="154"/>
      <c r="N831" s="154"/>
      <c r="O831" s="154"/>
      <c r="P831" s="154"/>
      <c r="Q831" s="154"/>
      <c r="R831" s="157"/>
      <c r="T831" s="158"/>
      <c r="U831" s="154"/>
      <c r="V831" s="154"/>
      <c r="W831" s="154"/>
      <c r="X831" s="154"/>
      <c r="Y831" s="154"/>
      <c r="Z831" s="154"/>
      <c r="AA831" s="159"/>
      <c r="AT831" s="160" t="s">
        <v>161</v>
      </c>
      <c r="AU831" s="160" t="s">
        <v>81</v>
      </c>
      <c r="AV831" s="11" t="s">
        <v>81</v>
      </c>
      <c r="AW831" s="11" t="s">
        <v>32</v>
      </c>
      <c r="AX831" s="11" t="s">
        <v>74</v>
      </c>
      <c r="AY831" s="160" t="s">
        <v>154</v>
      </c>
    </row>
    <row r="832" spans="2:65" s="11" customFormat="1" ht="22.5" customHeight="1" x14ac:dyDescent="0.1">
      <c r="B832" s="153"/>
      <c r="C832" s="154"/>
      <c r="D832" s="154"/>
      <c r="E832" s="155" t="s">
        <v>3</v>
      </c>
      <c r="F832" s="249" t="s">
        <v>694</v>
      </c>
      <c r="G832" s="250"/>
      <c r="H832" s="250"/>
      <c r="I832" s="250"/>
      <c r="J832" s="154"/>
      <c r="K832" s="156">
        <v>5.8</v>
      </c>
      <c r="L832" s="154"/>
      <c r="M832" s="154"/>
      <c r="N832" s="154"/>
      <c r="O832" s="154"/>
      <c r="P832" s="154"/>
      <c r="Q832" s="154"/>
      <c r="R832" s="157"/>
      <c r="T832" s="158"/>
      <c r="U832" s="154"/>
      <c r="V832" s="154"/>
      <c r="W832" s="154"/>
      <c r="X832" s="154"/>
      <c r="Y832" s="154"/>
      <c r="Z832" s="154"/>
      <c r="AA832" s="159"/>
      <c r="AT832" s="160" t="s">
        <v>161</v>
      </c>
      <c r="AU832" s="160" t="s">
        <v>81</v>
      </c>
      <c r="AV832" s="11" t="s">
        <v>81</v>
      </c>
      <c r="AW832" s="11" t="s">
        <v>32</v>
      </c>
      <c r="AX832" s="11" t="s">
        <v>74</v>
      </c>
      <c r="AY832" s="160" t="s">
        <v>154</v>
      </c>
    </row>
    <row r="833" spans="2:65" s="11" customFormat="1" ht="22.5" customHeight="1" x14ac:dyDescent="0.1">
      <c r="B833" s="153"/>
      <c r="C833" s="154"/>
      <c r="D833" s="154"/>
      <c r="E833" s="155" t="s">
        <v>3</v>
      </c>
      <c r="F833" s="249" t="s">
        <v>695</v>
      </c>
      <c r="G833" s="250"/>
      <c r="H833" s="250"/>
      <c r="I833" s="250"/>
      <c r="J833" s="154"/>
      <c r="K833" s="156">
        <v>8.44</v>
      </c>
      <c r="L833" s="154"/>
      <c r="M833" s="154"/>
      <c r="N833" s="154"/>
      <c r="O833" s="154"/>
      <c r="P833" s="154"/>
      <c r="Q833" s="154"/>
      <c r="R833" s="157"/>
      <c r="T833" s="158"/>
      <c r="U833" s="154"/>
      <c r="V833" s="154"/>
      <c r="W833" s="154"/>
      <c r="X833" s="154"/>
      <c r="Y833" s="154"/>
      <c r="Z833" s="154"/>
      <c r="AA833" s="159"/>
      <c r="AT833" s="160" t="s">
        <v>161</v>
      </c>
      <c r="AU833" s="160" t="s">
        <v>81</v>
      </c>
      <c r="AV833" s="11" t="s">
        <v>81</v>
      </c>
      <c r="AW833" s="11" t="s">
        <v>32</v>
      </c>
      <c r="AX833" s="11" t="s">
        <v>74</v>
      </c>
      <c r="AY833" s="160" t="s">
        <v>154</v>
      </c>
    </row>
    <row r="834" spans="2:65" s="11" customFormat="1" ht="22.5" customHeight="1" x14ac:dyDescent="0.1">
      <c r="B834" s="153"/>
      <c r="C834" s="154"/>
      <c r="D834" s="154"/>
      <c r="E834" s="155" t="s">
        <v>3</v>
      </c>
      <c r="F834" s="249" t="s">
        <v>696</v>
      </c>
      <c r="G834" s="250"/>
      <c r="H834" s="250"/>
      <c r="I834" s="250"/>
      <c r="J834" s="154"/>
      <c r="K834" s="156">
        <v>13.2</v>
      </c>
      <c r="L834" s="154"/>
      <c r="M834" s="154"/>
      <c r="N834" s="154"/>
      <c r="O834" s="154"/>
      <c r="P834" s="154"/>
      <c r="Q834" s="154"/>
      <c r="R834" s="157"/>
      <c r="T834" s="158"/>
      <c r="U834" s="154"/>
      <c r="V834" s="154"/>
      <c r="W834" s="154"/>
      <c r="X834" s="154"/>
      <c r="Y834" s="154"/>
      <c r="Z834" s="154"/>
      <c r="AA834" s="159"/>
      <c r="AT834" s="160" t="s">
        <v>161</v>
      </c>
      <c r="AU834" s="160" t="s">
        <v>81</v>
      </c>
      <c r="AV834" s="11" t="s">
        <v>81</v>
      </c>
      <c r="AW834" s="11" t="s">
        <v>32</v>
      </c>
      <c r="AX834" s="11" t="s">
        <v>74</v>
      </c>
      <c r="AY834" s="160" t="s">
        <v>154</v>
      </c>
    </row>
    <row r="835" spans="2:65" s="11" customFormat="1" ht="22.5" customHeight="1" x14ac:dyDescent="0.1">
      <c r="B835" s="153"/>
      <c r="C835" s="154"/>
      <c r="D835" s="154"/>
      <c r="E835" s="155" t="s">
        <v>3</v>
      </c>
      <c r="F835" s="249" t="s">
        <v>697</v>
      </c>
      <c r="G835" s="250"/>
      <c r="H835" s="250"/>
      <c r="I835" s="250"/>
      <c r="J835" s="154"/>
      <c r="K835" s="156">
        <v>10.199999999999999</v>
      </c>
      <c r="L835" s="154"/>
      <c r="M835" s="154"/>
      <c r="N835" s="154"/>
      <c r="O835" s="154"/>
      <c r="P835" s="154"/>
      <c r="Q835" s="154"/>
      <c r="R835" s="157"/>
      <c r="T835" s="158"/>
      <c r="U835" s="154"/>
      <c r="V835" s="154"/>
      <c r="W835" s="154"/>
      <c r="X835" s="154"/>
      <c r="Y835" s="154"/>
      <c r="Z835" s="154"/>
      <c r="AA835" s="159"/>
      <c r="AT835" s="160" t="s">
        <v>161</v>
      </c>
      <c r="AU835" s="160" t="s">
        <v>81</v>
      </c>
      <c r="AV835" s="11" t="s">
        <v>81</v>
      </c>
      <c r="AW835" s="11" t="s">
        <v>32</v>
      </c>
      <c r="AX835" s="11" t="s">
        <v>74</v>
      </c>
      <c r="AY835" s="160" t="s">
        <v>154</v>
      </c>
    </row>
    <row r="836" spans="2:65" s="11" customFormat="1" ht="22.5" customHeight="1" x14ac:dyDescent="0.1">
      <c r="B836" s="153"/>
      <c r="C836" s="154"/>
      <c r="D836" s="154"/>
      <c r="E836" s="155" t="s">
        <v>3</v>
      </c>
      <c r="F836" s="249" t="s">
        <v>698</v>
      </c>
      <c r="G836" s="250"/>
      <c r="H836" s="250"/>
      <c r="I836" s="250"/>
      <c r="J836" s="154"/>
      <c r="K836" s="156">
        <v>2.8</v>
      </c>
      <c r="L836" s="154"/>
      <c r="M836" s="154"/>
      <c r="N836" s="154"/>
      <c r="O836" s="154"/>
      <c r="P836" s="154"/>
      <c r="Q836" s="154"/>
      <c r="R836" s="157"/>
      <c r="T836" s="158"/>
      <c r="U836" s="154"/>
      <c r="V836" s="154"/>
      <c r="W836" s="154"/>
      <c r="X836" s="154"/>
      <c r="Y836" s="154"/>
      <c r="Z836" s="154"/>
      <c r="AA836" s="159"/>
      <c r="AT836" s="160" t="s">
        <v>161</v>
      </c>
      <c r="AU836" s="160" t="s">
        <v>81</v>
      </c>
      <c r="AV836" s="11" t="s">
        <v>81</v>
      </c>
      <c r="AW836" s="11" t="s">
        <v>32</v>
      </c>
      <c r="AX836" s="11" t="s">
        <v>74</v>
      </c>
      <c r="AY836" s="160" t="s">
        <v>154</v>
      </c>
    </row>
    <row r="837" spans="2:65" s="11" customFormat="1" ht="22.5" customHeight="1" x14ac:dyDescent="0.1">
      <c r="B837" s="153"/>
      <c r="C837" s="154"/>
      <c r="D837" s="154"/>
      <c r="E837" s="155" t="s">
        <v>3</v>
      </c>
      <c r="F837" s="249" t="s">
        <v>699</v>
      </c>
      <c r="G837" s="250"/>
      <c r="H837" s="250"/>
      <c r="I837" s="250"/>
      <c r="J837" s="154"/>
      <c r="K837" s="156">
        <v>44</v>
      </c>
      <c r="L837" s="154"/>
      <c r="M837" s="154"/>
      <c r="N837" s="154"/>
      <c r="O837" s="154"/>
      <c r="P837" s="154"/>
      <c r="Q837" s="154"/>
      <c r="R837" s="157"/>
      <c r="T837" s="158"/>
      <c r="U837" s="154"/>
      <c r="V837" s="154"/>
      <c r="W837" s="154"/>
      <c r="X837" s="154"/>
      <c r="Y837" s="154"/>
      <c r="Z837" s="154"/>
      <c r="AA837" s="159"/>
      <c r="AT837" s="160" t="s">
        <v>161</v>
      </c>
      <c r="AU837" s="160" t="s">
        <v>81</v>
      </c>
      <c r="AV837" s="11" t="s">
        <v>81</v>
      </c>
      <c r="AW837" s="11" t="s">
        <v>32</v>
      </c>
      <c r="AX837" s="11" t="s">
        <v>74</v>
      </c>
      <c r="AY837" s="160" t="s">
        <v>154</v>
      </c>
    </row>
    <row r="838" spans="2:65" s="11" customFormat="1" ht="22.5" customHeight="1" x14ac:dyDescent="0.1">
      <c r="B838" s="153"/>
      <c r="C838" s="154"/>
      <c r="D838" s="154"/>
      <c r="E838" s="155" t="s">
        <v>3</v>
      </c>
      <c r="F838" s="249" t="s">
        <v>700</v>
      </c>
      <c r="G838" s="250"/>
      <c r="H838" s="250"/>
      <c r="I838" s="250"/>
      <c r="J838" s="154"/>
      <c r="K838" s="156">
        <v>6.4</v>
      </c>
      <c r="L838" s="154"/>
      <c r="M838" s="154"/>
      <c r="N838" s="154"/>
      <c r="O838" s="154"/>
      <c r="P838" s="154"/>
      <c r="Q838" s="154"/>
      <c r="R838" s="157"/>
      <c r="T838" s="158"/>
      <c r="U838" s="154"/>
      <c r="V838" s="154"/>
      <c r="W838" s="154"/>
      <c r="X838" s="154"/>
      <c r="Y838" s="154"/>
      <c r="Z838" s="154"/>
      <c r="AA838" s="159"/>
      <c r="AT838" s="160" t="s">
        <v>161</v>
      </c>
      <c r="AU838" s="160" t="s">
        <v>81</v>
      </c>
      <c r="AV838" s="11" t="s">
        <v>81</v>
      </c>
      <c r="AW838" s="11" t="s">
        <v>32</v>
      </c>
      <c r="AX838" s="11" t="s">
        <v>74</v>
      </c>
      <c r="AY838" s="160" t="s">
        <v>154</v>
      </c>
    </row>
    <row r="839" spans="2:65" s="12" customFormat="1" ht="22.5" customHeight="1" x14ac:dyDescent="0.1">
      <c r="B839" s="161"/>
      <c r="C839" s="162"/>
      <c r="D839" s="162"/>
      <c r="E839" s="163" t="s">
        <v>3</v>
      </c>
      <c r="F839" s="251" t="s">
        <v>163</v>
      </c>
      <c r="G839" s="252"/>
      <c r="H839" s="252"/>
      <c r="I839" s="252"/>
      <c r="J839" s="162"/>
      <c r="K839" s="164">
        <v>129.01</v>
      </c>
      <c r="L839" s="162"/>
      <c r="M839" s="162"/>
      <c r="N839" s="162"/>
      <c r="O839" s="162"/>
      <c r="P839" s="162"/>
      <c r="Q839" s="162"/>
      <c r="R839" s="165"/>
      <c r="T839" s="166"/>
      <c r="U839" s="162"/>
      <c r="V839" s="162"/>
      <c r="W839" s="162"/>
      <c r="X839" s="162"/>
      <c r="Y839" s="162"/>
      <c r="Z839" s="162"/>
      <c r="AA839" s="167"/>
      <c r="AT839" s="168" t="s">
        <v>161</v>
      </c>
      <c r="AU839" s="168" t="s">
        <v>81</v>
      </c>
      <c r="AV839" s="12" t="s">
        <v>87</v>
      </c>
      <c r="AW839" s="12" t="s">
        <v>32</v>
      </c>
      <c r="AX839" s="12" t="s">
        <v>20</v>
      </c>
      <c r="AY839" s="168" t="s">
        <v>154</v>
      </c>
    </row>
    <row r="840" spans="2:65" s="1" customFormat="1" ht="31.5" customHeight="1" x14ac:dyDescent="0.1">
      <c r="B840" s="135"/>
      <c r="C840" s="177" t="s">
        <v>701</v>
      </c>
      <c r="D840" s="177" t="s">
        <v>367</v>
      </c>
      <c r="E840" s="178" t="s">
        <v>702</v>
      </c>
      <c r="F840" s="256" t="s">
        <v>703</v>
      </c>
      <c r="G840" s="257"/>
      <c r="H840" s="257"/>
      <c r="I840" s="257"/>
      <c r="J840" s="179" t="s">
        <v>221</v>
      </c>
      <c r="K840" s="180">
        <v>35.503</v>
      </c>
      <c r="L840" s="258">
        <v>0</v>
      </c>
      <c r="M840" s="257"/>
      <c r="N840" s="258">
        <f>ROUND(L840*K840,2)</f>
        <v>0</v>
      </c>
      <c r="O840" s="245"/>
      <c r="P840" s="245"/>
      <c r="Q840" s="245"/>
      <c r="R840" s="140"/>
      <c r="T840" s="141" t="s">
        <v>3</v>
      </c>
      <c r="U840" s="40" t="s">
        <v>41</v>
      </c>
      <c r="V840" s="142">
        <v>0</v>
      </c>
      <c r="W840" s="142">
        <f>V840*K840</f>
        <v>0</v>
      </c>
      <c r="X840" s="142">
        <v>4.4999999999999999E-4</v>
      </c>
      <c r="Y840" s="142">
        <f>X840*K840</f>
        <v>1.597635E-2</v>
      </c>
      <c r="Z840" s="142">
        <v>0</v>
      </c>
      <c r="AA840" s="143">
        <f>Z840*K840</f>
        <v>0</v>
      </c>
      <c r="AR840" s="17" t="s">
        <v>203</v>
      </c>
      <c r="AT840" s="17" t="s">
        <v>367</v>
      </c>
      <c r="AU840" s="17" t="s">
        <v>81</v>
      </c>
      <c r="AY840" s="17" t="s">
        <v>154</v>
      </c>
      <c r="BE840" s="144">
        <f>IF(U840="základní",N840,0)</f>
        <v>0</v>
      </c>
      <c r="BF840" s="144">
        <f>IF(U840="snížená",N840,0)</f>
        <v>0</v>
      </c>
      <c r="BG840" s="144">
        <f>IF(U840="zákl. přenesená",N840,0)</f>
        <v>0</v>
      </c>
      <c r="BH840" s="144">
        <f>IF(U840="sníž. přenesená",N840,0)</f>
        <v>0</v>
      </c>
      <c r="BI840" s="144">
        <f>IF(U840="nulová",N840,0)</f>
        <v>0</v>
      </c>
      <c r="BJ840" s="17" t="s">
        <v>81</v>
      </c>
      <c r="BK840" s="144">
        <f>ROUND(L840*K840,2)</f>
        <v>0</v>
      </c>
      <c r="BL840" s="17" t="s">
        <v>87</v>
      </c>
      <c r="BM840" s="17" t="s">
        <v>704</v>
      </c>
    </row>
    <row r="841" spans="2:65" s="10" customFormat="1" ht="22.5" customHeight="1" x14ac:dyDescent="0.1">
      <c r="B841" s="145"/>
      <c r="C841" s="146"/>
      <c r="D841" s="146"/>
      <c r="E841" s="147" t="s">
        <v>3</v>
      </c>
      <c r="F841" s="247" t="s">
        <v>371</v>
      </c>
      <c r="G841" s="248"/>
      <c r="H841" s="248"/>
      <c r="I841" s="248"/>
      <c r="J841" s="146"/>
      <c r="K841" s="148" t="s">
        <v>3</v>
      </c>
      <c r="L841" s="146"/>
      <c r="M841" s="146"/>
      <c r="N841" s="146"/>
      <c r="O841" s="146"/>
      <c r="P841" s="146"/>
      <c r="Q841" s="146"/>
      <c r="R841" s="149"/>
      <c r="T841" s="150"/>
      <c r="U841" s="146"/>
      <c r="V841" s="146"/>
      <c r="W841" s="146"/>
      <c r="X841" s="146"/>
      <c r="Y841" s="146"/>
      <c r="Z841" s="146"/>
      <c r="AA841" s="151"/>
      <c r="AT841" s="152" t="s">
        <v>161</v>
      </c>
      <c r="AU841" s="152" t="s">
        <v>81</v>
      </c>
      <c r="AV841" s="10" t="s">
        <v>20</v>
      </c>
      <c r="AW841" s="10" t="s">
        <v>32</v>
      </c>
      <c r="AX841" s="10" t="s">
        <v>74</v>
      </c>
      <c r="AY841" s="152" t="s">
        <v>154</v>
      </c>
    </row>
    <row r="842" spans="2:65" s="11" customFormat="1" ht="22.5" customHeight="1" x14ac:dyDescent="0.1">
      <c r="B842" s="153"/>
      <c r="C842" s="154"/>
      <c r="D842" s="154"/>
      <c r="E842" s="155" t="s">
        <v>3</v>
      </c>
      <c r="F842" s="249" t="s">
        <v>705</v>
      </c>
      <c r="G842" s="250"/>
      <c r="H842" s="250"/>
      <c r="I842" s="250"/>
      <c r="J842" s="154"/>
      <c r="K842" s="156">
        <v>35.503</v>
      </c>
      <c r="L842" s="154"/>
      <c r="M842" s="154"/>
      <c r="N842" s="154"/>
      <c r="O842" s="154"/>
      <c r="P842" s="154"/>
      <c r="Q842" s="154"/>
      <c r="R842" s="157"/>
      <c r="T842" s="158"/>
      <c r="U842" s="154"/>
      <c r="V842" s="154"/>
      <c r="W842" s="154"/>
      <c r="X842" s="154"/>
      <c r="Y842" s="154"/>
      <c r="Z842" s="154"/>
      <c r="AA842" s="159"/>
      <c r="AT842" s="160" t="s">
        <v>161</v>
      </c>
      <c r="AU842" s="160" t="s">
        <v>81</v>
      </c>
      <c r="AV842" s="11" t="s">
        <v>81</v>
      </c>
      <c r="AW842" s="11" t="s">
        <v>32</v>
      </c>
      <c r="AX842" s="11" t="s">
        <v>74</v>
      </c>
      <c r="AY842" s="160" t="s">
        <v>154</v>
      </c>
    </row>
    <row r="843" spans="2:65" s="12" customFormat="1" ht="22.5" customHeight="1" x14ac:dyDescent="0.1">
      <c r="B843" s="161"/>
      <c r="C843" s="162"/>
      <c r="D843" s="162"/>
      <c r="E843" s="163" t="s">
        <v>3</v>
      </c>
      <c r="F843" s="251" t="s">
        <v>163</v>
      </c>
      <c r="G843" s="252"/>
      <c r="H843" s="252"/>
      <c r="I843" s="252"/>
      <c r="J843" s="162"/>
      <c r="K843" s="164">
        <v>35.503</v>
      </c>
      <c r="L843" s="162"/>
      <c r="M843" s="162"/>
      <c r="N843" s="162"/>
      <c r="O843" s="162"/>
      <c r="P843" s="162"/>
      <c r="Q843" s="162"/>
      <c r="R843" s="165"/>
      <c r="T843" s="166"/>
      <c r="U843" s="162"/>
      <c r="V843" s="162"/>
      <c r="W843" s="162"/>
      <c r="X843" s="162"/>
      <c r="Y843" s="162"/>
      <c r="Z843" s="162"/>
      <c r="AA843" s="167"/>
      <c r="AT843" s="168" t="s">
        <v>161</v>
      </c>
      <c r="AU843" s="168" t="s">
        <v>81</v>
      </c>
      <c r="AV843" s="12" t="s">
        <v>87</v>
      </c>
      <c r="AW843" s="12" t="s">
        <v>32</v>
      </c>
      <c r="AX843" s="12" t="s">
        <v>20</v>
      </c>
      <c r="AY843" s="168" t="s">
        <v>154</v>
      </c>
    </row>
    <row r="844" spans="2:65" s="1" customFormat="1" ht="31.5" customHeight="1" x14ac:dyDescent="0.1">
      <c r="B844" s="135"/>
      <c r="C844" s="136" t="s">
        <v>706</v>
      </c>
      <c r="D844" s="136" t="s">
        <v>155</v>
      </c>
      <c r="E844" s="137" t="s">
        <v>707</v>
      </c>
      <c r="F844" s="244" t="s">
        <v>708</v>
      </c>
      <c r="G844" s="245"/>
      <c r="H844" s="245"/>
      <c r="I844" s="245"/>
      <c r="J844" s="138" t="s">
        <v>221</v>
      </c>
      <c r="K844" s="139">
        <v>237.62</v>
      </c>
      <c r="L844" s="246">
        <v>0</v>
      </c>
      <c r="M844" s="245"/>
      <c r="N844" s="246">
        <f>ROUND(L844*K844,2)</f>
        <v>0</v>
      </c>
      <c r="O844" s="245"/>
      <c r="P844" s="245"/>
      <c r="Q844" s="245"/>
      <c r="R844" s="140"/>
      <c r="T844" s="141" t="s">
        <v>3</v>
      </c>
      <c r="U844" s="40" t="s">
        <v>41</v>
      </c>
      <c r="V844" s="142">
        <v>8.0000000000000002E-3</v>
      </c>
      <c r="W844" s="142">
        <f>V844*K844</f>
        <v>1.90096</v>
      </c>
      <c r="X844" s="142">
        <v>6.0000000000000002E-5</v>
      </c>
      <c r="Y844" s="142">
        <f>X844*K844</f>
        <v>1.4257200000000001E-2</v>
      </c>
      <c r="Z844" s="142">
        <v>0</v>
      </c>
      <c r="AA844" s="143">
        <f>Z844*K844</f>
        <v>0</v>
      </c>
      <c r="AR844" s="17" t="s">
        <v>87</v>
      </c>
      <c r="AT844" s="17" t="s">
        <v>155</v>
      </c>
      <c r="AU844" s="17" t="s">
        <v>81</v>
      </c>
      <c r="AY844" s="17" t="s">
        <v>154</v>
      </c>
      <c r="BE844" s="144">
        <f>IF(U844="základní",N844,0)</f>
        <v>0</v>
      </c>
      <c r="BF844" s="144">
        <f>IF(U844="snížená",N844,0)</f>
        <v>0</v>
      </c>
      <c r="BG844" s="144">
        <f>IF(U844="zákl. přenesená",N844,0)</f>
        <v>0</v>
      </c>
      <c r="BH844" s="144">
        <f>IF(U844="sníž. přenesená",N844,0)</f>
        <v>0</v>
      </c>
      <c r="BI844" s="144">
        <f>IF(U844="nulová",N844,0)</f>
        <v>0</v>
      </c>
      <c r="BJ844" s="17" t="s">
        <v>81</v>
      </c>
      <c r="BK844" s="144">
        <f>ROUND(L844*K844,2)</f>
        <v>0</v>
      </c>
      <c r="BL844" s="17" t="s">
        <v>87</v>
      </c>
      <c r="BM844" s="17" t="s">
        <v>709</v>
      </c>
    </row>
    <row r="845" spans="2:65" s="11" customFormat="1" ht="22.5" customHeight="1" x14ac:dyDescent="0.1">
      <c r="B845" s="153"/>
      <c r="C845" s="154"/>
      <c r="D845" s="154"/>
      <c r="E845" s="155" t="s">
        <v>3</v>
      </c>
      <c r="F845" s="259" t="s">
        <v>710</v>
      </c>
      <c r="G845" s="250"/>
      <c r="H845" s="250"/>
      <c r="I845" s="250"/>
      <c r="J845" s="154"/>
      <c r="K845" s="156">
        <v>237.62</v>
      </c>
      <c r="L845" s="154"/>
      <c r="M845" s="154"/>
      <c r="N845" s="154"/>
      <c r="O845" s="154"/>
      <c r="P845" s="154"/>
      <c r="Q845" s="154"/>
      <c r="R845" s="157"/>
      <c r="T845" s="158"/>
      <c r="U845" s="154"/>
      <c r="V845" s="154"/>
      <c r="W845" s="154"/>
      <c r="X845" s="154"/>
      <c r="Y845" s="154"/>
      <c r="Z845" s="154"/>
      <c r="AA845" s="159"/>
      <c r="AT845" s="160" t="s">
        <v>161</v>
      </c>
      <c r="AU845" s="160" t="s">
        <v>81</v>
      </c>
      <c r="AV845" s="11" t="s">
        <v>81</v>
      </c>
      <c r="AW845" s="11" t="s">
        <v>32</v>
      </c>
      <c r="AX845" s="11" t="s">
        <v>74</v>
      </c>
      <c r="AY845" s="160" t="s">
        <v>154</v>
      </c>
    </row>
    <row r="846" spans="2:65" s="12" customFormat="1" ht="22.5" customHeight="1" x14ac:dyDescent="0.1">
      <c r="B846" s="161"/>
      <c r="C846" s="162"/>
      <c r="D846" s="162"/>
      <c r="E846" s="163" t="s">
        <v>3</v>
      </c>
      <c r="F846" s="251" t="s">
        <v>163</v>
      </c>
      <c r="G846" s="252"/>
      <c r="H846" s="252"/>
      <c r="I846" s="252"/>
      <c r="J846" s="162"/>
      <c r="K846" s="164">
        <v>237.62</v>
      </c>
      <c r="L846" s="162"/>
      <c r="M846" s="162"/>
      <c r="N846" s="162"/>
      <c r="O846" s="162"/>
      <c r="P846" s="162"/>
      <c r="Q846" s="162"/>
      <c r="R846" s="165"/>
      <c r="T846" s="166"/>
      <c r="U846" s="162"/>
      <c r="V846" s="162"/>
      <c r="W846" s="162"/>
      <c r="X846" s="162"/>
      <c r="Y846" s="162"/>
      <c r="Z846" s="162"/>
      <c r="AA846" s="167"/>
      <c r="AT846" s="168" t="s">
        <v>161</v>
      </c>
      <c r="AU846" s="168" t="s">
        <v>81</v>
      </c>
      <c r="AV846" s="12" t="s">
        <v>87</v>
      </c>
      <c r="AW846" s="12" t="s">
        <v>32</v>
      </c>
      <c r="AX846" s="12" t="s">
        <v>20</v>
      </c>
      <c r="AY846" s="168" t="s">
        <v>154</v>
      </c>
    </row>
    <row r="847" spans="2:65" s="1" customFormat="1" ht="31.5" customHeight="1" x14ac:dyDescent="0.1">
      <c r="B847" s="135"/>
      <c r="C847" s="136" t="s">
        <v>711</v>
      </c>
      <c r="D847" s="136" t="s">
        <v>155</v>
      </c>
      <c r="E847" s="137" t="s">
        <v>712</v>
      </c>
      <c r="F847" s="244" t="s">
        <v>713</v>
      </c>
      <c r="G847" s="245"/>
      <c r="H847" s="245"/>
      <c r="I847" s="245"/>
      <c r="J847" s="138" t="s">
        <v>206</v>
      </c>
      <c r="K847" s="139">
        <v>44.12</v>
      </c>
      <c r="L847" s="246">
        <v>0</v>
      </c>
      <c r="M847" s="245"/>
      <c r="N847" s="246">
        <f>ROUND(L847*K847,2)</f>
        <v>0</v>
      </c>
      <c r="O847" s="245"/>
      <c r="P847" s="245"/>
      <c r="Q847" s="245"/>
      <c r="R847" s="140"/>
      <c r="T847" s="141" t="s">
        <v>3</v>
      </c>
      <c r="U847" s="40" t="s">
        <v>41</v>
      </c>
      <c r="V847" s="142">
        <v>0.23</v>
      </c>
      <c r="W847" s="142">
        <f>V847*K847</f>
        <v>10.147600000000001</v>
      </c>
      <c r="X847" s="142">
        <v>6.0000000000000002E-5</v>
      </c>
      <c r="Y847" s="142">
        <f>X847*K847</f>
        <v>2.6471999999999997E-3</v>
      </c>
      <c r="Z847" s="142">
        <v>0</v>
      </c>
      <c r="AA847" s="143">
        <f>Z847*K847</f>
        <v>0</v>
      </c>
      <c r="AR847" s="17" t="s">
        <v>87</v>
      </c>
      <c r="AT847" s="17" t="s">
        <v>155</v>
      </c>
      <c r="AU847" s="17" t="s">
        <v>81</v>
      </c>
      <c r="AY847" s="17" t="s">
        <v>154</v>
      </c>
      <c r="BE847" s="144">
        <f>IF(U847="základní",N847,0)</f>
        <v>0</v>
      </c>
      <c r="BF847" s="144">
        <f>IF(U847="snížená",N847,0)</f>
        <v>0</v>
      </c>
      <c r="BG847" s="144">
        <f>IF(U847="zákl. přenesená",N847,0)</f>
        <v>0</v>
      </c>
      <c r="BH847" s="144">
        <f>IF(U847="sníž. přenesená",N847,0)</f>
        <v>0</v>
      </c>
      <c r="BI847" s="144">
        <f>IF(U847="nulová",N847,0)</f>
        <v>0</v>
      </c>
      <c r="BJ847" s="17" t="s">
        <v>81</v>
      </c>
      <c r="BK847" s="144">
        <f>ROUND(L847*K847,2)</f>
        <v>0</v>
      </c>
      <c r="BL847" s="17" t="s">
        <v>87</v>
      </c>
      <c r="BM847" s="17" t="s">
        <v>714</v>
      </c>
    </row>
    <row r="848" spans="2:65" s="10" customFormat="1" ht="22.5" customHeight="1" x14ac:dyDescent="0.1">
      <c r="B848" s="145"/>
      <c r="C848" s="146"/>
      <c r="D848" s="146"/>
      <c r="E848" s="147" t="s">
        <v>3</v>
      </c>
      <c r="F848" s="247" t="s">
        <v>667</v>
      </c>
      <c r="G848" s="248"/>
      <c r="H848" s="248"/>
      <c r="I848" s="248"/>
      <c r="J848" s="146"/>
      <c r="K848" s="148" t="s">
        <v>3</v>
      </c>
      <c r="L848" s="146"/>
      <c r="M848" s="146"/>
      <c r="N848" s="146"/>
      <c r="O848" s="146"/>
      <c r="P848" s="146"/>
      <c r="Q848" s="146"/>
      <c r="R848" s="149"/>
      <c r="T848" s="150"/>
      <c r="U848" s="146"/>
      <c r="V848" s="146"/>
      <c r="W848" s="146"/>
      <c r="X848" s="146"/>
      <c r="Y848" s="146"/>
      <c r="Z848" s="146"/>
      <c r="AA848" s="151"/>
      <c r="AT848" s="152" t="s">
        <v>161</v>
      </c>
      <c r="AU848" s="152" t="s">
        <v>81</v>
      </c>
      <c r="AV848" s="10" t="s">
        <v>20</v>
      </c>
      <c r="AW848" s="10" t="s">
        <v>32</v>
      </c>
      <c r="AX848" s="10" t="s">
        <v>74</v>
      </c>
      <c r="AY848" s="152" t="s">
        <v>154</v>
      </c>
    </row>
    <row r="849" spans="2:65" s="11" customFormat="1" ht="22.5" customHeight="1" x14ac:dyDescent="0.1">
      <c r="B849" s="153"/>
      <c r="C849" s="154"/>
      <c r="D849" s="154"/>
      <c r="E849" s="155" t="s">
        <v>3</v>
      </c>
      <c r="F849" s="249" t="s">
        <v>715</v>
      </c>
      <c r="G849" s="250"/>
      <c r="H849" s="250"/>
      <c r="I849" s="250"/>
      <c r="J849" s="154"/>
      <c r="K849" s="156">
        <v>44.12</v>
      </c>
      <c r="L849" s="154"/>
      <c r="M849" s="154"/>
      <c r="N849" s="154"/>
      <c r="O849" s="154"/>
      <c r="P849" s="154"/>
      <c r="Q849" s="154"/>
      <c r="R849" s="157"/>
      <c r="T849" s="158"/>
      <c r="U849" s="154"/>
      <c r="V849" s="154"/>
      <c r="W849" s="154"/>
      <c r="X849" s="154"/>
      <c r="Y849" s="154"/>
      <c r="Z849" s="154"/>
      <c r="AA849" s="159"/>
      <c r="AT849" s="160" t="s">
        <v>161</v>
      </c>
      <c r="AU849" s="160" t="s">
        <v>81</v>
      </c>
      <c r="AV849" s="11" t="s">
        <v>81</v>
      </c>
      <c r="AW849" s="11" t="s">
        <v>32</v>
      </c>
      <c r="AX849" s="11" t="s">
        <v>74</v>
      </c>
      <c r="AY849" s="160" t="s">
        <v>154</v>
      </c>
    </row>
    <row r="850" spans="2:65" s="12" customFormat="1" ht="22.5" customHeight="1" x14ac:dyDescent="0.1">
      <c r="B850" s="161"/>
      <c r="C850" s="162"/>
      <c r="D850" s="162"/>
      <c r="E850" s="163" t="s">
        <v>3</v>
      </c>
      <c r="F850" s="251" t="s">
        <v>163</v>
      </c>
      <c r="G850" s="252"/>
      <c r="H850" s="252"/>
      <c r="I850" s="252"/>
      <c r="J850" s="162"/>
      <c r="K850" s="164">
        <v>44.12</v>
      </c>
      <c r="L850" s="162"/>
      <c r="M850" s="162"/>
      <c r="N850" s="162"/>
      <c r="O850" s="162"/>
      <c r="P850" s="162"/>
      <c r="Q850" s="162"/>
      <c r="R850" s="165"/>
      <c r="T850" s="166"/>
      <c r="U850" s="162"/>
      <c r="V850" s="162"/>
      <c r="W850" s="162"/>
      <c r="X850" s="162"/>
      <c r="Y850" s="162"/>
      <c r="Z850" s="162"/>
      <c r="AA850" s="167"/>
      <c r="AT850" s="168" t="s">
        <v>161</v>
      </c>
      <c r="AU850" s="168" t="s">
        <v>81</v>
      </c>
      <c r="AV850" s="12" t="s">
        <v>87</v>
      </c>
      <c r="AW850" s="12" t="s">
        <v>32</v>
      </c>
      <c r="AX850" s="12" t="s">
        <v>20</v>
      </c>
      <c r="AY850" s="168" t="s">
        <v>154</v>
      </c>
    </row>
    <row r="851" spans="2:65" s="1" customFormat="1" ht="31.5" customHeight="1" x14ac:dyDescent="0.1">
      <c r="B851" s="135"/>
      <c r="C851" s="177" t="s">
        <v>716</v>
      </c>
      <c r="D851" s="177" t="s">
        <v>367</v>
      </c>
      <c r="E851" s="178" t="s">
        <v>717</v>
      </c>
      <c r="F851" s="256" t="s">
        <v>718</v>
      </c>
      <c r="G851" s="257"/>
      <c r="H851" s="257"/>
      <c r="I851" s="257"/>
      <c r="J851" s="179" t="s">
        <v>206</v>
      </c>
      <c r="K851" s="180">
        <v>48.531999999999996</v>
      </c>
      <c r="L851" s="258">
        <v>0</v>
      </c>
      <c r="M851" s="257"/>
      <c r="N851" s="258">
        <f>ROUND(L851*K851,2)</f>
        <v>0</v>
      </c>
      <c r="O851" s="245"/>
      <c r="P851" s="245"/>
      <c r="Q851" s="245"/>
      <c r="R851" s="140"/>
      <c r="T851" s="141" t="s">
        <v>3</v>
      </c>
      <c r="U851" s="40" t="s">
        <v>41</v>
      </c>
      <c r="V851" s="142">
        <v>0</v>
      </c>
      <c r="W851" s="142">
        <f>V851*K851</f>
        <v>0</v>
      </c>
      <c r="X851" s="142">
        <v>7.2000000000000005E-4</v>
      </c>
      <c r="Y851" s="142">
        <f>X851*K851</f>
        <v>3.4943040000000002E-2</v>
      </c>
      <c r="Z851" s="142">
        <v>0</v>
      </c>
      <c r="AA851" s="143">
        <f>Z851*K851</f>
        <v>0</v>
      </c>
      <c r="AR851" s="17" t="s">
        <v>203</v>
      </c>
      <c r="AT851" s="17" t="s">
        <v>367</v>
      </c>
      <c r="AU851" s="17" t="s">
        <v>81</v>
      </c>
      <c r="AY851" s="17" t="s">
        <v>154</v>
      </c>
      <c r="BE851" s="144">
        <f>IF(U851="základní",N851,0)</f>
        <v>0</v>
      </c>
      <c r="BF851" s="144">
        <f>IF(U851="snížená",N851,0)</f>
        <v>0</v>
      </c>
      <c r="BG851" s="144">
        <f>IF(U851="zákl. přenesená",N851,0)</f>
        <v>0</v>
      </c>
      <c r="BH851" s="144">
        <f>IF(U851="sníž. přenesená",N851,0)</f>
        <v>0</v>
      </c>
      <c r="BI851" s="144">
        <f>IF(U851="nulová",N851,0)</f>
        <v>0</v>
      </c>
      <c r="BJ851" s="17" t="s">
        <v>81</v>
      </c>
      <c r="BK851" s="144">
        <f>ROUND(L851*K851,2)</f>
        <v>0</v>
      </c>
      <c r="BL851" s="17" t="s">
        <v>87</v>
      </c>
      <c r="BM851" s="17" t="s">
        <v>719</v>
      </c>
    </row>
    <row r="852" spans="2:65" s="1" customFormat="1" ht="22.5" customHeight="1" x14ac:dyDescent="0.1">
      <c r="B852" s="135"/>
      <c r="C852" s="136" t="s">
        <v>720</v>
      </c>
      <c r="D852" s="136" t="s">
        <v>155</v>
      </c>
      <c r="E852" s="137" t="s">
        <v>721</v>
      </c>
      <c r="F852" s="244" t="s">
        <v>722</v>
      </c>
      <c r="G852" s="245"/>
      <c r="H852" s="245"/>
      <c r="I852" s="245"/>
      <c r="J852" s="138" t="s">
        <v>206</v>
      </c>
      <c r="K852" s="139">
        <v>345.39</v>
      </c>
      <c r="L852" s="246">
        <v>0</v>
      </c>
      <c r="M852" s="245"/>
      <c r="N852" s="246">
        <f>ROUND(L852*K852,2)</f>
        <v>0</v>
      </c>
      <c r="O852" s="245"/>
      <c r="P852" s="245"/>
      <c r="Q852" s="245"/>
      <c r="R852" s="140"/>
      <c r="T852" s="141" t="s">
        <v>3</v>
      </c>
      <c r="U852" s="40" t="s">
        <v>41</v>
      </c>
      <c r="V852" s="142">
        <v>0.14000000000000001</v>
      </c>
      <c r="W852" s="142">
        <f>V852*K852</f>
        <v>48.354600000000005</v>
      </c>
      <c r="X852" s="142">
        <v>2.5000000000000001E-4</v>
      </c>
      <c r="Y852" s="142">
        <f>X852*K852</f>
        <v>8.6347499999999994E-2</v>
      </c>
      <c r="Z852" s="142">
        <v>0</v>
      </c>
      <c r="AA852" s="143">
        <f>Z852*K852</f>
        <v>0</v>
      </c>
      <c r="AR852" s="17" t="s">
        <v>87</v>
      </c>
      <c r="AT852" s="17" t="s">
        <v>155</v>
      </c>
      <c r="AU852" s="17" t="s">
        <v>81</v>
      </c>
      <c r="AY852" s="17" t="s">
        <v>154</v>
      </c>
      <c r="BE852" s="144">
        <f>IF(U852="základní",N852,0)</f>
        <v>0</v>
      </c>
      <c r="BF852" s="144">
        <f>IF(U852="snížená",N852,0)</f>
        <v>0</v>
      </c>
      <c r="BG852" s="144">
        <f>IF(U852="zákl. přenesená",N852,0)</f>
        <v>0</v>
      </c>
      <c r="BH852" s="144">
        <f>IF(U852="sníž. přenesená",N852,0)</f>
        <v>0</v>
      </c>
      <c r="BI852" s="144">
        <f>IF(U852="nulová",N852,0)</f>
        <v>0</v>
      </c>
      <c r="BJ852" s="17" t="s">
        <v>81</v>
      </c>
      <c r="BK852" s="144">
        <f>ROUND(L852*K852,2)</f>
        <v>0</v>
      </c>
      <c r="BL852" s="17" t="s">
        <v>87</v>
      </c>
      <c r="BM852" s="17" t="s">
        <v>723</v>
      </c>
    </row>
    <row r="853" spans="2:65" s="10" customFormat="1" ht="22.5" customHeight="1" x14ac:dyDescent="0.1">
      <c r="B853" s="145"/>
      <c r="C853" s="146"/>
      <c r="D853" s="146"/>
      <c r="E853" s="147" t="s">
        <v>3</v>
      </c>
      <c r="F853" s="247" t="s">
        <v>724</v>
      </c>
      <c r="G853" s="248"/>
      <c r="H853" s="248"/>
      <c r="I853" s="248"/>
      <c r="J853" s="146"/>
      <c r="K853" s="148" t="s">
        <v>3</v>
      </c>
      <c r="L853" s="146"/>
      <c r="M853" s="146"/>
      <c r="N853" s="146"/>
      <c r="O853" s="146"/>
      <c r="P853" s="146"/>
      <c r="Q853" s="146"/>
      <c r="R853" s="149"/>
      <c r="T853" s="150"/>
      <c r="U853" s="146"/>
      <c r="V853" s="146"/>
      <c r="W853" s="146"/>
      <c r="X853" s="146"/>
      <c r="Y853" s="146"/>
      <c r="Z853" s="146"/>
      <c r="AA853" s="151"/>
      <c r="AT853" s="152" t="s">
        <v>161</v>
      </c>
      <c r="AU853" s="152" t="s">
        <v>81</v>
      </c>
      <c r="AV853" s="10" t="s">
        <v>20</v>
      </c>
      <c r="AW853" s="10" t="s">
        <v>32</v>
      </c>
      <c r="AX853" s="10" t="s">
        <v>74</v>
      </c>
      <c r="AY853" s="152" t="s">
        <v>154</v>
      </c>
    </row>
    <row r="854" spans="2:65" s="11" customFormat="1" ht="22.5" customHeight="1" x14ac:dyDescent="0.1">
      <c r="B854" s="153"/>
      <c r="C854" s="154"/>
      <c r="D854" s="154"/>
      <c r="E854" s="155" t="s">
        <v>3</v>
      </c>
      <c r="F854" s="249" t="s">
        <v>725</v>
      </c>
      <c r="G854" s="250"/>
      <c r="H854" s="250"/>
      <c r="I854" s="250"/>
      <c r="J854" s="154"/>
      <c r="K854" s="156">
        <v>129.1</v>
      </c>
      <c r="L854" s="154"/>
      <c r="M854" s="154"/>
      <c r="N854" s="154"/>
      <c r="O854" s="154"/>
      <c r="P854" s="154"/>
      <c r="Q854" s="154"/>
      <c r="R854" s="157"/>
      <c r="T854" s="158"/>
      <c r="U854" s="154"/>
      <c r="V854" s="154"/>
      <c r="W854" s="154"/>
      <c r="X854" s="154"/>
      <c r="Y854" s="154"/>
      <c r="Z854" s="154"/>
      <c r="AA854" s="159"/>
      <c r="AT854" s="160" t="s">
        <v>161</v>
      </c>
      <c r="AU854" s="160" t="s">
        <v>81</v>
      </c>
      <c r="AV854" s="11" t="s">
        <v>81</v>
      </c>
      <c r="AW854" s="11" t="s">
        <v>32</v>
      </c>
      <c r="AX854" s="11" t="s">
        <v>74</v>
      </c>
      <c r="AY854" s="160" t="s">
        <v>154</v>
      </c>
    </row>
    <row r="855" spans="2:65" s="10" customFormat="1" ht="22.5" customHeight="1" x14ac:dyDescent="0.1">
      <c r="B855" s="145"/>
      <c r="C855" s="146"/>
      <c r="D855" s="146"/>
      <c r="E855" s="147" t="s">
        <v>3</v>
      </c>
      <c r="F855" s="253" t="s">
        <v>726</v>
      </c>
      <c r="G855" s="248"/>
      <c r="H855" s="248"/>
      <c r="I855" s="248"/>
      <c r="J855" s="146"/>
      <c r="K855" s="148" t="s">
        <v>3</v>
      </c>
      <c r="L855" s="146"/>
      <c r="M855" s="146"/>
      <c r="N855" s="146"/>
      <c r="O855" s="146"/>
      <c r="P855" s="146"/>
      <c r="Q855" s="146"/>
      <c r="R855" s="149"/>
      <c r="T855" s="150"/>
      <c r="U855" s="146"/>
      <c r="V855" s="146"/>
      <c r="W855" s="146"/>
      <c r="X855" s="146"/>
      <c r="Y855" s="146"/>
      <c r="Z855" s="146"/>
      <c r="AA855" s="151"/>
      <c r="AT855" s="152" t="s">
        <v>161</v>
      </c>
      <c r="AU855" s="152" t="s">
        <v>81</v>
      </c>
      <c r="AV855" s="10" t="s">
        <v>20</v>
      </c>
      <c r="AW855" s="10" t="s">
        <v>32</v>
      </c>
      <c r="AX855" s="10" t="s">
        <v>74</v>
      </c>
      <c r="AY855" s="152" t="s">
        <v>154</v>
      </c>
    </row>
    <row r="856" spans="2:65" s="11" customFormat="1" ht="22.5" customHeight="1" x14ac:dyDescent="0.1">
      <c r="B856" s="153"/>
      <c r="C856" s="154"/>
      <c r="D856" s="154"/>
      <c r="E856" s="155" t="s">
        <v>3</v>
      </c>
      <c r="F856" s="249" t="s">
        <v>727</v>
      </c>
      <c r="G856" s="250"/>
      <c r="H856" s="250"/>
      <c r="I856" s="250"/>
      <c r="J856" s="154"/>
      <c r="K856" s="156">
        <v>157.1</v>
      </c>
      <c r="L856" s="154"/>
      <c r="M856" s="154"/>
      <c r="N856" s="154"/>
      <c r="O856" s="154"/>
      <c r="P856" s="154"/>
      <c r="Q856" s="154"/>
      <c r="R856" s="157"/>
      <c r="T856" s="158"/>
      <c r="U856" s="154"/>
      <c r="V856" s="154"/>
      <c r="W856" s="154"/>
      <c r="X856" s="154"/>
      <c r="Y856" s="154"/>
      <c r="Z856" s="154"/>
      <c r="AA856" s="159"/>
      <c r="AT856" s="160" t="s">
        <v>161</v>
      </c>
      <c r="AU856" s="160" t="s">
        <v>81</v>
      </c>
      <c r="AV856" s="11" t="s">
        <v>81</v>
      </c>
      <c r="AW856" s="11" t="s">
        <v>32</v>
      </c>
      <c r="AX856" s="11" t="s">
        <v>74</v>
      </c>
      <c r="AY856" s="160" t="s">
        <v>154</v>
      </c>
    </row>
    <row r="857" spans="2:65" s="10" customFormat="1" ht="22.5" customHeight="1" x14ac:dyDescent="0.1">
      <c r="B857" s="145"/>
      <c r="C857" s="146"/>
      <c r="D857" s="146"/>
      <c r="E857" s="147" t="s">
        <v>3</v>
      </c>
      <c r="F857" s="253" t="s">
        <v>728</v>
      </c>
      <c r="G857" s="248"/>
      <c r="H857" s="248"/>
      <c r="I857" s="248"/>
      <c r="J857" s="146"/>
      <c r="K857" s="148" t="s">
        <v>3</v>
      </c>
      <c r="L857" s="146"/>
      <c r="M857" s="146"/>
      <c r="N857" s="146"/>
      <c r="O857" s="146"/>
      <c r="P857" s="146"/>
      <c r="Q857" s="146"/>
      <c r="R857" s="149"/>
      <c r="T857" s="150"/>
      <c r="U857" s="146"/>
      <c r="V857" s="146"/>
      <c r="W857" s="146"/>
      <c r="X857" s="146"/>
      <c r="Y857" s="146"/>
      <c r="Z857" s="146"/>
      <c r="AA857" s="151"/>
      <c r="AT857" s="152" t="s">
        <v>161</v>
      </c>
      <c r="AU857" s="152" t="s">
        <v>81</v>
      </c>
      <c r="AV857" s="10" t="s">
        <v>20</v>
      </c>
      <c r="AW857" s="10" t="s">
        <v>32</v>
      </c>
      <c r="AX857" s="10" t="s">
        <v>74</v>
      </c>
      <c r="AY857" s="152" t="s">
        <v>154</v>
      </c>
    </row>
    <row r="858" spans="2:65" s="11" customFormat="1" ht="31.5" customHeight="1" x14ac:dyDescent="0.1">
      <c r="B858" s="153"/>
      <c r="C858" s="154"/>
      <c r="D858" s="154"/>
      <c r="E858" s="155" t="s">
        <v>3</v>
      </c>
      <c r="F858" s="249" t="s">
        <v>729</v>
      </c>
      <c r="G858" s="250"/>
      <c r="H858" s="250"/>
      <c r="I858" s="250"/>
      <c r="J858" s="154"/>
      <c r="K858" s="156">
        <v>32.07</v>
      </c>
      <c r="L858" s="154"/>
      <c r="M858" s="154"/>
      <c r="N858" s="154"/>
      <c r="O858" s="154"/>
      <c r="P858" s="154"/>
      <c r="Q858" s="154"/>
      <c r="R858" s="157"/>
      <c r="T858" s="158"/>
      <c r="U858" s="154"/>
      <c r="V858" s="154"/>
      <c r="W858" s="154"/>
      <c r="X858" s="154"/>
      <c r="Y858" s="154"/>
      <c r="Z858" s="154"/>
      <c r="AA858" s="159"/>
      <c r="AT858" s="160" t="s">
        <v>161</v>
      </c>
      <c r="AU858" s="160" t="s">
        <v>81</v>
      </c>
      <c r="AV858" s="11" t="s">
        <v>81</v>
      </c>
      <c r="AW858" s="11" t="s">
        <v>32</v>
      </c>
      <c r="AX858" s="11" t="s">
        <v>74</v>
      </c>
      <c r="AY858" s="160" t="s">
        <v>154</v>
      </c>
    </row>
    <row r="859" spans="2:65" s="10" customFormat="1" ht="22.5" customHeight="1" x14ac:dyDescent="0.1">
      <c r="B859" s="145"/>
      <c r="C859" s="146"/>
      <c r="D859" s="146"/>
      <c r="E859" s="147" t="s">
        <v>3</v>
      </c>
      <c r="F859" s="253" t="s">
        <v>730</v>
      </c>
      <c r="G859" s="248"/>
      <c r="H859" s="248"/>
      <c r="I859" s="248"/>
      <c r="J859" s="146"/>
      <c r="K859" s="148" t="s">
        <v>3</v>
      </c>
      <c r="L859" s="146"/>
      <c r="M859" s="146"/>
      <c r="N859" s="146"/>
      <c r="O859" s="146"/>
      <c r="P859" s="146"/>
      <c r="Q859" s="146"/>
      <c r="R859" s="149"/>
      <c r="T859" s="150"/>
      <c r="U859" s="146"/>
      <c r="V859" s="146"/>
      <c r="W859" s="146"/>
      <c r="X859" s="146"/>
      <c r="Y859" s="146"/>
      <c r="Z859" s="146"/>
      <c r="AA859" s="151"/>
      <c r="AT859" s="152" t="s">
        <v>161</v>
      </c>
      <c r="AU859" s="152" t="s">
        <v>81</v>
      </c>
      <c r="AV859" s="10" t="s">
        <v>20</v>
      </c>
      <c r="AW859" s="10" t="s">
        <v>32</v>
      </c>
      <c r="AX859" s="10" t="s">
        <v>74</v>
      </c>
      <c r="AY859" s="152" t="s">
        <v>154</v>
      </c>
    </row>
    <row r="860" spans="2:65" s="11" customFormat="1" ht="31.5" customHeight="1" x14ac:dyDescent="0.1">
      <c r="B860" s="153"/>
      <c r="C860" s="154"/>
      <c r="D860" s="154"/>
      <c r="E860" s="155" t="s">
        <v>3</v>
      </c>
      <c r="F860" s="249" t="s">
        <v>731</v>
      </c>
      <c r="G860" s="250"/>
      <c r="H860" s="250"/>
      <c r="I860" s="250"/>
      <c r="J860" s="154"/>
      <c r="K860" s="156">
        <v>27.12</v>
      </c>
      <c r="L860" s="154"/>
      <c r="M860" s="154"/>
      <c r="N860" s="154"/>
      <c r="O860" s="154"/>
      <c r="P860" s="154"/>
      <c r="Q860" s="154"/>
      <c r="R860" s="157"/>
      <c r="T860" s="158"/>
      <c r="U860" s="154"/>
      <c r="V860" s="154"/>
      <c r="W860" s="154"/>
      <c r="X860" s="154"/>
      <c r="Y860" s="154"/>
      <c r="Z860" s="154"/>
      <c r="AA860" s="159"/>
      <c r="AT860" s="160" t="s">
        <v>161</v>
      </c>
      <c r="AU860" s="160" t="s">
        <v>81</v>
      </c>
      <c r="AV860" s="11" t="s">
        <v>81</v>
      </c>
      <c r="AW860" s="11" t="s">
        <v>32</v>
      </c>
      <c r="AX860" s="11" t="s">
        <v>74</v>
      </c>
      <c r="AY860" s="160" t="s">
        <v>154</v>
      </c>
    </row>
    <row r="861" spans="2:65" s="12" customFormat="1" ht="22.5" customHeight="1" x14ac:dyDescent="0.1">
      <c r="B861" s="161"/>
      <c r="C861" s="162"/>
      <c r="D861" s="162"/>
      <c r="E861" s="163" t="s">
        <v>3</v>
      </c>
      <c r="F861" s="251" t="s">
        <v>163</v>
      </c>
      <c r="G861" s="252"/>
      <c r="H861" s="252"/>
      <c r="I861" s="252"/>
      <c r="J861" s="162"/>
      <c r="K861" s="164">
        <v>345.39</v>
      </c>
      <c r="L861" s="162"/>
      <c r="M861" s="162"/>
      <c r="N861" s="162"/>
      <c r="O861" s="162"/>
      <c r="P861" s="162"/>
      <c r="Q861" s="162"/>
      <c r="R861" s="165"/>
      <c r="T861" s="166"/>
      <c r="U861" s="162"/>
      <c r="V861" s="162"/>
      <c r="W861" s="162"/>
      <c r="X861" s="162"/>
      <c r="Y861" s="162"/>
      <c r="Z861" s="162"/>
      <c r="AA861" s="167"/>
      <c r="AT861" s="168" t="s">
        <v>161</v>
      </c>
      <c r="AU861" s="168" t="s">
        <v>81</v>
      </c>
      <c r="AV861" s="12" t="s">
        <v>87</v>
      </c>
      <c r="AW861" s="12" t="s">
        <v>32</v>
      </c>
      <c r="AX861" s="12" t="s">
        <v>20</v>
      </c>
      <c r="AY861" s="168" t="s">
        <v>154</v>
      </c>
    </row>
    <row r="862" spans="2:65" s="1" customFormat="1" ht="31.5" customHeight="1" x14ac:dyDescent="0.1">
      <c r="B862" s="135"/>
      <c r="C862" s="177" t="s">
        <v>732</v>
      </c>
      <c r="D862" s="177" t="s">
        <v>367</v>
      </c>
      <c r="E862" s="178" t="s">
        <v>733</v>
      </c>
      <c r="F862" s="256" t="s">
        <v>734</v>
      </c>
      <c r="G862" s="257"/>
      <c r="H862" s="257"/>
      <c r="I862" s="257"/>
      <c r="J862" s="179" t="s">
        <v>206</v>
      </c>
      <c r="K862" s="180">
        <v>142.01</v>
      </c>
      <c r="L862" s="258">
        <v>0</v>
      </c>
      <c r="M862" s="257"/>
      <c r="N862" s="258">
        <f>ROUND(L862*K862,2)</f>
        <v>0</v>
      </c>
      <c r="O862" s="245"/>
      <c r="P862" s="245"/>
      <c r="Q862" s="245"/>
      <c r="R862" s="140"/>
      <c r="T862" s="141" t="s">
        <v>3</v>
      </c>
      <c r="U862" s="40" t="s">
        <v>41</v>
      </c>
      <c r="V862" s="142">
        <v>0</v>
      </c>
      <c r="W862" s="142">
        <f>V862*K862</f>
        <v>0</v>
      </c>
      <c r="X862" s="142">
        <v>4.0000000000000003E-5</v>
      </c>
      <c r="Y862" s="142">
        <f>X862*K862</f>
        <v>5.6804000000000004E-3</v>
      </c>
      <c r="Z862" s="142">
        <v>0</v>
      </c>
      <c r="AA862" s="143">
        <f>Z862*K862</f>
        <v>0</v>
      </c>
      <c r="AR862" s="17" t="s">
        <v>203</v>
      </c>
      <c r="AT862" s="17" t="s">
        <v>367</v>
      </c>
      <c r="AU862" s="17" t="s">
        <v>81</v>
      </c>
      <c r="AY862" s="17" t="s">
        <v>154</v>
      </c>
      <c r="BE862" s="144">
        <f>IF(U862="základní",N862,0)</f>
        <v>0</v>
      </c>
      <c r="BF862" s="144">
        <f>IF(U862="snížená",N862,0)</f>
        <v>0</v>
      </c>
      <c r="BG862" s="144">
        <f>IF(U862="zákl. přenesená",N862,0)</f>
        <v>0</v>
      </c>
      <c r="BH862" s="144">
        <f>IF(U862="sníž. přenesená",N862,0)</f>
        <v>0</v>
      </c>
      <c r="BI862" s="144">
        <f>IF(U862="nulová",N862,0)</f>
        <v>0</v>
      </c>
      <c r="BJ862" s="17" t="s">
        <v>81</v>
      </c>
      <c r="BK862" s="144">
        <f>ROUND(L862*K862,2)</f>
        <v>0</v>
      </c>
      <c r="BL862" s="17" t="s">
        <v>87</v>
      </c>
      <c r="BM862" s="17" t="s">
        <v>735</v>
      </c>
    </row>
    <row r="863" spans="2:65" s="1" customFormat="1" ht="22.5" customHeight="1" x14ac:dyDescent="0.1">
      <c r="B863" s="135"/>
      <c r="C863" s="177" t="s">
        <v>736</v>
      </c>
      <c r="D863" s="177" t="s">
        <v>367</v>
      </c>
      <c r="E863" s="178" t="s">
        <v>737</v>
      </c>
      <c r="F863" s="256" t="s">
        <v>738</v>
      </c>
      <c r="G863" s="257"/>
      <c r="H863" s="257"/>
      <c r="I863" s="257"/>
      <c r="J863" s="179" t="s">
        <v>206</v>
      </c>
      <c r="K863" s="180">
        <v>172.81</v>
      </c>
      <c r="L863" s="258">
        <v>0</v>
      </c>
      <c r="M863" s="257"/>
      <c r="N863" s="258">
        <f>ROUND(L863*K863,2)</f>
        <v>0</v>
      </c>
      <c r="O863" s="245"/>
      <c r="P863" s="245"/>
      <c r="Q863" s="245"/>
      <c r="R863" s="140"/>
      <c r="T863" s="141" t="s">
        <v>3</v>
      </c>
      <c r="U863" s="40" t="s">
        <v>41</v>
      </c>
      <c r="V863" s="142">
        <v>0</v>
      </c>
      <c r="W863" s="142">
        <f>V863*K863</f>
        <v>0</v>
      </c>
      <c r="X863" s="142">
        <v>3.0000000000000001E-5</v>
      </c>
      <c r="Y863" s="142">
        <f>X863*K863</f>
        <v>5.1843000000000002E-3</v>
      </c>
      <c r="Z863" s="142">
        <v>0</v>
      </c>
      <c r="AA863" s="143">
        <f>Z863*K863</f>
        <v>0</v>
      </c>
      <c r="AR863" s="17" t="s">
        <v>203</v>
      </c>
      <c r="AT863" s="17" t="s">
        <v>367</v>
      </c>
      <c r="AU863" s="17" t="s">
        <v>81</v>
      </c>
      <c r="AY863" s="17" t="s">
        <v>154</v>
      </c>
      <c r="BE863" s="144">
        <f>IF(U863="základní",N863,0)</f>
        <v>0</v>
      </c>
      <c r="BF863" s="144">
        <f>IF(U863="snížená",N863,0)</f>
        <v>0</v>
      </c>
      <c r="BG863" s="144">
        <f>IF(U863="zákl. přenesená",N863,0)</f>
        <v>0</v>
      </c>
      <c r="BH863" s="144">
        <f>IF(U863="sníž. přenesená",N863,0)</f>
        <v>0</v>
      </c>
      <c r="BI863" s="144">
        <f>IF(U863="nulová",N863,0)</f>
        <v>0</v>
      </c>
      <c r="BJ863" s="17" t="s">
        <v>81</v>
      </c>
      <c r="BK863" s="144">
        <f>ROUND(L863*K863,2)</f>
        <v>0</v>
      </c>
      <c r="BL863" s="17" t="s">
        <v>87</v>
      </c>
      <c r="BM863" s="17" t="s">
        <v>739</v>
      </c>
    </row>
    <row r="864" spans="2:65" s="1" customFormat="1" ht="31.5" customHeight="1" x14ac:dyDescent="0.1">
      <c r="B864" s="135"/>
      <c r="C864" s="177" t="s">
        <v>740</v>
      </c>
      <c r="D864" s="177" t="s">
        <v>367</v>
      </c>
      <c r="E864" s="178" t="s">
        <v>741</v>
      </c>
      <c r="F864" s="256" t="s">
        <v>742</v>
      </c>
      <c r="G864" s="257"/>
      <c r="H864" s="257"/>
      <c r="I864" s="257"/>
      <c r="J864" s="179" t="s">
        <v>206</v>
      </c>
      <c r="K864" s="180">
        <v>35.31</v>
      </c>
      <c r="L864" s="258">
        <v>0</v>
      </c>
      <c r="M864" s="257"/>
      <c r="N864" s="258">
        <f>ROUND(L864*K864,2)</f>
        <v>0</v>
      </c>
      <c r="O864" s="245"/>
      <c r="P864" s="245"/>
      <c r="Q864" s="245"/>
      <c r="R864" s="140"/>
      <c r="T864" s="141" t="s">
        <v>3</v>
      </c>
      <c r="U864" s="40" t="s">
        <v>41</v>
      </c>
      <c r="V864" s="142">
        <v>0</v>
      </c>
      <c r="W864" s="142">
        <f>V864*K864</f>
        <v>0</v>
      </c>
      <c r="X864" s="142">
        <v>2.9999999999999997E-4</v>
      </c>
      <c r="Y864" s="142">
        <f>X864*K864</f>
        <v>1.0593E-2</v>
      </c>
      <c r="Z864" s="142">
        <v>0</v>
      </c>
      <c r="AA864" s="143">
        <f>Z864*K864</f>
        <v>0</v>
      </c>
      <c r="AR864" s="17" t="s">
        <v>203</v>
      </c>
      <c r="AT864" s="17" t="s">
        <v>367</v>
      </c>
      <c r="AU864" s="17" t="s">
        <v>81</v>
      </c>
      <c r="AY864" s="17" t="s">
        <v>154</v>
      </c>
      <c r="BE864" s="144">
        <f>IF(U864="základní",N864,0)</f>
        <v>0</v>
      </c>
      <c r="BF864" s="144">
        <f>IF(U864="snížená",N864,0)</f>
        <v>0</v>
      </c>
      <c r="BG864" s="144">
        <f>IF(U864="zákl. přenesená",N864,0)</f>
        <v>0</v>
      </c>
      <c r="BH864" s="144">
        <f>IF(U864="sníž. přenesená",N864,0)</f>
        <v>0</v>
      </c>
      <c r="BI864" s="144">
        <f>IF(U864="nulová",N864,0)</f>
        <v>0</v>
      </c>
      <c r="BJ864" s="17" t="s">
        <v>81</v>
      </c>
      <c r="BK864" s="144">
        <f>ROUND(L864*K864,2)</f>
        <v>0</v>
      </c>
      <c r="BL864" s="17" t="s">
        <v>87</v>
      </c>
      <c r="BM864" s="17" t="s">
        <v>743</v>
      </c>
    </row>
    <row r="865" spans="2:65" s="1" customFormat="1" ht="22.5" customHeight="1" x14ac:dyDescent="0.1">
      <c r="B865" s="135"/>
      <c r="C865" s="177" t="s">
        <v>744</v>
      </c>
      <c r="D865" s="177" t="s">
        <v>367</v>
      </c>
      <c r="E865" s="178" t="s">
        <v>745</v>
      </c>
      <c r="F865" s="256" t="s">
        <v>746</v>
      </c>
      <c r="G865" s="257"/>
      <c r="H865" s="257"/>
      <c r="I865" s="257"/>
      <c r="J865" s="179" t="s">
        <v>206</v>
      </c>
      <c r="K865" s="180">
        <v>29.92</v>
      </c>
      <c r="L865" s="258">
        <v>0</v>
      </c>
      <c r="M865" s="257"/>
      <c r="N865" s="258">
        <f>ROUND(L865*K865,2)</f>
        <v>0</v>
      </c>
      <c r="O865" s="245"/>
      <c r="P865" s="245"/>
      <c r="Q865" s="245"/>
      <c r="R865" s="140"/>
      <c r="T865" s="141" t="s">
        <v>3</v>
      </c>
      <c r="U865" s="40" t="s">
        <v>41</v>
      </c>
      <c r="V865" s="142">
        <v>0</v>
      </c>
      <c r="W865" s="142">
        <f>V865*K865</f>
        <v>0</v>
      </c>
      <c r="X865" s="142">
        <v>2.0000000000000001E-4</v>
      </c>
      <c r="Y865" s="142">
        <f>X865*K865</f>
        <v>5.9840000000000006E-3</v>
      </c>
      <c r="Z865" s="142">
        <v>0</v>
      </c>
      <c r="AA865" s="143">
        <f>Z865*K865</f>
        <v>0</v>
      </c>
      <c r="AR865" s="17" t="s">
        <v>203</v>
      </c>
      <c r="AT865" s="17" t="s">
        <v>367</v>
      </c>
      <c r="AU865" s="17" t="s">
        <v>81</v>
      </c>
      <c r="AY865" s="17" t="s">
        <v>154</v>
      </c>
      <c r="BE865" s="144">
        <f>IF(U865="základní",N865,0)</f>
        <v>0</v>
      </c>
      <c r="BF865" s="144">
        <f>IF(U865="snížená",N865,0)</f>
        <v>0</v>
      </c>
      <c r="BG865" s="144">
        <f>IF(U865="zákl. přenesená",N865,0)</f>
        <v>0</v>
      </c>
      <c r="BH865" s="144">
        <f>IF(U865="sníž. přenesená",N865,0)</f>
        <v>0</v>
      </c>
      <c r="BI865" s="144">
        <f>IF(U865="nulová",N865,0)</f>
        <v>0</v>
      </c>
      <c r="BJ865" s="17" t="s">
        <v>81</v>
      </c>
      <c r="BK865" s="144">
        <f>ROUND(L865*K865,2)</f>
        <v>0</v>
      </c>
      <c r="BL865" s="17" t="s">
        <v>87</v>
      </c>
      <c r="BM865" s="17" t="s">
        <v>747</v>
      </c>
    </row>
    <row r="866" spans="2:65" s="1" customFormat="1" ht="31.5" customHeight="1" x14ac:dyDescent="0.1">
      <c r="B866" s="135"/>
      <c r="C866" s="136" t="s">
        <v>748</v>
      </c>
      <c r="D866" s="136" t="s">
        <v>155</v>
      </c>
      <c r="E866" s="137" t="s">
        <v>749</v>
      </c>
      <c r="F866" s="244" t="s">
        <v>750</v>
      </c>
      <c r="G866" s="245"/>
      <c r="H866" s="245"/>
      <c r="I866" s="245"/>
      <c r="J866" s="138" t="s">
        <v>221</v>
      </c>
      <c r="K866" s="139">
        <v>7.56</v>
      </c>
      <c r="L866" s="246">
        <v>0</v>
      </c>
      <c r="M866" s="245"/>
      <c r="N866" s="246">
        <f>ROUND(L866*K866,2)</f>
        <v>0</v>
      </c>
      <c r="O866" s="245"/>
      <c r="P866" s="245"/>
      <c r="Q866" s="245"/>
      <c r="R866" s="140"/>
      <c r="T866" s="141" t="s">
        <v>3</v>
      </c>
      <c r="U866" s="40" t="s">
        <v>41</v>
      </c>
      <c r="V866" s="142">
        <v>3.5779999999999998</v>
      </c>
      <c r="W866" s="142">
        <f>V866*K866</f>
        <v>27.049679999999999</v>
      </c>
      <c r="X866" s="142">
        <v>3.4499999999999999E-3</v>
      </c>
      <c r="Y866" s="142">
        <f>X866*K866</f>
        <v>2.6081999999999998E-2</v>
      </c>
      <c r="Z866" s="142">
        <v>0</v>
      </c>
      <c r="AA866" s="143">
        <f>Z866*K866</f>
        <v>0</v>
      </c>
      <c r="AR866" s="17" t="s">
        <v>87</v>
      </c>
      <c r="AT866" s="17" t="s">
        <v>155</v>
      </c>
      <c r="AU866" s="17" t="s">
        <v>81</v>
      </c>
      <c r="AY866" s="17" t="s">
        <v>154</v>
      </c>
      <c r="BE866" s="144">
        <f>IF(U866="základní",N866,0)</f>
        <v>0</v>
      </c>
      <c r="BF866" s="144">
        <f>IF(U866="snížená",N866,0)</f>
        <v>0</v>
      </c>
      <c r="BG866" s="144">
        <f>IF(U866="zákl. přenesená",N866,0)</f>
        <v>0</v>
      </c>
      <c r="BH866" s="144">
        <f>IF(U866="sníž. přenesená",N866,0)</f>
        <v>0</v>
      </c>
      <c r="BI866" s="144">
        <f>IF(U866="nulová",N866,0)</f>
        <v>0</v>
      </c>
      <c r="BJ866" s="17" t="s">
        <v>81</v>
      </c>
      <c r="BK866" s="144">
        <f>ROUND(L866*K866,2)</f>
        <v>0</v>
      </c>
      <c r="BL866" s="17" t="s">
        <v>87</v>
      </c>
      <c r="BM866" s="17" t="s">
        <v>751</v>
      </c>
    </row>
    <row r="867" spans="2:65" s="10" customFormat="1" ht="22.5" customHeight="1" x14ac:dyDescent="0.1">
      <c r="B867" s="145"/>
      <c r="C867" s="146"/>
      <c r="D867" s="146"/>
      <c r="E867" s="147" t="s">
        <v>3</v>
      </c>
      <c r="F867" s="247" t="s">
        <v>647</v>
      </c>
      <c r="G867" s="248"/>
      <c r="H867" s="248"/>
      <c r="I867" s="248"/>
      <c r="J867" s="146"/>
      <c r="K867" s="148" t="s">
        <v>3</v>
      </c>
      <c r="L867" s="146"/>
      <c r="M867" s="146"/>
      <c r="N867" s="146"/>
      <c r="O867" s="146"/>
      <c r="P867" s="146"/>
      <c r="Q867" s="146"/>
      <c r="R867" s="149"/>
      <c r="T867" s="150"/>
      <c r="U867" s="146"/>
      <c r="V867" s="146"/>
      <c r="W867" s="146"/>
      <c r="X867" s="146"/>
      <c r="Y867" s="146"/>
      <c r="Z867" s="146"/>
      <c r="AA867" s="151"/>
      <c r="AT867" s="152" t="s">
        <v>161</v>
      </c>
      <c r="AU867" s="152" t="s">
        <v>81</v>
      </c>
      <c r="AV867" s="10" t="s">
        <v>20</v>
      </c>
      <c r="AW867" s="10" t="s">
        <v>32</v>
      </c>
      <c r="AX867" s="10" t="s">
        <v>74</v>
      </c>
      <c r="AY867" s="152" t="s">
        <v>154</v>
      </c>
    </row>
    <row r="868" spans="2:65" s="10" customFormat="1" ht="22.5" customHeight="1" x14ac:dyDescent="0.1">
      <c r="B868" s="145"/>
      <c r="C868" s="146"/>
      <c r="D868" s="146"/>
      <c r="E868" s="147" t="s">
        <v>3</v>
      </c>
      <c r="F868" s="253" t="s">
        <v>752</v>
      </c>
      <c r="G868" s="248"/>
      <c r="H868" s="248"/>
      <c r="I868" s="248"/>
      <c r="J868" s="146"/>
      <c r="K868" s="148" t="s">
        <v>3</v>
      </c>
      <c r="L868" s="146"/>
      <c r="M868" s="146"/>
      <c r="N868" s="146"/>
      <c r="O868" s="146"/>
      <c r="P868" s="146"/>
      <c r="Q868" s="146"/>
      <c r="R868" s="149"/>
      <c r="T868" s="150"/>
      <c r="U868" s="146"/>
      <c r="V868" s="146"/>
      <c r="W868" s="146"/>
      <c r="X868" s="146"/>
      <c r="Y868" s="146"/>
      <c r="Z868" s="146"/>
      <c r="AA868" s="151"/>
      <c r="AT868" s="152" t="s">
        <v>161</v>
      </c>
      <c r="AU868" s="152" t="s">
        <v>81</v>
      </c>
      <c r="AV868" s="10" t="s">
        <v>20</v>
      </c>
      <c r="AW868" s="10" t="s">
        <v>32</v>
      </c>
      <c r="AX868" s="10" t="s">
        <v>74</v>
      </c>
      <c r="AY868" s="152" t="s">
        <v>154</v>
      </c>
    </row>
    <row r="869" spans="2:65" s="11" customFormat="1" ht="22.5" customHeight="1" x14ac:dyDescent="0.1">
      <c r="B869" s="153"/>
      <c r="C869" s="154"/>
      <c r="D869" s="154"/>
      <c r="E869" s="155" t="s">
        <v>3</v>
      </c>
      <c r="F869" s="249" t="s">
        <v>753</v>
      </c>
      <c r="G869" s="250"/>
      <c r="H869" s="250"/>
      <c r="I869" s="250"/>
      <c r="J869" s="154"/>
      <c r="K869" s="156">
        <v>6.48</v>
      </c>
      <c r="L869" s="154"/>
      <c r="M869" s="154"/>
      <c r="N869" s="154"/>
      <c r="O869" s="154"/>
      <c r="P869" s="154"/>
      <c r="Q869" s="154"/>
      <c r="R869" s="157"/>
      <c r="T869" s="158"/>
      <c r="U869" s="154"/>
      <c r="V869" s="154"/>
      <c r="W869" s="154"/>
      <c r="X869" s="154"/>
      <c r="Y869" s="154"/>
      <c r="Z869" s="154"/>
      <c r="AA869" s="159"/>
      <c r="AT869" s="160" t="s">
        <v>161</v>
      </c>
      <c r="AU869" s="160" t="s">
        <v>81</v>
      </c>
      <c r="AV869" s="11" t="s">
        <v>81</v>
      </c>
      <c r="AW869" s="11" t="s">
        <v>32</v>
      </c>
      <c r="AX869" s="11" t="s">
        <v>74</v>
      </c>
      <c r="AY869" s="160" t="s">
        <v>154</v>
      </c>
    </row>
    <row r="870" spans="2:65" s="11" customFormat="1" ht="22.5" customHeight="1" x14ac:dyDescent="0.1">
      <c r="B870" s="153"/>
      <c r="C870" s="154"/>
      <c r="D870" s="154"/>
      <c r="E870" s="155" t="s">
        <v>3</v>
      </c>
      <c r="F870" s="249" t="s">
        <v>754</v>
      </c>
      <c r="G870" s="250"/>
      <c r="H870" s="250"/>
      <c r="I870" s="250"/>
      <c r="J870" s="154"/>
      <c r="K870" s="156">
        <v>1.08</v>
      </c>
      <c r="L870" s="154"/>
      <c r="M870" s="154"/>
      <c r="N870" s="154"/>
      <c r="O870" s="154"/>
      <c r="P870" s="154"/>
      <c r="Q870" s="154"/>
      <c r="R870" s="157"/>
      <c r="T870" s="158"/>
      <c r="U870" s="154"/>
      <c r="V870" s="154"/>
      <c r="W870" s="154"/>
      <c r="X870" s="154"/>
      <c r="Y870" s="154"/>
      <c r="Z870" s="154"/>
      <c r="AA870" s="159"/>
      <c r="AT870" s="160" t="s">
        <v>161</v>
      </c>
      <c r="AU870" s="160" t="s">
        <v>81</v>
      </c>
      <c r="AV870" s="11" t="s">
        <v>81</v>
      </c>
      <c r="AW870" s="11" t="s">
        <v>32</v>
      </c>
      <c r="AX870" s="11" t="s">
        <v>74</v>
      </c>
      <c r="AY870" s="160" t="s">
        <v>154</v>
      </c>
    </row>
    <row r="871" spans="2:65" s="12" customFormat="1" ht="22.5" customHeight="1" x14ac:dyDescent="0.1">
      <c r="B871" s="161"/>
      <c r="C871" s="162"/>
      <c r="D871" s="162"/>
      <c r="E871" s="163" t="s">
        <v>3</v>
      </c>
      <c r="F871" s="251" t="s">
        <v>163</v>
      </c>
      <c r="G871" s="252"/>
      <c r="H871" s="252"/>
      <c r="I871" s="252"/>
      <c r="J871" s="162"/>
      <c r="K871" s="164">
        <v>7.56</v>
      </c>
      <c r="L871" s="162"/>
      <c r="M871" s="162"/>
      <c r="N871" s="162"/>
      <c r="O871" s="162"/>
      <c r="P871" s="162"/>
      <c r="Q871" s="162"/>
      <c r="R871" s="165"/>
      <c r="T871" s="166"/>
      <c r="U871" s="162"/>
      <c r="V871" s="162"/>
      <c r="W871" s="162"/>
      <c r="X871" s="162"/>
      <c r="Y871" s="162"/>
      <c r="Z871" s="162"/>
      <c r="AA871" s="167"/>
      <c r="AT871" s="168" t="s">
        <v>161</v>
      </c>
      <c r="AU871" s="168" t="s">
        <v>81</v>
      </c>
      <c r="AV871" s="12" t="s">
        <v>87</v>
      </c>
      <c r="AW871" s="12" t="s">
        <v>32</v>
      </c>
      <c r="AX871" s="12" t="s">
        <v>20</v>
      </c>
      <c r="AY871" s="168" t="s">
        <v>154</v>
      </c>
    </row>
    <row r="872" spans="2:65" s="1" customFormat="1" ht="31.5" customHeight="1" x14ac:dyDescent="0.1">
      <c r="B872" s="135"/>
      <c r="C872" s="177" t="s">
        <v>755</v>
      </c>
      <c r="D872" s="177" t="s">
        <v>367</v>
      </c>
      <c r="E872" s="178" t="s">
        <v>654</v>
      </c>
      <c r="F872" s="256" t="s">
        <v>655</v>
      </c>
      <c r="G872" s="257"/>
      <c r="H872" s="257"/>
      <c r="I872" s="257"/>
      <c r="J872" s="179" t="s">
        <v>221</v>
      </c>
      <c r="K872" s="180">
        <v>8.3160000000000007</v>
      </c>
      <c r="L872" s="258">
        <v>0</v>
      </c>
      <c r="M872" s="257"/>
      <c r="N872" s="258">
        <f>ROUND(L872*K872,2)</f>
        <v>0</v>
      </c>
      <c r="O872" s="245"/>
      <c r="P872" s="245"/>
      <c r="Q872" s="245"/>
      <c r="R872" s="140"/>
      <c r="T872" s="141" t="s">
        <v>3</v>
      </c>
      <c r="U872" s="40" t="s">
        <v>41</v>
      </c>
      <c r="V872" s="142">
        <v>0</v>
      </c>
      <c r="W872" s="142">
        <f>V872*K872</f>
        <v>0</v>
      </c>
      <c r="X872" s="142">
        <v>1.46E-2</v>
      </c>
      <c r="Y872" s="142">
        <f>X872*K872</f>
        <v>0.12141360000000001</v>
      </c>
      <c r="Z872" s="142">
        <v>0</v>
      </c>
      <c r="AA872" s="143">
        <f>Z872*K872</f>
        <v>0</v>
      </c>
      <c r="AR872" s="17" t="s">
        <v>203</v>
      </c>
      <c r="AT872" s="17" t="s">
        <v>367</v>
      </c>
      <c r="AU872" s="17" t="s">
        <v>81</v>
      </c>
      <c r="AY872" s="17" t="s">
        <v>154</v>
      </c>
      <c r="BE872" s="144">
        <f>IF(U872="základní",N872,0)</f>
        <v>0</v>
      </c>
      <c r="BF872" s="144">
        <f>IF(U872="snížená",N872,0)</f>
        <v>0</v>
      </c>
      <c r="BG872" s="144">
        <f>IF(U872="zákl. přenesená",N872,0)</f>
        <v>0</v>
      </c>
      <c r="BH872" s="144">
        <f>IF(U872="sníž. přenesená",N872,0)</f>
        <v>0</v>
      </c>
      <c r="BI872" s="144">
        <f>IF(U872="nulová",N872,0)</f>
        <v>0</v>
      </c>
      <c r="BJ872" s="17" t="s">
        <v>81</v>
      </c>
      <c r="BK872" s="144">
        <f>ROUND(L872*K872,2)</f>
        <v>0</v>
      </c>
      <c r="BL872" s="17" t="s">
        <v>87</v>
      </c>
      <c r="BM872" s="17" t="s">
        <v>756</v>
      </c>
    </row>
    <row r="873" spans="2:65" s="10" customFormat="1" ht="22.5" customHeight="1" x14ac:dyDescent="0.1">
      <c r="B873" s="145"/>
      <c r="C873" s="146"/>
      <c r="D873" s="146"/>
      <c r="E873" s="147" t="s">
        <v>3</v>
      </c>
      <c r="F873" s="247" t="s">
        <v>657</v>
      </c>
      <c r="G873" s="248"/>
      <c r="H873" s="248"/>
      <c r="I873" s="248"/>
      <c r="J873" s="146"/>
      <c r="K873" s="148" t="s">
        <v>3</v>
      </c>
      <c r="L873" s="146"/>
      <c r="M873" s="146"/>
      <c r="N873" s="146"/>
      <c r="O873" s="146"/>
      <c r="P873" s="146"/>
      <c r="Q873" s="146"/>
      <c r="R873" s="149"/>
      <c r="T873" s="150"/>
      <c r="U873" s="146"/>
      <c r="V873" s="146"/>
      <c r="W873" s="146"/>
      <c r="X873" s="146"/>
      <c r="Y873" s="146"/>
      <c r="Z873" s="146"/>
      <c r="AA873" s="151"/>
      <c r="AT873" s="152" t="s">
        <v>161</v>
      </c>
      <c r="AU873" s="152" t="s">
        <v>81</v>
      </c>
      <c r="AV873" s="10" t="s">
        <v>20</v>
      </c>
      <c r="AW873" s="10" t="s">
        <v>32</v>
      </c>
      <c r="AX873" s="10" t="s">
        <v>74</v>
      </c>
      <c r="AY873" s="152" t="s">
        <v>154</v>
      </c>
    </row>
    <row r="874" spans="2:65" s="11" customFormat="1" ht="22.5" customHeight="1" x14ac:dyDescent="0.1">
      <c r="B874" s="153"/>
      <c r="C874" s="154"/>
      <c r="D874" s="154"/>
      <c r="E874" s="155" t="s">
        <v>3</v>
      </c>
      <c r="F874" s="249" t="s">
        <v>757</v>
      </c>
      <c r="G874" s="250"/>
      <c r="H874" s="250"/>
      <c r="I874" s="250"/>
      <c r="J874" s="154"/>
      <c r="K874" s="156">
        <v>7.1280000000000001</v>
      </c>
      <c r="L874" s="154"/>
      <c r="M874" s="154"/>
      <c r="N874" s="154"/>
      <c r="O874" s="154"/>
      <c r="P874" s="154"/>
      <c r="Q874" s="154"/>
      <c r="R874" s="157"/>
      <c r="T874" s="158"/>
      <c r="U874" s="154"/>
      <c r="V874" s="154"/>
      <c r="W874" s="154"/>
      <c r="X874" s="154"/>
      <c r="Y874" s="154"/>
      <c r="Z874" s="154"/>
      <c r="AA874" s="159"/>
      <c r="AT874" s="160" t="s">
        <v>161</v>
      </c>
      <c r="AU874" s="160" t="s">
        <v>81</v>
      </c>
      <c r="AV874" s="11" t="s">
        <v>81</v>
      </c>
      <c r="AW874" s="11" t="s">
        <v>32</v>
      </c>
      <c r="AX874" s="11" t="s">
        <v>74</v>
      </c>
      <c r="AY874" s="160" t="s">
        <v>154</v>
      </c>
    </row>
    <row r="875" spans="2:65" s="11" customFormat="1" ht="22.5" customHeight="1" x14ac:dyDescent="0.1">
      <c r="B875" s="153"/>
      <c r="C875" s="154"/>
      <c r="D875" s="154"/>
      <c r="E875" s="155" t="s">
        <v>3</v>
      </c>
      <c r="F875" s="249" t="s">
        <v>758</v>
      </c>
      <c r="G875" s="250"/>
      <c r="H875" s="250"/>
      <c r="I875" s="250"/>
      <c r="J875" s="154"/>
      <c r="K875" s="156">
        <v>1.1879999999999999</v>
      </c>
      <c r="L875" s="154"/>
      <c r="M875" s="154"/>
      <c r="N875" s="154"/>
      <c r="O875" s="154"/>
      <c r="P875" s="154"/>
      <c r="Q875" s="154"/>
      <c r="R875" s="157"/>
      <c r="T875" s="158"/>
      <c r="U875" s="154"/>
      <c r="V875" s="154"/>
      <c r="W875" s="154"/>
      <c r="X875" s="154"/>
      <c r="Y875" s="154"/>
      <c r="Z875" s="154"/>
      <c r="AA875" s="159"/>
      <c r="AT875" s="160" t="s">
        <v>161</v>
      </c>
      <c r="AU875" s="160" t="s">
        <v>81</v>
      </c>
      <c r="AV875" s="11" t="s">
        <v>81</v>
      </c>
      <c r="AW875" s="11" t="s">
        <v>32</v>
      </c>
      <c r="AX875" s="11" t="s">
        <v>74</v>
      </c>
      <c r="AY875" s="160" t="s">
        <v>154</v>
      </c>
    </row>
    <row r="876" spans="2:65" s="12" customFormat="1" ht="22.5" customHeight="1" x14ac:dyDescent="0.1">
      <c r="B876" s="161"/>
      <c r="C876" s="162"/>
      <c r="D876" s="162"/>
      <c r="E876" s="163" t="s">
        <v>3</v>
      </c>
      <c r="F876" s="251" t="s">
        <v>163</v>
      </c>
      <c r="G876" s="252"/>
      <c r="H876" s="252"/>
      <c r="I876" s="252"/>
      <c r="J876" s="162"/>
      <c r="K876" s="164">
        <v>8.3160000000000007</v>
      </c>
      <c r="L876" s="162"/>
      <c r="M876" s="162"/>
      <c r="N876" s="162"/>
      <c r="O876" s="162"/>
      <c r="P876" s="162"/>
      <c r="Q876" s="162"/>
      <c r="R876" s="165"/>
      <c r="T876" s="166"/>
      <c r="U876" s="162"/>
      <c r="V876" s="162"/>
      <c r="W876" s="162"/>
      <c r="X876" s="162"/>
      <c r="Y876" s="162"/>
      <c r="Z876" s="162"/>
      <c r="AA876" s="167"/>
      <c r="AT876" s="168" t="s">
        <v>161</v>
      </c>
      <c r="AU876" s="168" t="s">
        <v>81</v>
      </c>
      <c r="AV876" s="12" t="s">
        <v>87</v>
      </c>
      <c r="AW876" s="12" t="s">
        <v>32</v>
      </c>
      <c r="AX876" s="12" t="s">
        <v>20</v>
      </c>
      <c r="AY876" s="168" t="s">
        <v>154</v>
      </c>
    </row>
    <row r="877" spans="2:65" s="1" customFormat="1" ht="44.25" customHeight="1" x14ac:dyDescent="0.1">
      <c r="B877" s="135"/>
      <c r="C877" s="136" t="s">
        <v>759</v>
      </c>
      <c r="D877" s="136" t="s">
        <v>155</v>
      </c>
      <c r="E877" s="137" t="s">
        <v>760</v>
      </c>
      <c r="F877" s="244" t="s">
        <v>761</v>
      </c>
      <c r="G877" s="245"/>
      <c r="H877" s="245"/>
      <c r="I877" s="245"/>
      <c r="J877" s="138" t="s">
        <v>221</v>
      </c>
      <c r="K877" s="139">
        <v>22.06</v>
      </c>
      <c r="L877" s="246">
        <v>0</v>
      </c>
      <c r="M877" s="245"/>
      <c r="N877" s="246">
        <f>ROUND(L877*K877,2)</f>
        <v>0</v>
      </c>
      <c r="O877" s="245"/>
      <c r="P877" s="245"/>
      <c r="Q877" s="245"/>
      <c r="R877" s="140"/>
      <c r="T877" s="141" t="s">
        <v>3</v>
      </c>
      <c r="U877" s="40" t="s">
        <v>41</v>
      </c>
      <c r="V877" s="142">
        <v>0.29399999999999998</v>
      </c>
      <c r="W877" s="142">
        <f>V877*K877</f>
        <v>6.4856399999999992</v>
      </c>
      <c r="X877" s="142">
        <v>6.28E-3</v>
      </c>
      <c r="Y877" s="142">
        <f>X877*K877</f>
        <v>0.13853679999999999</v>
      </c>
      <c r="Z877" s="142">
        <v>0</v>
      </c>
      <c r="AA877" s="143">
        <f>Z877*K877</f>
        <v>0</v>
      </c>
      <c r="AR877" s="17" t="s">
        <v>87</v>
      </c>
      <c r="AT877" s="17" t="s">
        <v>155</v>
      </c>
      <c r="AU877" s="17" t="s">
        <v>81</v>
      </c>
      <c r="AY877" s="17" t="s">
        <v>154</v>
      </c>
      <c r="BE877" s="144">
        <f>IF(U877="základní",N877,0)</f>
        <v>0</v>
      </c>
      <c r="BF877" s="144">
        <f>IF(U877="snížená",N877,0)</f>
        <v>0</v>
      </c>
      <c r="BG877" s="144">
        <f>IF(U877="zákl. přenesená",N877,0)</f>
        <v>0</v>
      </c>
      <c r="BH877" s="144">
        <f>IF(U877="sníž. přenesená",N877,0)</f>
        <v>0</v>
      </c>
      <c r="BI877" s="144">
        <f>IF(U877="nulová",N877,0)</f>
        <v>0</v>
      </c>
      <c r="BJ877" s="17" t="s">
        <v>81</v>
      </c>
      <c r="BK877" s="144">
        <f>ROUND(L877*K877,2)</f>
        <v>0</v>
      </c>
      <c r="BL877" s="17" t="s">
        <v>87</v>
      </c>
      <c r="BM877" s="17" t="s">
        <v>762</v>
      </c>
    </row>
    <row r="878" spans="2:65" s="10" customFormat="1" ht="22.5" customHeight="1" x14ac:dyDescent="0.1">
      <c r="B878" s="145"/>
      <c r="C878" s="146"/>
      <c r="D878" s="146"/>
      <c r="E878" s="147" t="s">
        <v>3</v>
      </c>
      <c r="F878" s="247" t="s">
        <v>666</v>
      </c>
      <c r="G878" s="248"/>
      <c r="H878" s="248"/>
      <c r="I878" s="248"/>
      <c r="J878" s="146"/>
      <c r="K878" s="148" t="s">
        <v>3</v>
      </c>
      <c r="L878" s="146"/>
      <c r="M878" s="146"/>
      <c r="N878" s="146"/>
      <c r="O878" s="146"/>
      <c r="P878" s="146"/>
      <c r="Q878" s="146"/>
      <c r="R878" s="149"/>
      <c r="T878" s="150"/>
      <c r="U878" s="146"/>
      <c r="V878" s="146"/>
      <c r="W878" s="146"/>
      <c r="X878" s="146"/>
      <c r="Y878" s="146"/>
      <c r="Z878" s="146"/>
      <c r="AA878" s="151"/>
      <c r="AT878" s="152" t="s">
        <v>161</v>
      </c>
      <c r="AU878" s="152" t="s">
        <v>81</v>
      </c>
      <c r="AV878" s="10" t="s">
        <v>20</v>
      </c>
      <c r="AW878" s="10" t="s">
        <v>32</v>
      </c>
      <c r="AX878" s="10" t="s">
        <v>74</v>
      </c>
      <c r="AY878" s="152" t="s">
        <v>154</v>
      </c>
    </row>
    <row r="879" spans="2:65" s="10" customFormat="1" ht="22.5" customHeight="1" x14ac:dyDescent="0.1">
      <c r="B879" s="145"/>
      <c r="C879" s="146"/>
      <c r="D879" s="146"/>
      <c r="E879" s="147" t="s">
        <v>3</v>
      </c>
      <c r="F879" s="253" t="s">
        <v>667</v>
      </c>
      <c r="G879" s="248"/>
      <c r="H879" s="248"/>
      <c r="I879" s="248"/>
      <c r="J879" s="146"/>
      <c r="K879" s="148" t="s">
        <v>3</v>
      </c>
      <c r="L879" s="146"/>
      <c r="M879" s="146"/>
      <c r="N879" s="146"/>
      <c r="O879" s="146"/>
      <c r="P879" s="146"/>
      <c r="Q879" s="146"/>
      <c r="R879" s="149"/>
      <c r="T879" s="150"/>
      <c r="U879" s="146"/>
      <c r="V879" s="146"/>
      <c r="W879" s="146"/>
      <c r="X879" s="146"/>
      <c r="Y879" s="146"/>
      <c r="Z879" s="146"/>
      <c r="AA879" s="151"/>
      <c r="AT879" s="152" t="s">
        <v>161</v>
      </c>
      <c r="AU879" s="152" t="s">
        <v>81</v>
      </c>
      <c r="AV879" s="10" t="s">
        <v>20</v>
      </c>
      <c r="AW879" s="10" t="s">
        <v>32</v>
      </c>
      <c r="AX879" s="10" t="s">
        <v>74</v>
      </c>
      <c r="AY879" s="152" t="s">
        <v>154</v>
      </c>
    </row>
    <row r="880" spans="2:65" s="11" customFormat="1" ht="22.5" customHeight="1" x14ac:dyDescent="0.1">
      <c r="B880" s="153"/>
      <c r="C880" s="154"/>
      <c r="D880" s="154"/>
      <c r="E880" s="155" t="s">
        <v>3</v>
      </c>
      <c r="F880" s="249" t="s">
        <v>763</v>
      </c>
      <c r="G880" s="250"/>
      <c r="H880" s="250"/>
      <c r="I880" s="250"/>
      <c r="J880" s="154"/>
      <c r="K880" s="156">
        <v>22.06</v>
      </c>
      <c r="L880" s="154"/>
      <c r="M880" s="154"/>
      <c r="N880" s="154"/>
      <c r="O880" s="154"/>
      <c r="P880" s="154"/>
      <c r="Q880" s="154"/>
      <c r="R880" s="157"/>
      <c r="T880" s="158"/>
      <c r="U880" s="154"/>
      <c r="V880" s="154"/>
      <c r="W880" s="154"/>
      <c r="X880" s="154"/>
      <c r="Y880" s="154"/>
      <c r="Z880" s="154"/>
      <c r="AA880" s="159"/>
      <c r="AT880" s="160" t="s">
        <v>161</v>
      </c>
      <c r="AU880" s="160" t="s">
        <v>81</v>
      </c>
      <c r="AV880" s="11" t="s">
        <v>81</v>
      </c>
      <c r="AW880" s="11" t="s">
        <v>32</v>
      </c>
      <c r="AX880" s="11" t="s">
        <v>74</v>
      </c>
      <c r="AY880" s="160" t="s">
        <v>154</v>
      </c>
    </row>
    <row r="881" spans="2:65" s="12" customFormat="1" ht="22.5" customHeight="1" x14ac:dyDescent="0.1">
      <c r="B881" s="161"/>
      <c r="C881" s="162"/>
      <c r="D881" s="162"/>
      <c r="E881" s="163" t="s">
        <v>3</v>
      </c>
      <c r="F881" s="251" t="s">
        <v>163</v>
      </c>
      <c r="G881" s="252"/>
      <c r="H881" s="252"/>
      <c r="I881" s="252"/>
      <c r="J881" s="162"/>
      <c r="K881" s="164">
        <v>22.06</v>
      </c>
      <c r="L881" s="162"/>
      <c r="M881" s="162"/>
      <c r="N881" s="162"/>
      <c r="O881" s="162"/>
      <c r="P881" s="162"/>
      <c r="Q881" s="162"/>
      <c r="R881" s="165"/>
      <c r="T881" s="166"/>
      <c r="U881" s="162"/>
      <c r="V881" s="162"/>
      <c r="W881" s="162"/>
      <c r="X881" s="162"/>
      <c r="Y881" s="162"/>
      <c r="Z881" s="162"/>
      <c r="AA881" s="167"/>
      <c r="AT881" s="168" t="s">
        <v>161</v>
      </c>
      <c r="AU881" s="168" t="s">
        <v>81</v>
      </c>
      <c r="AV881" s="12" t="s">
        <v>87</v>
      </c>
      <c r="AW881" s="12" t="s">
        <v>32</v>
      </c>
      <c r="AX881" s="12" t="s">
        <v>20</v>
      </c>
      <c r="AY881" s="168" t="s">
        <v>154</v>
      </c>
    </row>
    <row r="882" spans="2:65" s="1" customFormat="1" ht="31.5" customHeight="1" x14ac:dyDescent="0.1">
      <c r="B882" s="135"/>
      <c r="C882" s="136" t="s">
        <v>764</v>
      </c>
      <c r="D882" s="136" t="s">
        <v>155</v>
      </c>
      <c r="E882" s="137" t="s">
        <v>765</v>
      </c>
      <c r="F882" s="244" t="s">
        <v>766</v>
      </c>
      <c r="G882" s="245"/>
      <c r="H882" s="245"/>
      <c r="I882" s="245"/>
      <c r="J882" s="138" t="s">
        <v>221</v>
      </c>
      <c r="K882" s="139">
        <v>269.89499999999998</v>
      </c>
      <c r="L882" s="246">
        <v>0</v>
      </c>
      <c r="M882" s="245"/>
      <c r="N882" s="246">
        <f>ROUND(L882*K882,2)</f>
        <v>0</v>
      </c>
      <c r="O882" s="245"/>
      <c r="P882" s="245"/>
      <c r="Q882" s="245"/>
      <c r="R882" s="140"/>
      <c r="T882" s="141" t="s">
        <v>3</v>
      </c>
      <c r="U882" s="40" t="s">
        <v>41</v>
      </c>
      <c r="V882" s="142">
        <v>0.245</v>
      </c>
      <c r="W882" s="142">
        <f>V882*K882</f>
        <v>66.124274999999997</v>
      </c>
      <c r="X882" s="142">
        <v>3.48E-3</v>
      </c>
      <c r="Y882" s="142">
        <f>X882*K882</f>
        <v>0.93923459999999992</v>
      </c>
      <c r="Z882" s="142">
        <v>0</v>
      </c>
      <c r="AA882" s="143">
        <f>Z882*K882</f>
        <v>0</v>
      </c>
      <c r="AR882" s="17" t="s">
        <v>87</v>
      </c>
      <c r="AT882" s="17" t="s">
        <v>155</v>
      </c>
      <c r="AU882" s="17" t="s">
        <v>81</v>
      </c>
      <c r="AY882" s="17" t="s">
        <v>154</v>
      </c>
      <c r="BE882" s="144">
        <f>IF(U882="základní",N882,0)</f>
        <v>0</v>
      </c>
      <c r="BF882" s="144">
        <f>IF(U882="snížená",N882,0)</f>
        <v>0</v>
      </c>
      <c r="BG882" s="144">
        <f>IF(U882="zákl. přenesená",N882,0)</f>
        <v>0</v>
      </c>
      <c r="BH882" s="144">
        <f>IF(U882="sníž. přenesená",N882,0)</f>
        <v>0</v>
      </c>
      <c r="BI882" s="144">
        <f>IF(U882="nulová",N882,0)</f>
        <v>0</v>
      </c>
      <c r="BJ882" s="17" t="s">
        <v>81</v>
      </c>
      <c r="BK882" s="144">
        <f>ROUND(L882*K882,2)</f>
        <v>0</v>
      </c>
      <c r="BL882" s="17" t="s">
        <v>87</v>
      </c>
      <c r="BM882" s="17" t="s">
        <v>767</v>
      </c>
    </row>
    <row r="883" spans="2:65" s="10" customFormat="1" ht="22.5" customHeight="1" x14ac:dyDescent="0.1">
      <c r="B883" s="145"/>
      <c r="C883" s="146"/>
      <c r="D883" s="146"/>
      <c r="E883" s="147" t="s">
        <v>3</v>
      </c>
      <c r="F883" s="247" t="s">
        <v>768</v>
      </c>
      <c r="G883" s="248"/>
      <c r="H883" s="248"/>
      <c r="I883" s="248"/>
      <c r="J883" s="146"/>
      <c r="K883" s="148" t="s">
        <v>3</v>
      </c>
      <c r="L883" s="146"/>
      <c r="M883" s="146"/>
      <c r="N883" s="146"/>
      <c r="O883" s="146"/>
      <c r="P883" s="146"/>
      <c r="Q883" s="146"/>
      <c r="R883" s="149"/>
      <c r="T883" s="150"/>
      <c r="U883" s="146"/>
      <c r="V883" s="146"/>
      <c r="W883" s="146"/>
      <c r="X883" s="146"/>
      <c r="Y883" s="146"/>
      <c r="Z883" s="146"/>
      <c r="AA883" s="151"/>
      <c r="AT883" s="152" t="s">
        <v>161</v>
      </c>
      <c r="AU883" s="152" t="s">
        <v>81</v>
      </c>
      <c r="AV883" s="10" t="s">
        <v>20</v>
      </c>
      <c r="AW883" s="10" t="s">
        <v>32</v>
      </c>
      <c r="AX883" s="10" t="s">
        <v>74</v>
      </c>
      <c r="AY883" s="152" t="s">
        <v>154</v>
      </c>
    </row>
    <row r="884" spans="2:65" s="11" customFormat="1" ht="22.5" customHeight="1" x14ac:dyDescent="0.1">
      <c r="B884" s="153"/>
      <c r="C884" s="154"/>
      <c r="D884" s="154"/>
      <c r="E884" s="155" t="s">
        <v>3</v>
      </c>
      <c r="F884" s="249" t="s">
        <v>769</v>
      </c>
      <c r="G884" s="250"/>
      <c r="H884" s="250"/>
      <c r="I884" s="250"/>
      <c r="J884" s="154"/>
      <c r="K884" s="156">
        <v>269.89499999999998</v>
      </c>
      <c r="L884" s="154"/>
      <c r="M884" s="154"/>
      <c r="N884" s="154"/>
      <c r="O884" s="154"/>
      <c r="P884" s="154"/>
      <c r="Q884" s="154"/>
      <c r="R884" s="157"/>
      <c r="T884" s="158"/>
      <c r="U884" s="154"/>
      <c r="V884" s="154"/>
      <c r="W884" s="154"/>
      <c r="X884" s="154"/>
      <c r="Y884" s="154"/>
      <c r="Z884" s="154"/>
      <c r="AA884" s="159"/>
      <c r="AT884" s="160" t="s">
        <v>161</v>
      </c>
      <c r="AU884" s="160" t="s">
        <v>81</v>
      </c>
      <c r="AV884" s="11" t="s">
        <v>81</v>
      </c>
      <c r="AW884" s="11" t="s">
        <v>32</v>
      </c>
      <c r="AX884" s="11" t="s">
        <v>74</v>
      </c>
      <c r="AY884" s="160" t="s">
        <v>154</v>
      </c>
    </row>
    <row r="885" spans="2:65" s="12" customFormat="1" ht="22.5" customHeight="1" x14ac:dyDescent="0.1">
      <c r="B885" s="161"/>
      <c r="C885" s="162"/>
      <c r="D885" s="162"/>
      <c r="E885" s="163" t="s">
        <v>3</v>
      </c>
      <c r="F885" s="251" t="s">
        <v>163</v>
      </c>
      <c r="G885" s="252"/>
      <c r="H885" s="252"/>
      <c r="I885" s="252"/>
      <c r="J885" s="162"/>
      <c r="K885" s="164">
        <v>269.89499999999998</v>
      </c>
      <c r="L885" s="162"/>
      <c r="M885" s="162"/>
      <c r="N885" s="162"/>
      <c r="O885" s="162"/>
      <c r="P885" s="162"/>
      <c r="Q885" s="162"/>
      <c r="R885" s="165"/>
      <c r="T885" s="166"/>
      <c r="U885" s="162"/>
      <c r="V885" s="162"/>
      <c r="W885" s="162"/>
      <c r="X885" s="162"/>
      <c r="Y885" s="162"/>
      <c r="Z885" s="162"/>
      <c r="AA885" s="167"/>
      <c r="AT885" s="168" t="s">
        <v>161</v>
      </c>
      <c r="AU885" s="168" t="s">
        <v>81</v>
      </c>
      <c r="AV885" s="12" t="s">
        <v>87</v>
      </c>
      <c r="AW885" s="12" t="s">
        <v>32</v>
      </c>
      <c r="AX885" s="12" t="s">
        <v>20</v>
      </c>
      <c r="AY885" s="168" t="s">
        <v>154</v>
      </c>
    </row>
    <row r="886" spans="2:65" s="1" customFormat="1" ht="31.5" customHeight="1" x14ac:dyDescent="0.1">
      <c r="B886" s="135"/>
      <c r="C886" s="136" t="s">
        <v>770</v>
      </c>
      <c r="D886" s="136" t="s">
        <v>155</v>
      </c>
      <c r="E886" s="137" t="s">
        <v>771</v>
      </c>
      <c r="F886" s="244" t="s">
        <v>772</v>
      </c>
      <c r="G886" s="245"/>
      <c r="H886" s="245"/>
      <c r="I886" s="245"/>
      <c r="J886" s="138" t="s">
        <v>206</v>
      </c>
      <c r="K886" s="139">
        <v>27.12</v>
      </c>
      <c r="L886" s="246">
        <v>0</v>
      </c>
      <c r="M886" s="245"/>
      <c r="N886" s="246">
        <f>ROUND(L886*K886,2)</f>
        <v>0</v>
      </c>
      <c r="O886" s="245"/>
      <c r="P886" s="245"/>
      <c r="Q886" s="245"/>
      <c r="R886" s="140"/>
      <c r="T886" s="141" t="s">
        <v>3</v>
      </c>
      <c r="U886" s="40" t="s">
        <v>41</v>
      </c>
      <c r="V886" s="142">
        <v>0.15</v>
      </c>
      <c r="W886" s="142">
        <f>V886*K886</f>
        <v>4.0679999999999996</v>
      </c>
      <c r="X886" s="142">
        <v>2.0650000000000002E-2</v>
      </c>
      <c r="Y886" s="142">
        <f>X886*K886</f>
        <v>0.56002800000000008</v>
      </c>
      <c r="Z886" s="142">
        <v>0</v>
      </c>
      <c r="AA886" s="143">
        <f>Z886*K886</f>
        <v>0</v>
      </c>
      <c r="AR886" s="17" t="s">
        <v>87</v>
      </c>
      <c r="AT886" s="17" t="s">
        <v>155</v>
      </c>
      <c r="AU886" s="17" t="s">
        <v>81</v>
      </c>
      <c r="AY886" s="17" t="s">
        <v>154</v>
      </c>
      <c r="BE886" s="144">
        <f>IF(U886="základní",N886,0)</f>
        <v>0</v>
      </c>
      <c r="BF886" s="144">
        <f>IF(U886="snížená",N886,0)</f>
        <v>0</v>
      </c>
      <c r="BG886" s="144">
        <f>IF(U886="zákl. přenesená",N886,0)</f>
        <v>0</v>
      </c>
      <c r="BH886" s="144">
        <f>IF(U886="sníž. přenesená",N886,0)</f>
        <v>0</v>
      </c>
      <c r="BI886" s="144">
        <f>IF(U886="nulová",N886,0)</f>
        <v>0</v>
      </c>
      <c r="BJ886" s="17" t="s">
        <v>81</v>
      </c>
      <c r="BK886" s="144">
        <f>ROUND(L886*K886,2)</f>
        <v>0</v>
      </c>
      <c r="BL886" s="17" t="s">
        <v>87</v>
      </c>
      <c r="BM886" s="17" t="s">
        <v>773</v>
      </c>
    </row>
    <row r="887" spans="2:65" s="10" customFormat="1" ht="22.5" customHeight="1" x14ac:dyDescent="0.1">
      <c r="B887" s="145"/>
      <c r="C887" s="146"/>
      <c r="D887" s="146"/>
      <c r="E887" s="147" t="s">
        <v>3</v>
      </c>
      <c r="F887" s="247" t="s">
        <v>774</v>
      </c>
      <c r="G887" s="248"/>
      <c r="H887" s="248"/>
      <c r="I887" s="248"/>
      <c r="J887" s="146"/>
      <c r="K887" s="148" t="s">
        <v>3</v>
      </c>
      <c r="L887" s="146"/>
      <c r="M887" s="146"/>
      <c r="N887" s="146"/>
      <c r="O887" s="146"/>
      <c r="P887" s="146"/>
      <c r="Q887" s="146"/>
      <c r="R887" s="149"/>
      <c r="T887" s="150"/>
      <c r="U887" s="146"/>
      <c r="V887" s="146"/>
      <c r="W887" s="146"/>
      <c r="X887" s="146"/>
      <c r="Y887" s="146"/>
      <c r="Z887" s="146"/>
      <c r="AA887" s="151"/>
      <c r="AT887" s="152" t="s">
        <v>161</v>
      </c>
      <c r="AU887" s="152" t="s">
        <v>81</v>
      </c>
      <c r="AV887" s="10" t="s">
        <v>20</v>
      </c>
      <c r="AW887" s="10" t="s">
        <v>32</v>
      </c>
      <c r="AX887" s="10" t="s">
        <v>74</v>
      </c>
      <c r="AY887" s="152" t="s">
        <v>154</v>
      </c>
    </row>
    <row r="888" spans="2:65" s="11" customFormat="1" ht="22.5" customHeight="1" x14ac:dyDescent="0.1">
      <c r="B888" s="153"/>
      <c r="C888" s="154"/>
      <c r="D888" s="154"/>
      <c r="E888" s="155" t="s">
        <v>3</v>
      </c>
      <c r="F888" s="249" t="s">
        <v>775</v>
      </c>
      <c r="G888" s="250"/>
      <c r="H888" s="250"/>
      <c r="I888" s="250"/>
      <c r="J888" s="154"/>
      <c r="K888" s="156">
        <v>11.8</v>
      </c>
      <c r="L888" s="154"/>
      <c r="M888" s="154"/>
      <c r="N888" s="154"/>
      <c r="O888" s="154"/>
      <c r="P888" s="154"/>
      <c r="Q888" s="154"/>
      <c r="R888" s="157"/>
      <c r="T888" s="158"/>
      <c r="U888" s="154"/>
      <c r="V888" s="154"/>
      <c r="W888" s="154"/>
      <c r="X888" s="154"/>
      <c r="Y888" s="154"/>
      <c r="Z888" s="154"/>
      <c r="AA888" s="159"/>
      <c r="AT888" s="160" t="s">
        <v>161</v>
      </c>
      <c r="AU888" s="160" t="s">
        <v>81</v>
      </c>
      <c r="AV888" s="11" t="s">
        <v>81</v>
      </c>
      <c r="AW888" s="11" t="s">
        <v>32</v>
      </c>
      <c r="AX888" s="11" t="s">
        <v>74</v>
      </c>
      <c r="AY888" s="160" t="s">
        <v>154</v>
      </c>
    </row>
    <row r="889" spans="2:65" s="11" customFormat="1" ht="22.5" customHeight="1" x14ac:dyDescent="0.1">
      <c r="B889" s="153"/>
      <c r="C889" s="154"/>
      <c r="D889" s="154"/>
      <c r="E889" s="155" t="s">
        <v>3</v>
      </c>
      <c r="F889" s="249" t="s">
        <v>776</v>
      </c>
      <c r="G889" s="250"/>
      <c r="H889" s="250"/>
      <c r="I889" s="250"/>
      <c r="J889" s="154"/>
      <c r="K889" s="156">
        <v>15.32</v>
      </c>
      <c r="L889" s="154"/>
      <c r="M889" s="154"/>
      <c r="N889" s="154"/>
      <c r="O889" s="154"/>
      <c r="P889" s="154"/>
      <c r="Q889" s="154"/>
      <c r="R889" s="157"/>
      <c r="T889" s="158"/>
      <c r="U889" s="154"/>
      <c r="V889" s="154"/>
      <c r="W889" s="154"/>
      <c r="X889" s="154"/>
      <c r="Y889" s="154"/>
      <c r="Z889" s="154"/>
      <c r="AA889" s="159"/>
      <c r="AT889" s="160" t="s">
        <v>161</v>
      </c>
      <c r="AU889" s="160" t="s">
        <v>81</v>
      </c>
      <c r="AV889" s="11" t="s">
        <v>81</v>
      </c>
      <c r="AW889" s="11" t="s">
        <v>32</v>
      </c>
      <c r="AX889" s="11" t="s">
        <v>74</v>
      </c>
      <c r="AY889" s="160" t="s">
        <v>154</v>
      </c>
    </row>
    <row r="890" spans="2:65" s="12" customFormat="1" ht="22.5" customHeight="1" x14ac:dyDescent="0.1">
      <c r="B890" s="161"/>
      <c r="C890" s="162"/>
      <c r="D890" s="162"/>
      <c r="E890" s="163" t="s">
        <v>3</v>
      </c>
      <c r="F890" s="251" t="s">
        <v>163</v>
      </c>
      <c r="G890" s="252"/>
      <c r="H890" s="252"/>
      <c r="I890" s="252"/>
      <c r="J890" s="162"/>
      <c r="K890" s="164">
        <v>27.12</v>
      </c>
      <c r="L890" s="162"/>
      <c r="M890" s="162"/>
      <c r="N890" s="162"/>
      <c r="O890" s="162"/>
      <c r="P890" s="162"/>
      <c r="Q890" s="162"/>
      <c r="R890" s="165"/>
      <c r="T890" s="166"/>
      <c r="U890" s="162"/>
      <c r="V890" s="162"/>
      <c r="W890" s="162"/>
      <c r="X890" s="162"/>
      <c r="Y890" s="162"/>
      <c r="Z890" s="162"/>
      <c r="AA890" s="167"/>
      <c r="AT890" s="168" t="s">
        <v>161</v>
      </c>
      <c r="AU890" s="168" t="s">
        <v>81</v>
      </c>
      <c r="AV890" s="12" t="s">
        <v>87</v>
      </c>
      <c r="AW890" s="12" t="s">
        <v>32</v>
      </c>
      <c r="AX890" s="12" t="s">
        <v>20</v>
      </c>
      <c r="AY890" s="168" t="s">
        <v>154</v>
      </c>
    </row>
    <row r="891" spans="2:65" s="1" customFormat="1" ht="31.5" customHeight="1" x14ac:dyDescent="0.1">
      <c r="B891" s="135"/>
      <c r="C891" s="136" t="s">
        <v>777</v>
      </c>
      <c r="D891" s="136" t="s">
        <v>155</v>
      </c>
      <c r="E891" s="137" t="s">
        <v>778</v>
      </c>
      <c r="F891" s="244" t="s">
        <v>779</v>
      </c>
      <c r="G891" s="245"/>
      <c r="H891" s="245"/>
      <c r="I891" s="245"/>
      <c r="J891" s="138" t="s">
        <v>158</v>
      </c>
      <c r="K891" s="139">
        <v>10.722</v>
      </c>
      <c r="L891" s="246">
        <v>0</v>
      </c>
      <c r="M891" s="245"/>
      <c r="N891" s="246">
        <f>ROUND(L891*K891,2)</f>
        <v>0</v>
      </c>
      <c r="O891" s="245"/>
      <c r="P891" s="245"/>
      <c r="Q891" s="245"/>
      <c r="R891" s="140"/>
      <c r="T891" s="141" t="s">
        <v>3</v>
      </c>
      <c r="U891" s="40" t="s">
        <v>41</v>
      </c>
      <c r="V891" s="142">
        <v>3.2130000000000001</v>
      </c>
      <c r="W891" s="142">
        <f>V891*K891</f>
        <v>34.449785999999996</v>
      </c>
      <c r="X891" s="142">
        <v>2.2563399999999998</v>
      </c>
      <c r="Y891" s="142">
        <f>X891*K891</f>
        <v>24.192477479999997</v>
      </c>
      <c r="Z891" s="142">
        <v>0</v>
      </c>
      <c r="AA891" s="143">
        <f>Z891*K891</f>
        <v>0</v>
      </c>
      <c r="AR891" s="17" t="s">
        <v>87</v>
      </c>
      <c r="AT891" s="17" t="s">
        <v>155</v>
      </c>
      <c r="AU891" s="17" t="s">
        <v>81</v>
      </c>
      <c r="AY891" s="17" t="s">
        <v>154</v>
      </c>
      <c r="BE891" s="144">
        <f>IF(U891="základní",N891,0)</f>
        <v>0</v>
      </c>
      <c r="BF891" s="144">
        <f>IF(U891="snížená",N891,0)</f>
        <v>0</v>
      </c>
      <c r="BG891" s="144">
        <f>IF(U891="zákl. přenesená",N891,0)</f>
        <v>0</v>
      </c>
      <c r="BH891" s="144">
        <f>IF(U891="sníž. přenesená",N891,0)</f>
        <v>0</v>
      </c>
      <c r="BI891" s="144">
        <f>IF(U891="nulová",N891,0)</f>
        <v>0</v>
      </c>
      <c r="BJ891" s="17" t="s">
        <v>81</v>
      </c>
      <c r="BK891" s="144">
        <f>ROUND(L891*K891,2)</f>
        <v>0</v>
      </c>
      <c r="BL891" s="17" t="s">
        <v>87</v>
      </c>
      <c r="BM891" s="17" t="s">
        <v>780</v>
      </c>
    </row>
    <row r="892" spans="2:65" s="10" customFormat="1" ht="22.5" customHeight="1" x14ac:dyDescent="0.1">
      <c r="B892" s="145"/>
      <c r="C892" s="146"/>
      <c r="D892" s="146"/>
      <c r="E892" s="147" t="s">
        <v>3</v>
      </c>
      <c r="F892" s="247" t="s">
        <v>781</v>
      </c>
      <c r="G892" s="248"/>
      <c r="H892" s="248"/>
      <c r="I892" s="248"/>
      <c r="J892" s="146"/>
      <c r="K892" s="148" t="s">
        <v>3</v>
      </c>
      <c r="L892" s="146"/>
      <c r="M892" s="146"/>
      <c r="N892" s="146"/>
      <c r="O892" s="146"/>
      <c r="P892" s="146"/>
      <c r="Q892" s="146"/>
      <c r="R892" s="149"/>
      <c r="T892" s="150"/>
      <c r="U892" s="146"/>
      <c r="V892" s="146"/>
      <c r="W892" s="146"/>
      <c r="X892" s="146"/>
      <c r="Y892" s="146"/>
      <c r="Z892" s="146"/>
      <c r="AA892" s="151"/>
      <c r="AT892" s="152" t="s">
        <v>161</v>
      </c>
      <c r="AU892" s="152" t="s">
        <v>81</v>
      </c>
      <c r="AV892" s="10" t="s">
        <v>20</v>
      </c>
      <c r="AW892" s="10" t="s">
        <v>32</v>
      </c>
      <c r="AX892" s="10" t="s">
        <v>74</v>
      </c>
      <c r="AY892" s="152" t="s">
        <v>154</v>
      </c>
    </row>
    <row r="893" spans="2:65" s="11" customFormat="1" ht="22.5" customHeight="1" x14ac:dyDescent="0.1">
      <c r="B893" s="153"/>
      <c r="C893" s="154"/>
      <c r="D893" s="154"/>
      <c r="E893" s="155" t="s">
        <v>3</v>
      </c>
      <c r="F893" s="249" t="s">
        <v>782</v>
      </c>
      <c r="G893" s="250"/>
      <c r="H893" s="250"/>
      <c r="I893" s="250"/>
      <c r="J893" s="154"/>
      <c r="K893" s="156">
        <v>5.3979999999999997</v>
      </c>
      <c r="L893" s="154"/>
      <c r="M893" s="154"/>
      <c r="N893" s="154"/>
      <c r="O893" s="154"/>
      <c r="P893" s="154"/>
      <c r="Q893" s="154"/>
      <c r="R893" s="157"/>
      <c r="T893" s="158"/>
      <c r="U893" s="154"/>
      <c r="V893" s="154"/>
      <c r="W893" s="154"/>
      <c r="X893" s="154"/>
      <c r="Y893" s="154"/>
      <c r="Z893" s="154"/>
      <c r="AA893" s="159"/>
      <c r="AT893" s="160" t="s">
        <v>161</v>
      </c>
      <c r="AU893" s="160" t="s">
        <v>81</v>
      </c>
      <c r="AV893" s="11" t="s">
        <v>81</v>
      </c>
      <c r="AW893" s="11" t="s">
        <v>32</v>
      </c>
      <c r="AX893" s="11" t="s">
        <v>74</v>
      </c>
      <c r="AY893" s="160" t="s">
        <v>154</v>
      </c>
    </row>
    <row r="894" spans="2:65" s="10" customFormat="1" ht="22.5" customHeight="1" x14ac:dyDescent="0.1">
      <c r="B894" s="145"/>
      <c r="C894" s="146"/>
      <c r="D894" s="146"/>
      <c r="E894" s="147" t="s">
        <v>3</v>
      </c>
      <c r="F894" s="253" t="s">
        <v>783</v>
      </c>
      <c r="G894" s="248"/>
      <c r="H894" s="248"/>
      <c r="I894" s="248"/>
      <c r="J894" s="146"/>
      <c r="K894" s="148" t="s">
        <v>3</v>
      </c>
      <c r="L894" s="146"/>
      <c r="M894" s="146"/>
      <c r="N894" s="146"/>
      <c r="O894" s="146"/>
      <c r="P894" s="146"/>
      <c r="Q894" s="146"/>
      <c r="R894" s="149"/>
      <c r="T894" s="150"/>
      <c r="U894" s="146"/>
      <c r="V894" s="146"/>
      <c r="W894" s="146"/>
      <c r="X894" s="146"/>
      <c r="Y894" s="146"/>
      <c r="Z894" s="146"/>
      <c r="AA894" s="151"/>
      <c r="AT894" s="152" t="s">
        <v>161</v>
      </c>
      <c r="AU894" s="152" t="s">
        <v>81</v>
      </c>
      <c r="AV894" s="10" t="s">
        <v>20</v>
      </c>
      <c r="AW894" s="10" t="s">
        <v>32</v>
      </c>
      <c r="AX894" s="10" t="s">
        <v>74</v>
      </c>
      <c r="AY894" s="152" t="s">
        <v>154</v>
      </c>
    </row>
    <row r="895" spans="2:65" s="11" customFormat="1" ht="31.5" customHeight="1" x14ac:dyDescent="0.1">
      <c r="B895" s="153"/>
      <c r="C895" s="154"/>
      <c r="D895" s="154"/>
      <c r="E895" s="155" t="s">
        <v>3</v>
      </c>
      <c r="F895" s="249" t="s">
        <v>784</v>
      </c>
      <c r="G895" s="250"/>
      <c r="H895" s="250"/>
      <c r="I895" s="250"/>
      <c r="J895" s="154"/>
      <c r="K895" s="156">
        <v>5.3239999999999998</v>
      </c>
      <c r="L895" s="154"/>
      <c r="M895" s="154"/>
      <c r="N895" s="154"/>
      <c r="O895" s="154"/>
      <c r="P895" s="154"/>
      <c r="Q895" s="154"/>
      <c r="R895" s="157"/>
      <c r="T895" s="158"/>
      <c r="U895" s="154"/>
      <c r="V895" s="154"/>
      <c r="W895" s="154"/>
      <c r="X895" s="154"/>
      <c r="Y895" s="154"/>
      <c r="Z895" s="154"/>
      <c r="AA895" s="159"/>
      <c r="AT895" s="160" t="s">
        <v>161</v>
      </c>
      <c r="AU895" s="160" t="s">
        <v>81</v>
      </c>
      <c r="AV895" s="11" t="s">
        <v>81</v>
      </c>
      <c r="AW895" s="11" t="s">
        <v>32</v>
      </c>
      <c r="AX895" s="11" t="s">
        <v>74</v>
      </c>
      <c r="AY895" s="160" t="s">
        <v>154</v>
      </c>
    </row>
    <row r="896" spans="2:65" s="12" customFormat="1" ht="22.5" customHeight="1" x14ac:dyDescent="0.1">
      <c r="B896" s="161"/>
      <c r="C896" s="162"/>
      <c r="D896" s="162"/>
      <c r="E896" s="163" t="s">
        <v>3</v>
      </c>
      <c r="F896" s="251" t="s">
        <v>163</v>
      </c>
      <c r="G896" s="252"/>
      <c r="H896" s="252"/>
      <c r="I896" s="252"/>
      <c r="J896" s="162"/>
      <c r="K896" s="164">
        <v>10.722</v>
      </c>
      <c r="L896" s="162"/>
      <c r="M896" s="162"/>
      <c r="N896" s="162"/>
      <c r="O896" s="162"/>
      <c r="P896" s="162"/>
      <c r="Q896" s="162"/>
      <c r="R896" s="165"/>
      <c r="T896" s="166"/>
      <c r="U896" s="162"/>
      <c r="V896" s="162"/>
      <c r="W896" s="162"/>
      <c r="X896" s="162"/>
      <c r="Y896" s="162"/>
      <c r="Z896" s="162"/>
      <c r="AA896" s="167"/>
      <c r="AT896" s="168" t="s">
        <v>161</v>
      </c>
      <c r="AU896" s="168" t="s">
        <v>81</v>
      </c>
      <c r="AV896" s="12" t="s">
        <v>87</v>
      </c>
      <c r="AW896" s="12" t="s">
        <v>32</v>
      </c>
      <c r="AX896" s="12" t="s">
        <v>20</v>
      </c>
      <c r="AY896" s="168" t="s">
        <v>154</v>
      </c>
    </row>
    <row r="897" spans="2:65" s="1" customFormat="1" ht="31.5" customHeight="1" x14ac:dyDescent="0.1">
      <c r="B897" s="135"/>
      <c r="C897" s="136" t="s">
        <v>785</v>
      </c>
      <c r="D897" s="136" t="s">
        <v>155</v>
      </c>
      <c r="E897" s="137" t="s">
        <v>786</v>
      </c>
      <c r="F897" s="244" t="s">
        <v>787</v>
      </c>
      <c r="G897" s="245"/>
      <c r="H897" s="245"/>
      <c r="I897" s="245"/>
      <c r="J897" s="138" t="s">
        <v>158</v>
      </c>
      <c r="K897" s="139">
        <v>17.289000000000001</v>
      </c>
      <c r="L897" s="246">
        <v>0</v>
      </c>
      <c r="M897" s="245"/>
      <c r="N897" s="246">
        <f>ROUND(L897*K897,2)</f>
        <v>0</v>
      </c>
      <c r="O897" s="245"/>
      <c r="P897" s="245"/>
      <c r="Q897" s="245"/>
      <c r="R897" s="140"/>
      <c r="T897" s="141" t="s">
        <v>3</v>
      </c>
      <c r="U897" s="40" t="s">
        <v>41</v>
      </c>
      <c r="V897" s="142">
        <v>2.3170000000000002</v>
      </c>
      <c r="W897" s="142">
        <f>V897*K897</f>
        <v>40.058613000000008</v>
      </c>
      <c r="X897" s="142">
        <v>2.2563399999999998</v>
      </c>
      <c r="Y897" s="142">
        <f>X897*K897</f>
        <v>39.009862259999998</v>
      </c>
      <c r="Z897" s="142">
        <v>0</v>
      </c>
      <c r="AA897" s="143">
        <f>Z897*K897</f>
        <v>0</v>
      </c>
      <c r="AR897" s="17" t="s">
        <v>87</v>
      </c>
      <c r="AT897" s="17" t="s">
        <v>155</v>
      </c>
      <c r="AU897" s="17" t="s">
        <v>81</v>
      </c>
      <c r="AY897" s="17" t="s">
        <v>154</v>
      </c>
      <c r="BE897" s="144">
        <f>IF(U897="základní",N897,0)</f>
        <v>0</v>
      </c>
      <c r="BF897" s="144">
        <f>IF(U897="snížená",N897,0)</f>
        <v>0</v>
      </c>
      <c r="BG897" s="144">
        <f>IF(U897="zákl. přenesená",N897,0)</f>
        <v>0</v>
      </c>
      <c r="BH897" s="144">
        <f>IF(U897="sníž. přenesená",N897,0)</f>
        <v>0</v>
      </c>
      <c r="BI897" s="144">
        <f>IF(U897="nulová",N897,0)</f>
        <v>0</v>
      </c>
      <c r="BJ897" s="17" t="s">
        <v>81</v>
      </c>
      <c r="BK897" s="144">
        <f>ROUND(L897*K897,2)</f>
        <v>0</v>
      </c>
      <c r="BL897" s="17" t="s">
        <v>87</v>
      </c>
      <c r="BM897" s="17" t="s">
        <v>788</v>
      </c>
    </row>
    <row r="898" spans="2:65" s="10" customFormat="1" ht="22.5" customHeight="1" x14ac:dyDescent="0.1">
      <c r="B898" s="145"/>
      <c r="C898" s="146"/>
      <c r="D898" s="146"/>
      <c r="E898" s="147" t="s">
        <v>3</v>
      </c>
      <c r="F898" s="247" t="s">
        <v>789</v>
      </c>
      <c r="G898" s="248"/>
      <c r="H898" s="248"/>
      <c r="I898" s="248"/>
      <c r="J898" s="146"/>
      <c r="K898" s="148" t="s">
        <v>3</v>
      </c>
      <c r="L898" s="146"/>
      <c r="M898" s="146"/>
      <c r="N898" s="146"/>
      <c r="O898" s="146"/>
      <c r="P898" s="146"/>
      <c r="Q898" s="146"/>
      <c r="R898" s="149"/>
      <c r="T898" s="150"/>
      <c r="U898" s="146"/>
      <c r="V898" s="146"/>
      <c r="W898" s="146"/>
      <c r="X898" s="146"/>
      <c r="Y898" s="146"/>
      <c r="Z898" s="146"/>
      <c r="AA898" s="151"/>
      <c r="AT898" s="152" t="s">
        <v>161</v>
      </c>
      <c r="AU898" s="152" t="s">
        <v>81</v>
      </c>
      <c r="AV898" s="10" t="s">
        <v>20</v>
      </c>
      <c r="AW898" s="10" t="s">
        <v>32</v>
      </c>
      <c r="AX898" s="10" t="s">
        <v>74</v>
      </c>
      <c r="AY898" s="152" t="s">
        <v>154</v>
      </c>
    </row>
    <row r="899" spans="2:65" s="10" customFormat="1" ht="22.5" customHeight="1" x14ac:dyDescent="0.1">
      <c r="B899" s="145"/>
      <c r="C899" s="146"/>
      <c r="D899" s="146"/>
      <c r="E899" s="147" t="s">
        <v>3</v>
      </c>
      <c r="F899" s="253" t="s">
        <v>790</v>
      </c>
      <c r="G899" s="248"/>
      <c r="H899" s="248"/>
      <c r="I899" s="248"/>
      <c r="J899" s="146"/>
      <c r="K899" s="148" t="s">
        <v>3</v>
      </c>
      <c r="L899" s="146"/>
      <c r="M899" s="146"/>
      <c r="N899" s="146"/>
      <c r="O899" s="146"/>
      <c r="P899" s="146"/>
      <c r="Q899" s="146"/>
      <c r="R899" s="149"/>
      <c r="T899" s="150"/>
      <c r="U899" s="146"/>
      <c r="V899" s="146"/>
      <c r="W899" s="146"/>
      <c r="X899" s="146"/>
      <c r="Y899" s="146"/>
      <c r="Z899" s="146"/>
      <c r="AA899" s="151"/>
      <c r="AT899" s="152" t="s">
        <v>161</v>
      </c>
      <c r="AU899" s="152" t="s">
        <v>81</v>
      </c>
      <c r="AV899" s="10" t="s">
        <v>20</v>
      </c>
      <c r="AW899" s="10" t="s">
        <v>32</v>
      </c>
      <c r="AX899" s="10" t="s">
        <v>74</v>
      </c>
      <c r="AY899" s="152" t="s">
        <v>154</v>
      </c>
    </row>
    <row r="900" spans="2:65" s="11" customFormat="1" ht="31.5" customHeight="1" x14ac:dyDescent="0.1">
      <c r="B900" s="153"/>
      <c r="C900" s="154"/>
      <c r="D900" s="154"/>
      <c r="E900" s="155" t="s">
        <v>3</v>
      </c>
      <c r="F900" s="249" t="s">
        <v>791</v>
      </c>
      <c r="G900" s="250"/>
      <c r="H900" s="250"/>
      <c r="I900" s="250"/>
      <c r="J900" s="154"/>
      <c r="K900" s="156">
        <v>16.085999999999999</v>
      </c>
      <c r="L900" s="154"/>
      <c r="M900" s="154"/>
      <c r="N900" s="154"/>
      <c r="O900" s="154"/>
      <c r="P900" s="154"/>
      <c r="Q900" s="154"/>
      <c r="R900" s="157"/>
      <c r="T900" s="158"/>
      <c r="U900" s="154"/>
      <c r="V900" s="154"/>
      <c r="W900" s="154"/>
      <c r="X900" s="154"/>
      <c r="Y900" s="154"/>
      <c r="Z900" s="154"/>
      <c r="AA900" s="159"/>
      <c r="AT900" s="160" t="s">
        <v>161</v>
      </c>
      <c r="AU900" s="160" t="s">
        <v>81</v>
      </c>
      <c r="AV900" s="11" t="s">
        <v>81</v>
      </c>
      <c r="AW900" s="11" t="s">
        <v>32</v>
      </c>
      <c r="AX900" s="11" t="s">
        <v>74</v>
      </c>
      <c r="AY900" s="160" t="s">
        <v>154</v>
      </c>
    </row>
    <row r="901" spans="2:65" s="10" customFormat="1" ht="22.5" customHeight="1" x14ac:dyDescent="0.1">
      <c r="B901" s="145"/>
      <c r="C901" s="146"/>
      <c r="D901" s="146"/>
      <c r="E901" s="147" t="s">
        <v>3</v>
      </c>
      <c r="F901" s="253" t="s">
        <v>792</v>
      </c>
      <c r="G901" s="248"/>
      <c r="H901" s="248"/>
      <c r="I901" s="248"/>
      <c r="J901" s="146"/>
      <c r="K901" s="148" t="s">
        <v>3</v>
      </c>
      <c r="L901" s="146"/>
      <c r="M901" s="146"/>
      <c r="N901" s="146"/>
      <c r="O901" s="146"/>
      <c r="P901" s="146"/>
      <c r="Q901" s="146"/>
      <c r="R901" s="149"/>
      <c r="T901" s="150"/>
      <c r="U901" s="146"/>
      <c r="V901" s="146"/>
      <c r="W901" s="146"/>
      <c r="X901" s="146"/>
      <c r="Y901" s="146"/>
      <c r="Z901" s="146"/>
      <c r="AA901" s="151"/>
      <c r="AT901" s="152" t="s">
        <v>161</v>
      </c>
      <c r="AU901" s="152" t="s">
        <v>81</v>
      </c>
      <c r="AV901" s="10" t="s">
        <v>20</v>
      </c>
      <c r="AW901" s="10" t="s">
        <v>32</v>
      </c>
      <c r="AX901" s="10" t="s">
        <v>74</v>
      </c>
      <c r="AY901" s="152" t="s">
        <v>154</v>
      </c>
    </row>
    <row r="902" spans="2:65" s="11" customFormat="1" ht="22.5" customHeight="1" x14ac:dyDescent="0.1">
      <c r="B902" s="153"/>
      <c r="C902" s="154"/>
      <c r="D902" s="154"/>
      <c r="E902" s="155" t="s">
        <v>3</v>
      </c>
      <c r="F902" s="249" t="s">
        <v>793</v>
      </c>
      <c r="G902" s="250"/>
      <c r="H902" s="250"/>
      <c r="I902" s="250"/>
      <c r="J902" s="154"/>
      <c r="K902" s="156">
        <v>0.36799999999999999</v>
      </c>
      <c r="L902" s="154"/>
      <c r="M902" s="154"/>
      <c r="N902" s="154"/>
      <c r="O902" s="154"/>
      <c r="P902" s="154"/>
      <c r="Q902" s="154"/>
      <c r="R902" s="157"/>
      <c r="T902" s="158"/>
      <c r="U902" s="154"/>
      <c r="V902" s="154"/>
      <c r="W902" s="154"/>
      <c r="X902" s="154"/>
      <c r="Y902" s="154"/>
      <c r="Z902" s="154"/>
      <c r="AA902" s="159"/>
      <c r="AT902" s="160" t="s">
        <v>161</v>
      </c>
      <c r="AU902" s="160" t="s">
        <v>81</v>
      </c>
      <c r="AV902" s="11" t="s">
        <v>81</v>
      </c>
      <c r="AW902" s="11" t="s">
        <v>32</v>
      </c>
      <c r="AX902" s="11" t="s">
        <v>74</v>
      </c>
      <c r="AY902" s="160" t="s">
        <v>154</v>
      </c>
    </row>
    <row r="903" spans="2:65" s="10" customFormat="1" ht="22.5" customHeight="1" x14ac:dyDescent="0.1">
      <c r="B903" s="145"/>
      <c r="C903" s="146"/>
      <c r="D903" s="146"/>
      <c r="E903" s="147" t="s">
        <v>3</v>
      </c>
      <c r="F903" s="253" t="s">
        <v>794</v>
      </c>
      <c r="G903" s="248"/>
      <c r="H903" s="248"/>
      <c r="I903" s="248"/>
      <c r="J903" s="146"/>
      <c r="K903" s="148" t="s">
        <v>3</v>
      </c>
      <c r="L903" s="146"/>
      <c r="M903" s="146"/>
      <c r="N903" s="146"/>
      <c r="O903" s="146"/>
      <c r="P903" s="146"/>
      <c r="Q903" s="146"/>
      <c r="R903" s="149"/>
      <c r="T903" s="150"/>
      <c r="U903" s="146"/>
      <c r="V903" s="146"/>
      <c r="W903" s="146"/>
      <c r="X903" s="146"/>
      <c r="Y903" s="146"/>
      <c r="Z903" s="146"/>
      <c r="AA903" s="151"/>
      <c r="AT903" s="152" t="s">
        <v>161</v>
      </c>
      <c r="AU903" s="152" t="s">
        <v>81</v>
      </c>
      <c r="AV903" s="10" t="s">
        <v>20</v>
      </c>
      <c r="AW903" s="10" t="s">
        <v>32</v>
      </c>
      <c r="AX903" s="10" t="s">
        <v>74</v>
      </c>
      <c r="AY903" s="152" t="s">
        <v>154</v>
      </c>
    </row>
    <row r="904" spans="2:65" s="11" customFormat="1" ht="22.5" customHeight="1" x14ac:dyDescent="0.1">
      <c r="B904" s="153"/>
      <c r="C904" s="154"/>
      <c r="D904" s="154"/>
      <c r="E904" s="155" t="s">
        <v>3</v>
      </c>
      <c r="F904" s="249" t="s">
        <v>795</v>
      </c>
      <c r="G904" s="250"/>
      <c r="H904" s="250"/>
      <c r="I904" s="250"/>
      <c r="J904" s="154"/>
      <c r="K904" s="156">
        <v>0.83499999999999996</v>
      </c>
      <c r="L904" s="154"/>
      <c r="M904" s="154"/>
      <c r="N904" s="154"/>
      <c r="O904" s="154"/>
      <c r="P904" s="154"/>
      <c r="Q904" s="154"/>
      <c r="R904" s="157"/>
      <c r="T904" s="158"/>
      <c r="U904" s="154"/>
      <c r="V904" s="154"/>
      <c r="W904" s="154"/>
      <c r="X904" s="154"/>
      <c r="Y904" s="154"/>
      <c r="Z904" s="154"/>
      <c r="AA904" s="159"/>
      <c r="AT904" s="160" t="s">
        <v>161</v>
      </c>
      <c r="AU904" s="160" t="s">
        <v>81</v>
      </c>
      <c r="AV904" s="11" t="s">
        <v>81</v>
      </c>
      <c r="AW904" s="11" t="s">
        <v>32</v>
      </c>
      <c r="AX904" s="11" t="s">
        <v>74</v>
      </c>
      <c r="AY904" s="160" t="s">
        <v>154</v>
      </c>
    </row>
    <row r="905" spans="2:65" s="12" customFormat="1" ht="22.5" customHeight="1" x14ac:dyDescent="0.1">
      <c r="B905" s="161"/>
      <c r="C905" s="162"/>
      <c r="D905" s="162"/>
      <c r="E905" s="163" t="s">
        <v>3</v>
      </c>
      <c r="F905" s="251" t="s">
        <v>163</v>
      </c>
      <c r="G905" s="252"/>
      <c r="H905" s="252"/>
      <c r="I905" s="252"/>
      <c r="J905" s="162"/>
      <c r="K905" s="164">
        <v>17.289000000000001</v>
      </c>
      <c r="L905" s="162"/>
      <c r="M905" s="162"/>
      <c r="N905" s="162"/>
      <c r="O905" s="162"/>
      <c r="P905" s="162"/>
      <c r="Q905" s="162"/>
      <c r="R905" s="165"/>
      <c r="T905" s="166"/>
      <c r="U905" s="162"/>
      <c r="V905" s="162"/>
      <c r="W905" s="162"/>
      <c r="X905" s="162"/>
      <c r="Y905" s="162"/>
      <c r="Z905" s="162"/>
      <c r="AA905" s="167"/>
      <c r="AT905" s="168" t="s">
        <v>161</v>
      </c>
      <c r="AU905" s="168" t="s">
        <v>81</v>
      </c>
      <c r="AV905" s="12" t="s">
        <v>87</v>
      </c>
      <c r="AW905" s="12" t="s">
        <v>32</v>
      </c>
      <c r="AX905" s="12" t="s">
        <v>20</v>
      </c>
      <c r="AY905" s="168" t="s">
        <v>154</v>
      </c>
    </row>
    <row r="906" spans="2:65" s="1" customFormat="1" ht="31.5" customHeight="1" x14ac:dyDescent="0.1">
      <c r="B906" s="135"/>
      <c r="C906" s="136" t="s">
        <v>796</v>
      </c>
      <c r="D906" s="136" t="s">
        <v>155</v>
      </c>
      <c r="E906" s="137" t="s">
        <v>797</v>
      </c>
      <c r="F906" s="244" t="s">
        <v>798</v>
      </c>
      <c r="G906" s="245"/>
      <c r="H906" s="245"/>
      <c r="I906" s="245"/>
      <c r="J906" s="138" t="s">
        <v>158</v>
      </c>
      <c r="K906" s="139">
        <v>17.289000000000001</v>
      </c>
      <c r="L906" s="246">
        <v>0</v>
      </c>
      <c r="M906" s="245"/>
      <c r="N906" s="246">
        <f>ROUND(L906*K906,2)</f>
        <v>0</v>
      </c>
      <c r="O906" s="245"/>
      <c r="P906" s="245"/>
      <c r="Q906" s="245"/>
      <c r="R906" s="140"/>
      <c r="T906" s="141" t="s">
        <v>3</v>
      </c>
      <c r="U906" s="40" t="s">
        <v>41</v>
      </c>
      <c r="V906" s="142">
        <v>0.20499999999999999</v>
      </c>
      <c r="W906" s="142">
        <f>V906*K906</f>
        <v>3.5442450000000001</v>
      </c>
      <c r="X906" s="142">
        <v>0</v>
      </c>
      <c r="Y906" s="142">
        <f>X906*K906</f>
        <v>0</v>
      </c>
      <c r="Z906" s="142">
        <v>0</v>
      </c>
      <c r="AA906" s="143">
        <f>Z906*K906</f>
        <v>0</v>
      </c>
      <c r="AR906" s="17" t="s">
        <v>87</v>
      </c>
      <c r="AT906" s="17" t="s">
        <v>155</v>
      </c>
      <c r="AU906" s="17" t="s">
        <v>81</v>
      </c>
      <c r="AY906" s="17" t="s">
        <v>154</v>
      </c>
      <c r="BE906" s="144">
        <f>IF(U906="základní",N906,0)</f>
        <v>0</v>
      </c>
      <c r="BF906" s="144">
        <f>IF(U906="snížená",N906,0)</f>
        <v>0</v>
      </c>
      <c r="BG906" s="144">
        <f>IF(U906="zákl. přenesená",N906,0)</f>
        <v>0</v>
      </c>
      <c r="BH906" s="144">
        <f>IF(U906="sníž. přenesená",N906,0)</f>
        <v>0</v>
      </c>
      <c r="BI906" s="144">
        <f>IF(U906="nulová",N906,0)</f>
        <v>0</v>
      </c>
      <c r="BJ906" s="17" t="s">
        <v>81</v>
      </c>
      <c r="BK906" s="144">
        <f>ROUND(L906*K906,2)</f>
        <v>0</v>
      </c>
      <c r="BL906" s="17" t="s">
        <v>87</v>
      </c>
      <c r="BM906" s="17" t="s">
        <v>799</v>
      </c>
    </row>
    <row r="907" spans="2:65" s="11" customFormat="1" ht="22.5" customHeight="1" x14ac:dyDescent="0.1">
      <c r="B907" s="153"/>
      <c r="C907" s="154"/>
      <c r="D907" s="154"/>
      <c r="E907" s="155" t="s">
        <v>3</v>
      </c>
      <c r="F907" s="259" t="s">
        <v>800</v>
      </c>
      <c r="G907" s="250"/>
      <c r="H907" s="250"/>
      <c r="I907" s="250"/>
      <c r="J907" s="154"/>
      <c r="K907" s="156">
        <v>17.289000000000001</v>
      </c>
      <c r="L907" s="154"/>
      <c r="M907" s="154"/>
      <c r="N907" s="154"/>
      <c r="O907" s="154"/>
      <c r="P907" s="154"/>
      <c r="Q907" s="154"/>
      <c r="R907" s="157"/>
      <c r="T907" s="158"/>
      <c r="U907" s="154"/>
      <c r="V907" s="154"/>
      <c r="W907" s="154"/>
      <c r="X907" s="154"/>
      <c r="Y907" s="154"/>
      <c r="Z907" s="154"/>
      <c r="AA907" s="159"/>
      <c r="AT907" s="160" t="s">
        <v>161</v>
      </c>
      <c r="AU907" s="160" t="s">
        <v>81</v>
      </c>
      <c r="AV907" s="11" t="s">
        <v>81</v>
      </c>
      <c r="AW907" s="11" t="s">
        <v>32</v>
      </c>
      <c r="AX907" s="11" t="s">
        <v>74</v>
      </c>
      <c r="AY907" s="160" t="s">
        <v>154</v>
      </c>
    </row>
    <row r="908" spans="2:65" s="12" customFormat="1" ht="22.5" customHeight="1" x14ac:dyDescent="0.1">
      <c r="B908" s="161"/>
      <c r="C908" s="162"/>
      <c r="D908" s="162"/>
      <c r="E908" s="163" t="s">
        <v>3</v>
      </c>
      <c r="F908" s="251" t="s">
        <v>163</v>
      </c>
      <c r="G908" s="252"/>
      <c r="H908" s="252"/>
      <c r="I908" s="252"/>
      <c r="J908" s="162"/>
      <c r="K908" s="164">
        <v>17.289000000000001</v>
      </c>
      <c r="L908" s="162"/>
      <c r="M908" s="162"/>
      <c r="N908" s="162"/>
      <c r="O908" s="162"/>
      <c r="P908" s="162"/>
      <c r="Q908" s="162"/>
      <c r="R908" s="165"/>
      <c r="T908" s="166"/>
      <c r="U908" s="162"/>
      <c r="V908" s="162"/>
      <c r="W908" s="162"/>
      <c r="X908" s="162"/>
      <c r="Y908" s="162"/>
      <c r="Z908" s="162"/>
      <c r="AA908" s="167"/>
      <c r="AT908" s="168" t="s">
        <v>161</v>
      </c>
      <c r="AU908" s="168" t="s">
        <v>81</v>
      </c>
      <c r="AV908" s="12" t="s">
        <v>87</v>
      </c>
      <c r="AW908" s="12" t="s">
        <v>32</v>
      </c>
      <c r="AX908" s="12" t="s">
        <v>20</v>
      </c>
      <c r="AY908" s="168" t="s">
        <v>154</v>
      </c>
    </row>
    <row r="909" spans="2:65" s="1" customFormat="1" ht="31.5" customHeight="1" x14ac:dyDescent="0.1">
      <c r="B909" s="135"/>
      <c r="C909" s="136" t="s">
        <v>801</v>
      </c>
      <c r="D909" s="136" t="s">
        <v>155</v>
      </c>
      <c r="E909" s="137" t="s">
        <v>802</v>
      </c>
      <c r="F909" s="244" t="s">
        <v>803</v>
      </c>
      <c r="G909" s="245"/>
      <c r="H909" s="245"/>
      <c r="I909" s="245"/>
      <c r="J909" s="138" t="s">
        <v>158</v>
      </c>
      <c r="K909" s="139">
        <v>11.42</v>
      </c>
      <c r="L909" s="246">
        <v>0</v>
      </c>
      <c r="M909" s="245"/>
      <c r="N909" s="246">
        <f>ROUND(L909*K909,2)</f>
        <v>0</v>
      </c>
      <c r="O909" s="245"/>
      <c r="P909" s="245"/>
      <c r="Q909" s="245"/>
      <c r="R909" s="140"/>
      <c r="T909" s="141" t="s">
        <v>3</v>
      </c>
      <c r="U909" s="40" t="s">
        <v>41</v>
      </c>
      <c r="V909" s="142">
        <v>2.5489999999999999</v>
      </c>
      <c r="W909" s="142">
        <f>V909*K909</f>
        <v>29.109579999999998</v>
      </c>
      <c r="X909" s="142">
        <v>1.4139999999999999</v>
      </c>
      <c r="Y909" s="142">
        <f>X909*K909</f>
        <v>16.147880000000001</v>
      </c>
      <c r="Z909" s="142">
        <v>0</v>
      </c>
      <c r="AA909" s="143">
        <f>Z909*K909</f>
        <v>0</v>
      </c>
      <c r="AR909" s="17" t="s">
        <v>87</v>
      </c>
      <c r="AT909" s="17" t="s">
        <v>155</v>
      </c>
      <c r="AU909" s="17" t="s">
        <v>81</v>
      </c>
      <c r="AY909" s="17" t="s">
        <v>154</v>
      </c>
      <c r="BE909" s="144">
        <f>IF(U909="základní",N909,0)</f>
        <v>0</v>
      </c>
      <c r="BF909" s="144">
        <f>IF(U909="snížená",N909,0)</f>
        <v>0</v>
      </c>
      <c r="BG909" s="144">
        <f>IF(U909="zákl. přenesená",N909,0)</f>
        <v>0</v>
      </c>
      <c r="BH909" s="144">
        <f>IF(U909="sníž. přenesená",N909,0)</f>
        <v>0</v>
      </c>
      <c r="BI909" s="144">
        <f>IF(U909="nulová",N909,0)</f>
        <v>0</v>
      </c>
      <c r="BJ909" s="17" t="s">
        <v>81</v>
      </c>
      <c r="BK909" s="144">
        <f>ROUND(L909*K909,2)</f>
        <v>0</v>
      </c>
      <c r="BL909" s="17" t="s">
        <v>87</v>
      </c>
      <c r="BM909" s="17" t="s">
        <v>804</v>
      </c>
    </row>
    <row r="910" spans="2:65" s="10" customFormat="1" ht="22.5" customHeight="1" x14ac:dyDescent="0.1">
      <c r="B910" s="145"/>
      <c r="C910" s="146"/>
      <c r="D910" s="146"/>
      <c r="E910" s="147" t="s">
        <v>3</v>
      </c>
      <c r="F910" s="247" t="s">
        <v>805</v>
      </c>
      <c r="G910" s="248"/>
      <c r="H910" s="248"/>
      <c r="I910" s="248"/>
      <c r="J910" s="146"/>
      <c r="K910" s="148" t="s">
        <v>3</v>
      </c>
      <c r="L910" s="146"/>
      <c r="M910" s="146"/>
      <c r="N910" s="146"/>
      <c r="O910" s="146"/>
      <c r="P910" s="146"/>
      <c r="Q910" s="146"/>
      <c r="R910" s="149"/>
      <c r="T910" s="150"/>
      <c r="U910" s="146"/>
      <c r="V910" s="146"/>
      <c r="W910" s="146"/>
      <c r="X910" s="146"/>
      <c r="Y910" s="146"/>
      <c r="Z910" s="146"/>
      <c r="AA910" s="151"/>
      <c r="AT910" s="152" t="s">
        <v>161</v>
      </c>
      <c r="AU910" s="152" t="s">
        <v>81</v>
      </c>
      <c r="AV910" s="10" t="s">
        <v>20</v>
      </c>
      <c r="AW910" s="10" t="s">
        <v>32</v>
      </c>
      <c r="AX910" s="10" t="s">
        <v>74</v>
      </c>
      <c r="AY910" s="152" t="s">
        <v>154</v>
      </c>
    </row>
    <row r="911" spans="2:65" s="11" customFormat="1" ht="22.5" customHeight="1" x14ac:dyDescent="0.1">
      <c r="B911" s="153"/>
      <c r="C911" s="154"/>
      <c r="D911" s="154"/>
      <c r="E911" s="155" t="s">
        <v>3</v>
      </c>
      <c r="F911" s="249" t="s">
        <v>806</v>
      </c>
      <c r="G911" s="250"/>
      <c r="H911" s="250"/>
      <c r="I911" s="250"/>
      <c r="J911" s="154"/>
      <c r="K911" s="156">
        <v>11.42</v>
      </c>
      <c r="L911" s="154"/>
      <c r="M911" s="154"/>
      <c r="N911" s="154"/>
      <c r="O911" s="154"/>
      <c r="P911" s="154"/>
      <c r="Q911" s="154"/>
      <c r="R911" s="157"/>
      <c r="T911" s="158"/>
      <c r="U911" s="154"/>
      <c r="V911" s="154"/>
      <c r="W911" s="154"/>
      <c r="X911" s="154"/>
      <c r="Y911" s="154"/>
      <c r="Z911" s="154"/>
      <c r="AA911" s="159"/>
      <c r="AT911" s="160" t="s">
        <v>161</v>
      </c>
      <c r="AU911" s="160" t="s">
        <v>81</v>
      </c>
      <c r="AV911" s="11" t="s">
        <v>81</v>
      </c>
      <c r="AW911" s="11" t="s">
        <v>32</v>
      </c>
      <c r="AX911" s="11" t="s">
        <v>74</v>
      </c>
      <c r="AY911" s="160" t="s">
        <v>154</v>
      </c>
    </row>
    <row r="912" spans="2:65" s="12" customFormat="1" ht="22.5" customHeight="1" x14ac:dyDescent="0.1">
      <c r="B912" s="161"/>
      <c r="C912" s="162"/>
      <c r="D912" s="162"/>
      <c r="E912" s="163" t="s">
        <v>3</v>
      </c>
      <c r="F912" s="251" t="s">
        <v>163</v>
      </c>
      <c r="G912" s="252"/>
      <c r="H912" s="252"/>
      <c r="I912" s="252"/>
      <c r="J912" s="162"/>
      <c r="K912" s="164">
        <v>11.42</v>
      </c>
      <c r="L912" s="162"/>
      <c r="M912" s="162"/>
      <c r="N912" s="162"/>
      <c r="O912" s="162"/>
      <c r="P912" s="162"/>
      <c r="Q912" s="162"/>
      <c r="R912" s="165"/>
      <c r="T912" s="166"/>
      <c r="U912" s="162"/>
      <c r="V912" s="162"/>
      <c r="W912" s="162"/>
      <c r="X912" s="162"/>
      <c r="Y912" s="162"/>
      <c r="Z912" s="162"/>
      <c r="AA912" s="167"/>
      <c r="AT912" s="168" t="s">
        <v>161</v>
      </c>
      <c r="AU912" s="168" t="s">
        <v>81</v>
      </c>
      <c r="AV912" s="12" t="s">
        <v>87</v>
      </c>
      <c r="AW912" s="12" t="s">
        <v>32</v>
      </c>
      <c r="AX912" s="12" t="s">
        <v>20</v>
      </c>
      <c r="AY912" s="168" t="s">
        <v>154</v>
      </c>
    </row>
    <row r="913" spans="2:65" s="1" customFormat="1" ht="22.5" customHeight="1" x14ac:dyDescent="0.1">
      <c r="B913" s="135"/>
      <c r="C913" s="136" t="s">
        <v>807</v>
      </c>
      <c r="D913" s="136" t="s">
        <v>155</v>
      </c>
      <c r="E913" s="137" t="s">
        <v>808</v>
      </c>
      <c r="F913" s="244" t="s">
        <v>809</v>
      </c>
      <c r="G913" s="245"/>
      <c r="H913" s="245"/>
      <c r="I913" s="245"/>
      <c r="J913" s="138" t="s">
        <v>221</v>
      </c>
      <c r="K913" s="139">
        <v>8.6639999999999997</v>
      </c>
      <c r="L913" s="246">
        <v>0</v>
      </c>
      <c r="M913" s="245"/>
      <c r="N913" s="246">
        <f>ROUND(L913*K913,2)</f>
        <v>0</v>
      </c>
      <c r="O913" s="245"/>
      <c r="P913" s="245"/>
      <c r="Q913" s="245"/>
      <c r="R913" s="140"/>
      <c r="T913" s="141" t="s">
        <v>3</v>
      </c>
      <c r="U913" s="40" t="s">
        <v>41</v>
      </c>
      <c r="V913" s="142">
        <v>0.39600000000000002</v>
      </c>
      <c r="W913" s="142">
        <f>V913*K913</f>
        <v>3.4309440000000002</v>
      </c>
      <c r="X913" s="142">
        <v>1.3520000000000001E-2</v>
      </c>
      <c r="Y913" s="142">
        <f>X913*K913</f>
        <v>0.11713728</v>
      </c>
      <c r="Z913" s="142">
        <v>0</v>
      </c>
      <c r="AA913" s="143">
        <f>Z913*K913</f>
        <v>0</v>
      </c>
      <c r="AR913" s="17" t="s">
        <v>87</v>
      </c>
      <c r="AT913" s="17" t="s">
        <v>155</v>
      </c>
      <c r="AU913" s="17" t="s">
        <v>81</v>
      </c>
      <c r="AY913" s="17" t="s">
        <v>154</v>
      </c>
      <c r="BE913" s="144">
        <f>IF(U913="základní",N913,0)</f>
        <v>0</v>
      </c>
      <c r="BF913" s="144">
        <f>IF(U913="snížená",N913,0)</f>
        <v>0</v>
      </c>
      <c r="BG913" s="144">
        <f>IF(U913="zákl. přenesená",N913,0)</f>
        <v>0</v>
      </c>
      <c r="BH913" s="144">
        <f>IF(U913="sníž. přenesená",N913,0)</f>
        <v>0</v>
      </c>
      <c r="BI913" s="144">
        <f>IF(U913="nulová",N913,0)</f>
        <v>0</v>
      </c>
      <c r="BJ913" s="17" t="s">
        <v>81</v>
      </c>
      <c r="BK913" s="144">
        <f>ROUND(L913*K913,2)</f>
        <v>0</v>
      </c>
      <c r="BL913" s="17" t="s">
        <v>87</v>
      </c>
      <c r="BM913" s="17" t="s">
        <v>810</v>
      </c>
    </row>
    <row r="914" spans="2:65" s="10" customFormat="1" ht="22.5" customHeight="1" x14ac:dyDescent="0.1">
      <c r="B914" s="145"/>
      <c r="C914" s="146"/>
      <c r="D914" s="146"/>
      <c r="E914" s="147" t="s">
        <v>3</v>
      </c>
      <c r="F914" s="247" t="s">
        <v>789</v>
      </c>
      <c r="G914" s="248"/>
      <c r="H914" s="248"/>
      <c r="I914" s="248"/>
      <c r="J914" s="146"/>
      <c r="K914" s="148" t="s">
        <v>3</v>
      </c>
      <c r="L914" s="146"/>
      <c r="M914" s="146"/>
      <c r="N914" s="146"/>
      <c r="O914" s="146"/>
      <c r="P914" s="146"/>
      <c r="Q914" s="146"/>
      <c r="R914" s="149"/>
      <c r="T914" s="150"/>
      <c r="U914" s="146"/>
      <c r="V914" s="146"/>
      <c r="W914" s="146"/>
      <c r="X914" s="146"/>
      <c r="Y914" s="146"/>
      <c r="Z914" s="146"/>
      <c r="AA914" s="151"/>
      <c r="AT914" s="152" t="s">
        <v>161</v>
      </c>
      <c r="AU914" s="152" t="s">
        <v>81</v>
      </c>
      <c r="AV914" s="10" t="s">
        <v>20</v>
      </c>
      <c r="AW914" s="10" t="s">
        <v>32</v>
      </c>
      <c r="AX914" s="10" t="s">
        <v>74</v>
      </c>
      <c r="AY914" s="152" t="s">
        <v>154</v>
      </c>
    </row>
    <row r="915" spans="2:65" s="11" customFormat="1" ht="31.5" customHeight="1" x14ac:dyDescent="0.1">
      <c r="B915" s="153"/>
      <c r="C915" s="154"/>
      <c r="D915" s="154"/>
      <c r="E915" s="155" t="s">
        <v>3</v>
      </c>
      <c r="F915" s="249" t="s">
        <v>811</v>
      </c>
      <c r="G915" s="250"/>
      <c r="H915" s="250"/>
      <c r="I915" s="250"/>
      <c r="J915" s="154"/>
      <c r="K915" s="156">
        <v>8.6639999999999997</v>
      </c>
      <c r="L915" s="154"/>
      <c r="M915" s="154"/>
      <c r="N915" s="154"/>
      <c r="O915" s="154"/>
      <c r="P915" s="154"/>
      <c r="Q915" s="154"/>
      <c r="R915" s="157"/>
      <c r="T915" s="158"/>
      <c r="U915" s="154"/>
      <c r="V915" s="154"/>
      <c r="W915" s="154"/>
      <c r="X915" s="154"/>
      <c r="Y915" s="154"/>
      <c r="Z915" s="154"/>
      <c r="AA915" s="159"/>
      <c r="AT915" s="160" t="s">
        <v>161</v>
      </c>
      <c r="AU915" s="160" t="s">
        <v>81</v>
      </c>
      <c r="AV915" s="11" t="s">
        <v>81</v>
      </c>
      <c r="AW915" s="11" t="s">
        <v>32</v>
      </c>
      <c r="AX915" s="11" t="s">
        <v>74</v>
      </c>
      <c r="AY915" s="160" t="s">
        <v>154</v>
      </c>
    </row>
    <row r="916" spans="2:65" s="12" customFormat="1" ht="22.5" customHeight="1" x14ac:dyDescent="0.1">
      <c r="B916" s="161"/>
      <c r="C916" s="162"/>
      <c r="D916" s="162"/>
      <c r="E916" s="163" t="s">
        <v>3</v>
      </c>
      <c r="F916" s="251" t="s">
        <v>163</v>
      </c>
      <c r="G916" s="252"/>
      <c r="H916" s="252"/>
      <c r="I916" s="252"/>
      <c r="J916" s="162"/>
      <c r="K916" s="164">
        <v>8.6639999999999997</v>
      </c>
      <c r="L916" s="162"/>
      <c r="M916" s="162"/>
      <c r="N916" s="162"/>
      <c r="O916" s="162"/>
      <c r="P916" s="162"/>
      <c r="Q916" s="162"/>
      <c r="R916" s="165"/>
      <c r="T916" s="166"/>
      <c r="U916" s="162"/>
      <c r="V916" s="162"/>
      <c r="W916" s="162"/>
      <c r="X916" s="162"/>
      <c r="Y916" s="162"/>
      <c r="Z916" s="162"/>
      <c r="AA916" s="167"/>
      <c r="AT916" s="168" t="s">
        <v>161</v>
      </c>
      <c r="AU916" s="168" t="s">
        <v>81</v>
      </c>
      <c r="AV916" s="12" t="s">
        <v>87</v>
      </c>
      <c r="AW916" s="12" t="s">
        <v>32</v>
      </c>
      <c r="AX916" s="12" t="s">
        <v>20</v>
      </c>
      <c r="AY916" s="168" t="s">
        <v>154</v>
      </c>
    </row>
    <row r="917" spans="2:65" s="1" customFormat="1" ht="22.5" customHeight="1" x14ac:dyDescent="0.1">
      <c r="B917" s="135"/>
      <c r="C917" s="136" t="s">
        <v>812</v>
      </c>
      <c r="D917" s="136" t="s">
        <v>155</v>
      </c>
      <c r="E917" s="137" t="s">
        <v>813</v>
      </c>
      <c r="F917" s="244" t="s">
        <v>814</v>
      </c>
      <c r="G917" s="245"/>
      <c r="H917" s="245"/>
      <c r="I917" s="245"/>
      <c r="J917" s="138" t="s">
        <v>221</v>
      </c>
      <c r="K917" s="139">
        <v>8.6639999999999997</v>
      </c>
      <c r="L917" s="246">
        <v>0</v>
      </c>
      <c r="M917" s="245"/>
      <c r="N917" s="246">
        <f>ROUND(L917*K917,2)</f>
        <v>0</v>
      </c>
      <c r="O917" s="245"/>
      <c r="P917" s="245"/>
      <c r="Q917" s="245"/>
      <c r="R917" s="140"/>
      <c r="T917" s="141" t="s">
        <v>3</v>
      </c>
      <c r="U917" s="40" t="s">
        <v>41</v>
      </c>
      <c r="V917" s="142">
        <v>0.24</v>
      </c>
      <c r="W917" s="142">
        <f>V917*K917</f>
        <v>2.0793599999999999</v>
      </c>
      <c r="X917" s="142">
        <v>0</v>
      </c>
      <c r="Y917" s="142">
        <f>X917*K917</f>
        <v>0</v>
      </c>
      <c r="Z917" s="142">
        <v>0</v>
      </c>
      <c r="AA917" s="143">
        <f>Z917*K917</f>
        <v>0</v>
      </c>
      <c r="AR917" s="17" t="s">
        <v>87</v>
      </c>
      <c r="AT917" s="17" t="s">
        <v>155</v>
      </c>
      <c r="AU917" s="17" t="s">
        <v>81</v>
      </c>
      <c r="AY917" s="17" t="s">
        <v>154</v>
      </c>
      <c r="BE917" s="144">
        <f>IF(U917="základní",N917,0)</f>
        <v>0</v>
      </c>
      <c r="BF917" s="144">
        <f>IF(U917="snížená",N917,0)</f>
        <v>0</v>
      </c>
      <c r="BG917" s="144">
        <f>IF(U917="zákl. přenesená",N917,0)</f>
        <v>0</v>
      </c>
      <c r="BH917" s="144">
        <f>IF(U917="sníž. přenesená",N917,0)</f>
        <v>0</v>
      </c>
      <c r="BI917" s="144">
        <f>IF(U917="nulová",N917,0)</f>
        <v>0</v>
      </c>
      <c r="BJ917" s="17" t="s">
        <v>81</v>
      </c>
      <c r="BK917" s="144">
        <f>ROUND(L917*K917,2)</f>
        <v>0</v>
      </c>
      <c r="BL917" s="17" t="s">
        <v>87</v>
      </c>
      <c r="BM917" s="17" t="s">
        <v>815</v>
      </c>
    </row>
    <row r="918" spans="2:65" s="11" customFormat="1" ht="22.5" customHeight="1" x14ac:dyDescent="0.1">
      <c r="B918" s="153"/>
      <c r="C918" s="154"/>
      <c r="D918" s="154"/>
      <c r="E918" s="155" t="s">
        <v>3</v>
      </c>
      <c r="F918" s="259" t="s">
        <v>816</v>
      </c>
      <c r="G918" s="250"/>
      <c r="H918" s="250"/>
      <c r="I918" s="250"/>
      <c r="J918" s="154"/>
      <c r="K918" s="156">
        <v>8.6639999999999997</v>
      </c>
      <c r="L918" s="154"/>
      <c r="M918" s="154"/>
      <c r="N918" s="154"/>
      <c r="O918" s="154"/>
      <c r="P918" s="154"/>
      <c r="Q918" s="154"/>
      <c r="R918" s="157"/>
      <c r="T918" s="158"/>
      <c r="U918" s="154"/>
      <c r="V918" s="154"/>
      <c r="W918" s="154"/>
      <c r="X918" s="154"/>
      <c r="Y918" s="154"/>
      <c r="Z918" s="154"/>
      <c r="AA918" s="159"/>
      <c r="AT918" s="160" t="s">
        <v>161</v>
      </c>
      <c r="AU918" s="160" t="s">
        <v>81</v>
      </c>
      <c r="AV918" s="11" t="s">
        <v>81</v>
      </c>
      <c r="AW918" s="11" t="s">
        <v>32</v>
      </c>
      <c r="AX918" s="11" t="s">
        <v>74</v>
      </c>
      <c r="AY918" s="160" t="s">
        <v>154</v>
      </c>
    </row>
    <row r="919" spans="2:65" s="12" customFormat="1" ht="22.5" customHeight="1" x14ac:dyDescent="0.1">
      <c r="B919" s="161"/>
      <c r="C919" s="162"/>
      <c r="D919" s="162"/>
      <c r="E919" s="163" t="s">
        <v>3</v>
      </c>
      <c r="F919" s="251" t="s">
        <v>163</v>
      </c>
      <c r="G919" s="252"/>
      <c r="H919" s="252"/>
      <c r="I919" s="252"/>
      <c r="J919" s="162"/>
      <c r="K919" s="164">
        <v>8.6639999999999997</v>
      </c>
      <c r="L919" s="162"/>
      <c r="M919" s="162"/>
      <c r="N919" s="162"/>
      <c r="O919" s="162"/>
      <c r="P919" s="162"/>
      <c r="Q919" s="162"/>
      <c r="R919" s="165"/>
      <c r="T919" s="166"/>
      <c r="U919" s="162"/>
      <c r="V919" s="162"/>
      <c r="W919" s="162"/>
      <c r="X919" s="162"/>
      <c r="Y919" s="162"/>
      <c r="Z919" s="162"/>
      <c r="AA919" s="167"/>
      <c r="AT919" s="168" t="s">
        <v>161</v>
      </c>
      <c r="AU919" s="168" t="s">
        <v>81</v>
      </c>
      <c r="AV919" s="12" t="s">
        <v>87</v>
      </c>
      <c r="AW919" s="12" t="s">
        <v>32</v>
      </c>
      <c r="AX919" s="12" t="s">
        <v>20</v>
      </c>
      <c r="AY919" s="168" t="s">
        <v>154</v>
      </c>
    </row>
    <row r="920" spans="2:65" s="1" customFormat="1" ht="22.5" customHeight="1" x14ac:dyDescent="0.1">
      <c r="B920" s="135"/>
      <c r="C920" s="136" t="s">
        <v>817</v>
      </c>
      <c r="D920" s="136" t="s">
        <v>155</v>
      </c>
      <c r="E920" s="137" t="s">
        <v>818</v>
      </c>
      <c r="F920" s="244" t="s">
        <v>819</v>
      </c>
      <c r="G920" s="245"/>
      <c r="H920" s="245"/>
      <c r="I920" s="245"/>
      <c r="J920" s="138" t="s">
        <v>193</v>
      </c>
      <c r="K920" s="139">
        <v>0.54600000000000004</v>
      </c>
      <c r="L920" s="246">
        <v>0</v>
      </c>
      <c r="M920" s="245"/>
      <c r="N920" s="246">
        <f>ROUND(L920*K920,2)</f>
        <v>0</v>
      </c>
      <c r="O920" s="245"/>
      <c r="P920" s="245"/>
      <c r="Q920" s="245"/>
      <c r="R920" s="140"/>
      <c r="T920" s="141" t="s">
        <v>3</v>
      </c>
      <c r="U920" s="40" t="s">
        <v>41</v>
      </c>
      <c r="V920" s="142">
        <v>15.231</v>
      </c>
      <c r="W920" s="142">
        <f>V920*K920</f>
        <v>8.3161260000000006</v>
      </c>
      <c r="X920" s="142">
        <v>1.0530600000000001</v>
      </c>
      <c r="Y920" s="142">
        <f>X920*K920</f>
        <v>0.57497076000000014</v>
      </c>
      <c r="Z920" s="142">
        <v>0</v>
      </c>
      <c r="AA920" s="143">
        <f>Z920*K920</f>
        <v>0</v>
      </c>
      <c r="AR920" s="17" t="s">
        <v>87</v>
      </c>
      <c r="AT920" s="17" t="s">
        <v>155</v>
      </c>
      <c r="AU920" s="17" t="s">
        <v>81</v>
      </c>
      <c r="AY920" s="17" t="s">
        <v>154</v>
      </c>
      <c r="BE920" s="144">
        <f>IF(U920="základní",N920,0)</f>
        <v>0</v>
      </c>
      <c r="BF920" s="144">
        <f>IF(U920="snížená",N920,0)</f>
        <v>0</v>
      </c>
      <c r="BG920" s="144">
        <f>IF(U920="zákl. přenesená",N920,0)</f>
        <v>0</v>
      </c>
      <c r="BH920" s="144">
        <f>IF(U920="sníž. přenesená",N920,0)</f>
        <v>0</v>
      </c>
      <c r="BI920" s="144">
        <f>IF(U920="nulová",N920,0)</f>
        <v>0</v>
      </c>
      <c r="BJ920" s="17" t="s">
        <v>81</v>
      </c>
      <c r="BK920" s="144">
        <f>ROUND(L920*K920,2)</f>
        <v>0</v>
      </c>
      <c r="BL920" s="17" t="s">
        <v>87</v>
      </c>
      <c r="BM920" s="17" t="s">
        <v>820</v>
      </c>
    </row>
    <row r="921" spans="2:65" s="10" customFormat="1" ht="22.5" customHeight="1" x14ac:dyDescent="0.1">
      <c r="B921" s="145"/>
      <c r="C921" s="146"/>
      <c r="D921" s="146"/>
      <c r="E921" s="147" t="s">
        <v>3</v>
      </c>
      <c r="F921" s="247" t="s">
        <v>789</v>
      </c>
      <c r="G921" s="248"/>
      <c r="H921" s="248"/>
      <c r="I921" s="248"/>
      <c r="J921" s="146"/>
      <c r="K921" s="148" t="s">
        <v>3</v>
      </c>
      <c r="L921" s="146"/>
      <c r="M921" s="146"/>
      <c r="N921" s="146"/>
      <c r="O921" s="146"/>
      <c r="P921" s="146"/>
      <c r="Q921" s="146"/>
      <c r="R921" s="149"/>
      <c r="T921" s="150"/>
      <c r="U921" s="146"/>
      <c r="V921" s="146"/>
      <c r="W921" s="146"/>
      <c r="X921" s="146"/>
      <c r="Y921" s="146"/>
      <c r="Z921" s="146"/>
      <c r="AA921" s="151"/>
      <c r="AT921" s="152" t="s">
        <v>161</v>
      </c>
      <c r="AU921" s="152" t="s">
        <v>81</v>
      </c>
      <c r="AV921" s="10" t="s">
        <v>20</v>
      </c>
      <c r="AW921" s="10" t="s">
        <v>32</v>
      </c>
      <c r="AX921" s="10" t="s">
        <v>74</v>
      </c>
      <c r="AY921" s="152" t="s">
        <v>154</v>
      </c>
    </row>
    <row r="922" spans="2:65" s="11" customFormat="1" ht="31.5" customHeight="1" x14ac:dyDescent="0.1">
      <c r="B922" s="153"/>
      <c r="C922" s="154"/>
      <c r="D922" s="154"/>
      <c r="E922" s="155" t="s">
        <v>3</v>
      </c>
      <c r="F922" s="249" t="s">
        <v>821</v>
      </c>
      <c r="G922" s="250"/>
      <c r="H922" s="250"/>
      <c r="I922" s="250"/>
      <c r="J922" s="154"/>
      <c r="K922" s="156">
        <v>0.53600000000000003</v>
      </c>
      <c r="L922" s="154"/>
      <c r="M922" s="154"/>
      <c r="N922" s="154"/>
      <c r="O922" s="154"/>
      <c r="P922" s="154"/>
      <c r="Q922" s="154"/>
      <c r="R922" s="157"/>
      <c r="T922" s="158"/>
      <c r="U922" s="154"/>
      <c r="V922" s="154"/>
      <c r="W922" s="154"/>
      <c r="X922" s="154"/>
      <c r="Y922" s="154"/>
      <c r="Z922" s="154"/>
      <c r="AA922" s="159"/>
      <c r="AT922" s="160" t="s">
        <v>161</v>
      </c>
      <c r="AU922" s="160" t="s">
        <v>81</v>
      </c>
      <c r="AV922" s="11" t="s">
        <v>81</v>
      </c>
      <c r="AW922" s="11" t="s">
        <v>32</v>
      </c>
      <c r="AX922" s="11" t="s">
        <v>74</v>
      </c>
      <c r="AY922" s="160" t="s">
        <v>154</v>
      </c>
    </row>
    <row r="923" spans="2:65" s="10" customFormat="1" ht="22.5" customHeight="1" x14ac:dyDescent="0.1">
      <c r="B923" s="145"/>
      <c r="C923" s="146"/>
      <c r="D923" s="146"/>
      <c r="E923" s="147" t="s">
        <v>3</v>
      </c>
      <c r="F923" s="253" t="s">
        <v>792</v>
      </c>
      <c r="G923" s="248"/>
      <c r="H923" s="248"/>
      <c r="I923" s="248"/>
      <c r="J923" s="146"/>
      <c r="K923" s="148" t="s">
        <v>3</v>
      </c>
      <c r="L923" s="146"/>
      <c r="M923" s="146"/>
      <c r="N923" s="146"/>
      <c r="O923" s="146"/>
      <c r="P923" s="146"/>
      <c r="Q923" s="146"/>
      <c r="R923" s="149"/>
      <c r="T923" s="150"/>
      <c r="U923" s="146"/>
      <c r="V923" s="146"/>
      <c r="W923" s="146"/>
      <c r="X923" s="146"/>
      <c r="Y923" s="146"/>
      <c r="Z923" s="146"/>
      <c r="AA923" s="151"/>
      <c r="AT923" s="152" t="s">
        <v>161</v>
      </c>
      <c r="AU923" s="152" t="s">
        <v>81</v>
      </c>
      <c r="AV923" s="10" t="s">
        <v>20</v>
      </c>
      <c r="AW923" s="10" t="s">
        <v>32</v>
      </c>
      <c r="AX923" s="10" t="s">
        <v>74</v>
      </c>
      <c r="AY923" s="152" t="s">
        <v>154</v>
      </c>
    </row>
    <row r="924" spans="2:65" s="11" customFormat="1" ht="22.5" customHeight="1" x14ac:dyDescent="0.1">
      <c r="B924" s="153"/>
      <c r="C924" s="154"/>
      <c r="D924" s="154"/>
      <c r="E924" s="155" t="s">
        <v>3</v>
      </c>
      <c r="F924" s="249" t="s">
        <v>822</v>
      </c>
      <c r="G924" s="250"/>
      <c r="H924" s="250"/>
      <c r="I924" s="250"/>
      <c r="J924" s="154"/>
      <c r="K924" s="156">
        <v>2E-3</v>
      </c>
      <c r="L924" s="154"/>
      <c r="M924" s="154"/>
      <c r="N924" s="154"/>
      <c r="O924" s="154"/>
      <c r="P924" s="154"/>
      <c r="Q924" s="154"/>
      <c r="R924" s="157"/>
      <c r="T924" s="158"/>
      <c r="U924" s="154"/>
      <c r="V924" s="154"/>
      <c r="W924" s="154"/>
      <c r="X924" s="154"/>
      <c r="Y924" s="154"/>
      <c r="Z924" s="154"/>
      <c r="AA924" s="159"/>
      <c r="AT924" s="160" t="s">
        <v>161</v>
      </c>
      <c r="AU924" s="160" t="s">
        <v>81</v>
      </c>
      <c r="AV924" s="11" t="s">
        <v>81</v>
      </c>
      <c r="AW924" s="11" t="s">
        <v>32</v>
      </c>
      <c r="AX924" s="11" t="s">
        <v>74</v>
      </c>
      <c r="AY924" s="160" t="s">
        <v>154</v>
      </c>
    </row>
    <row r="925" spans="2:65" s="10" customFormat="1" ht="22.5" customHeight="1" x14ac:dyDescent="0.1">
      <c r="B925" s="145"/>
      <c r="C925" s="146"/>
      <c r="D925" s="146"/>
      <c r="E925" s="147" t="s">
        <v>3</v>
      </c>
      <c r="F925" s="253" t="s">
        <v>794</v>
      </c>
      <c r="G925" s="248"/>
      <c r="H925" s="248"/>
      <c r="I925" s="248"/>
      <c r="J925" s="146"/>
      <c r="K925" s="148" t="s">
        <v>3</v>
      </c>
      <c r="L925" s="146"/>
      <c r="M925" s="146"/>
      <c r="N925" s="146"/>
      <c r="O925" s="146"/>
      <c r="P925" s="146"/>
      <c r="Q925" s="146"/>
      <c r="R925" s="149"/>
      <c r="T925" s="150"/>
      <c r="U925" s="146"/>
      <c r="V925" s="146"/>
      <c r="W925" s="146"/>
      <c r="X925" s="146"/>
      <c r="Y925" s="146"/>
      <c r="Z925" s="146"/>
      <c r="AA925" s="151"/>
      <c r="AT925" s="152" t="s">
        <v>161</v>
      </c>
      <c r="AU925" s="152" t="s">
        <v>81</v>
      </c>
      <c r="AV925" s="10" t="s">
        <v>20</v>
      </c>
      <c r="AW925" s="10" t="s">
        <v>32</v>
      </c>
      <c r="AX925" s="10" t="s">
        <v>74</v>
      </c>
      <c r="AY925" s="152" t="s">
        <v>154</v>
      </c>
    </row>
    <row r="926" spans="2:65" s="11" customFormat="1" ht="22.5" customHeight="1" x14ac:dyDescent="0.1">
      <c r="B926" s="153"/>
      <c r="C926" s="154"/>
      <c r="D926" s="154"/>
      <c r="E926" s="155" t="s">
        <v>3</v>
      </c>
      <c r="F926" s="249" t="s">
        <v>823</v>
      </c>
      <c r="G926" s="250"/>
      <c r="H926" s="250"/>
      <c r="I926" s="250"/>
      <c r="J926" s="154"/>
      <c r="K926" s="156">
        <v>8.0000000000000002E-3</v>
      </c>
      <c r="L926" s="154"/>
      <c r="M926" s="154"/>
      <c r="N926" s="154"/>
      <c r="O926" s="154"/>
      <c r="P926" s="154"/>
      <c r="Q926" s="154"/>
      <c r="R926" s="157"/>
      <c r="T926" s="158"/>
      <c r="U926" s="154"/>
      <c r="V926" s="154"/>
      <c r="W926" s="154"/>
      <c r="X926" s="154"/>
      <c r="Y926" s="154"/>
      <c r="Z926" s="154"/>
      <c r="AA926" s="159"/>
      <c r="AT926" s="160" t="s">
        <v>161</v>
      </c>
      <c r="AU926" s="160" t="s">
        <v>81</v>
      </c>
      <c r="AV926" s="11" t="s">
        <v>81</v>
      </c>
      <c r="AW926" s="11" t="s">
        <v>32</v>
      </c>
      <c r="AX926" s="11" t="s">
        <v>74</v>
      </c>
      <c r="AY926" s="160" t="s">
        <v>154</v>
      </c>
    </row>
    <row r="927" spans="2:65" s="12" customFormat="1" ht="22.5" customHeight="1" x14ac:dyDescent="0.1">
      <c r="B927" s="161"/>
      <c r="C927" s="162"/>
      <c r="D927" s="162"/>
      <c r="E927" s="163" t="s">
        <v>3</v>
      </c>
      <c r="F927" s="251" t="s">
        <v>163</v>
      </c>
      <c r="G927" s="252"/>
      <c r="H927" s="252"/>
      <c r="I927" s="252"/>
      <c r="J927" s="162"/>
      <c r="K927" s="164">
        <v>0.54600000000000004</v>
      </c>
      <c r="L927" s="162"/>
      <c r="M927" s="162"/>
      <c r="N927" s="162"/>
      <c r="O927" s="162"/>
      <c r="P927" s="162"/>
      <c r="Q927" s="162"/>
      <c r="R927" s="165"/>
      <c r="T927" s="166"/>
      <c r="U927" s="162"/>
      <c r="V927" s="162"/>
      <c r="W927" s="162"/>
      <c r="X927" s="162"/>
      <c r="Y927" s="162"/>
      <c r="Z927" s="162"/>
      <c r="AA927" s="167"/>
      <c r="AT927" s="168" t="s">
        <v>161</v>
      </c>
      <c r="AU927" s="168" t="s">
        <v>81</v>
      </c>
      <c r="AV927" s="12" t="s">
        <v>87</v>
      </c>
      <c r="AW927" s="12" t="s">
        <v>32</v>
      </c>
      <c r="AX927" s="12" t="s">
        <v>20</v>
      </c>
      <c r="AY927" s="168" t="s">
        <v>154</v>
      </c>
    </row>
    <row r="928" spans="2:65" s="1" customFormat="1" ht="31.5" customHeight="1" x14ac:dyDescent="0.1">
      <c r="B928" s="135"/>
      <c r="C928" s="136" t="s">
        <v>824</v>
      </c>
      <c r="D928" s="136" t="s">
        <v>155</v>
      </c>
      <c r="E928" s="137" t="s">
        <v>825</v>
      </c>
      <c r="F928" s="244" t="s">
        <v>826</v>
      </c>
      <c r="G928" s="245"/>
      <c r="H928" s="245"/>
      <c r="I928" s="245"/>
      <c r="J928" s="138" t="s">
        <v>221</v>
      </c>
      <c r="K928" s="139">
        <v>53.673000000000002</v>
      </c>
      <c r="L928" s="246">
        <v>0</v>
      </c>
      <c r="M928" s="245"/>
      <c r="N928" s="246">
        <f>ROUND(L928*K928,2)</f>
        <v>0</v>
      </c>
      <c r="O928" s="245"/>
      <c r="P928" s="245"/>
      <c r="Q928" s="245"/>
      <c r="R928" s="140"/>
      <c r="T928" s="141" t="s">
        <v>3</v>
      </c>
      <c r="U928" s="40" t="s">
        <v>41</v>
      </c>
      <c r="V928" s="142">
        <v>0.45</v>
      </c>
      <c r="W928" s="142">
        <f>V928*K928</f>
        <v>24.152850000000001</v>
      </c>
      <c r="X928" s="142">
        <v>0.1231</v>
      </c>
      <c r="Y928" s="142">
        <f>X928*K928</f>
        <v>6.6071463000000001</v>
      </c>
      <c r="Z928" s="142">
        <v>0</v>
      </c>
      <c r="AA928" s="143">
        <f>Z928*K928</f>
        <v>0</v>
      </c>
      <c r="AR928" s="17" t="s">
        <v>87</v>
      </c>
      <c r="AT928" s="17" t="s">
        <v>155</v>
      </c>
      <c r="AU928" s="17" t="s">
        <v>81</v>
      </c>
      <c r="AY928" s="17" t="s">
        <v>154</v>
      </c>
      <c r="BE928" s="144">
        <f>IF(U928="základní",N928,0)</f>
        <v>0</v>
      </c>
      <c r="BF928" s="144">
        <f>IF(U928="snížená",N928,0)</f>
        <v>0</v>
      </c>
      <c r="BG928" s="144">
        <f>IF(U928="zákl. přenesená",N928,0)</f>
        <v>0</v>
      </c>
      <c r="BH928" s="144">
        <f>IF(U928="sníž. přenesená",N928,0)</f>
        <v>0</v>
      </c>
      <c r="BI928" s="144">
        <f>IF(U928="nulová",N928,0)</f>
        <v>0</v>
      </c>
      <c r="BJ928" s="17" t="s">
        <v>81</v>
      </c>
      <c r="BK928" s="144">
        <f>ROUND(L928*K928,2)</f>
        <v>0</v>
      </c>
      <c r="BL928" s="17" t="s">
        <v>87</v>
      </c>
      <c r="BM928" s="17" t="s">
        <v>827</v>
      </c>
    </row>
    <row r="929" spans="2:65" s="10" customFormat="1" ht="22.5" customHeight="1" x14ac:dyDescent="0.1">
      <c r="B929" s="145"/>
      <c r="C929" s="146"/>
      <c r="D929" s="146"/>
      <c r="E929" s="147" t="s">
        <v>3</v>
      </c>
      <c r="F929" s="247" t="s">
        <v>828</v>
      </c>
      <c r="G929" s="248"/>
      <c r="H929" s="248"/>
      <c r="I929" s="248"/>
      <c r="J929" s="146"/>
      <c r="K929" s="148" t="s">
        <v>3</v>
      </c>
      <c r="L929" s="146"/>
      <c r="M929" s="146"/>
      <c r="N929" s="146"/>
      <c r="O929" s="146"/>
      <c r="P929" s="146"/>
      <c r="Q929" s="146"/>
      <c r="R929" s="149"/>
      <c r="T929" s="150"/>
      <c r="U929" s="146"/>
      <c r="V929" s="146"/>
      <c r="W929" s="146"/>
      <c r="X929" s="146"/>
      <c r="Y929" s="146"/>
      <c r="Z929" s="146"/>
      <c r="AA929" s="151"/>
      <c r="AT929" s="152" t="s">
        <v>161</v>
      </c>
      <c r="AU929" s="152" t="s">
        <v>81</v>
      </c>
      <c r="AV929" s="10" t="s">
        <v>20</v>
      </c>
      <c r="AW929" s="10" t="s">
        <v>32</v>
      </c>
      <c r="AX929" s="10" t="s">
        <v>74</v>
      </c>
      <c r="AY929" s="152" t="s">
        <v>154</v>
      </c>
    </row>
    <row r="930" spans="2:65" s="11" customFormat="1" ht="22.5" customHeight="1" x14ac:dyDescent="0.1">
      <c r="B930" s="153"/>
      <c r="C930" s="154"/>
      <c r="D930" s="154"/>
      <c r="E930" s="155" t="s">
        <v>3</v>
      </c>
      <c r="F930" s="249" t="s">
        <v>829</v>
      </c>
      <c r="G930" s="250"/>
      <c r="H930" s="250"/>
      <c r="I930" s="250"/>
      <c r="J930" s="154"/>
      <c r="K930" s="156">
        <v>35.880000000000003</v>
      </c>
      <c r="L930" s="154"/>
      <c r="M930" s="154"/>
      <c r="N930" s="154"/>
      <c r="O930" s="154"/>
      <c r="P930" s="154"/>
      <c r="Q930" s="154"/>
      <c r="R930" s="157"/>
      <c r="T930" s="158"/>
      <c r="U930" s="154"/>
      <c r="V930" s="154"/>
      <c r="W930" s="154"/>
      <c r="X930" s="154"/>
      <c r="Y930" s="154"/>
      <c r="Z930" s="154"/>
      <c r="AA930" s="159"/>
      <c r="AT930" s="160" t="s">
        <v>161</v>
      </c>
      <c r="AU930" s="160" t="s">
        <v>81</v>
      </c>
      <c r="AV930" s="11" t="s">
        <v>81</v>
      </c>
      <c r="AW930" s="11" t="s">
        <v>32</v>
      </c>
      <c r="AX930" s="11" t="s">
        <v>74</v>
      </c>
      <c r="AY930" s="160" t="s">
        <v>154</v>
      </c>
    </row>
    <row r="931" spans="2:65" s="11" customFormat="1" ht="22.5" customHeight="1" x14ac:dyDescent="0.1">
      <c r="B931" s="153"/>
      <c r="C931" s="154"/>
      <c r="D931" s="154"/>
      <c r="E931" s="155" t="s">
        <v>3</v>
      </c>
      <c r="F931" s="249" t="s">
        <v>830</v>
      </c>
      <c r="G931" s="250"/>
      <c r="H931" s="250"/>
      <c r="I931" s="250"/>
      <c r="J931" s="154"/>
      <c r="K931" s="156">
        <v>5.85</v>
      </c>
      <c r="L931" s="154"/>
      <c r="M931" s="154"/>
      <c r="N931" s="154"/>
      <c r="O931" s="154"/>
      <c r="P931" s="154"/>
      <c r="Q931" s="154"/>
      <c r="R931" s="157"/>
      <c r="T931" s="158"/>
      <c r="U931" s="154"/>
      <c r="V931" s="154"/>
      <c r="W931" s="154"/>
      <c r="X931" s="154"/>
      <c r="Y931" s="154"/>
      <c r="Z931" s="154"/>
      <c r="AA931" s="159"/>
      <c r="AT931" s="160" t="s">
        <v>161</v>
      </c>
      <c r="AU931" s="160" t="s">
        <v>81</v>
      </c>
      <c r="AV931" s="11" t="s">
        <v>81</v>
      </c>
      <c r="AW931" s="11" t="s">
        <v>32</v>
      </c>
      <c r="AX931" s="11" t="s">
        <v>74</v>
      </c>
      <c r="AY931" s="160" t="s">
        <v>154</v>
      </c>
    </row>
    <row r="932" spans="2:65" s="11" customFormat="1" ht="22.5" customHeight="1" x14ac:dyDescent="0.1">
      <c r="B932" s="153"/>
      <c r="C932" s="154"/>
      <c r="D932" s="154"/>
      <c r="E932" s="155" t="s">
        <v>3</v>
      </c>
      <c r="F932" s="249" t="s">
        <v>831</v>
      </c>
      <c r="G932" s="250"/>
      <c r="H932" s="250"/>
      <c r="I932" s="250"/>
      <c r="J932" s="154"/>
      <c r="K932" s="156">
        <v>3.66</v>
      </c>
      <c r="L932" s="154"/>
      <c r="M932" s="154"/>
      <c r="N932" s="154"/>
      <c r="O932" s="154"/>
      <c r="P932" s="154"/>
      <c r="Q932" s="154"/>
      <c r="R932" s="157"/>
      <c r="T932" s="158"/>
      <c r="U932" s="154"/>
      <c r="V932" s="154"/>
      <c r="W932" s="154"/>
      <c r="X932" s="154"/>
      <c r="Y932" s="154"/>
      <c r="Z932" s="154"/>
      <c r="AA932" s="159"/>
      <c r="AT932" s="160" t="s">
        <v>161</v>
      </c>
      <c r="AU932" s="160" t="s">
        <v>81</v>
      </c>
      <c r="AV932" s="11" t="s">
        <v>81</v>
      </c>
      <c r="AW932" s="11" t="s">
        <v>32</v>
      </c>
      <c r="AX932" s="11" t="s">
        <v>74</v>
      </c>
      <c r="AY932" s="160" t="s">
        <v>154</v>
      </c>
    </row>
    <row r="933" spans="2:65" s="11" customFormat="1" ht="22.5" customHeight="1" x14ac:dyDescent="0.1">
      <c r="B933" s="153"/>
      <c r="C933" s="154"/>
      <c r="D933" s="154"/>
      <c r="E933" s="155" t="s">
        <v>3</v>
      </c>
      <c r="F933" s="249" t="s">
        <v>832</v>
      </c>
      <c r="G933" s="250"/>
      <c r="H933" s="250"/>
      <c r="I933" s="250"/>
      <c r="J933" s="154"/>
      <c r="K933" s="156">
        <v>3.339</v>
      </c>
      <c r="L933" s="154"/>
      <c r="M933" s="154"/>
      <c r="N933" s="154"/>
      <c r="O933" s="154"/>
      <c r="P933" s="154"/>
      <c r="Q933" s="154"/>
      <c r="R933" s="157"/>
      <c r="T933" s="158"/>
      <c r="U933" s="154"/>
      <c r="V933" s="154"/>
      <c r="W933" s="154"/>
      <c r="X933" s="154"/>
      <c r="Y933" s="154"/>
      <c r="Z933" s="154"/>
      <c r="AA933" s="159"/>
      <c r="AT933" s="160" t="s">
        <v>161</v>
      </c>
      <c r="AU933" s="160" t="s">
        <v>81</v>
      </c>
      <c r="AV933" s="11" t="s">
        <v>81</v>
      </c>
      <c r="AW933" s="11" t="s">
        <v>32</v>
      </c>
      <c r="AX933" s="11" t="s">
        <v>74</v>
      </c>
      <c r="AY933" s="160" t="s">
        <v>154</v>
      </c>
    </row>
    <row r="934" spans="2:65" s="11" customFormat="1" ht="22.5" customHeight="1" x14ac:dyDescent="0.1">
      <c r="B934" s="153"/>
      <c r="C934" s="154"/>
      <c r="D934" s="154"/>
      <c r="E934" s="155" t="s">
        <v>3</v>
      </c>
      <c r="F934" s="249" t="s">
        <v>833</v>
      </c>
      <c r="G934" s="250"/>
      <c r="H934" s="250"/>
      <c r="I934" s="250"/>
      <c r="J934" s="154"/>
      <c r="K934" s="156">
        <v>4.944</v>
      </c>
      <c r="L934" s="154"/>
      <c r="M934" s="154"/>
      <c r="N934" s="154"/>
      <c r="O934" s="154"/>
      <c r="P934" s="154"/>
      <c r="Q934" s="154"/>
      <c r="R934" s="157"/>
      <c r="T934" s="158"/>
      <c r="U934" s="154"/>
      <c r="V934" s="154"/>
      <c r="W934" s="154"/>
      <c r="X934" s="154"/>
      <c r="Y934" s="154"/>
      <c r="Z934" s="154"/>
      <c r="AA934" s="159"/>
      <c r="AT934" s="160" t="s">
        <v>161</v>
      </c>
      <c r="AU934" s="160" t="s">
        <v>81</v>
      </c>
      <c r="AV934" s="11" t="s">
        <v>81</v>
      </c>
      <c r="AW934" s="11" t="s">
        <v>32</v>
      </c>
      <c r="AX934" s="11" t="s">
        <v>74</v>
      </c>
      <c r="AY934" s="160" t="s">
        <v>154</v>
      </c>
    </row>
    <row r="935" spans="2:65" s="12" customFormat="1" ht="22.5" customHeight="1" x14ac:dyDescent="0.1">
      <c r="B935" s="161"/>
      <c r="C935" s="162"/>
      <c r="D935" s="162"/>
      <c r="E935" s="163" t="s">
        <v>3</v>
      </c>
      <c r="F935" s="251" t="s">
        <v>163</v>
      </c>
      <c r="G935" s="252"/>
      <c r="H935" s="252"/>
      <c r="I935" s="252"/>
      <c r="J935" s="162"/>
      <c r="K935" s="164">
        <v>53.673000000000002</v>
      </c>
      <c r="L935" s="162"/>
      <c r="M935" s="162"/>
      <c r="N935" s="162"/>
      <c r="O935" s="162"/>
      <c r="P935" s="162"/>
      <c r="Q935" s="162"/>
      <c r="R935" s="165"/>
      <c r="T935" s="166"/>
      <c r="U935" s="162"/>
      <c r="V935" s="162"/>
      <c r="W935" s="162"/>
      <c r="X935" s="162"/>
      <c r="Y935" s="162"/>
      <c r="Z935" s="162"/>
      <c r="AA935" s="167"/>
      <c r="AT935" s="168" t="s">
        <v>161</v>
      </c>
      <c r="AU935" s="168" t="s">
        <v>81</v>
      </c>
      <c r="AV935" s="12" t="s">
        <v>87</v>
      </c>
      <c r="AW935" s="12" t="s">
        <v>32</v>
      </c>
      <c r="AX935" s="12" t="s">
        <v>20</v>
      </c>
      <c r="AY935" s="168" t="s">
        <v>154</v>
      </c>
    </row>
    <row r="936" spans="2:65" s="1" customFormat="1" ht="22.5" customHeight="1" x14ac:dyDescent="0.1">
      <c r="B936" s="135"/>
      <c r="C936" s="136" t="s">
        <v>834</v>
      </c>
      <c r="D936" s="136" t="s">
        <v>155</v>
      </c>
      <c r="E936" s="137" t="s">
        <v>835</v>
      </c>
      <c r="F936" s="244" t="s">
        <v>836</v>
      </c>
      <c r="G936" s="245"/>
      <c r="H936" s="245"/>
      <c r="I936" s="245"/>
      <c r="J936" s="138" t="s">
        <v>158</v>
      </c>
      <c r="K936" s="139">
        <v>11.596</v>
      </c>
      <c r="L936" s="246">
        <v>0</v>
      </c>
      <c r="M936" s="245"/>
      <c r="N936" s="246">
        <f>ROUND(L936*K936,2)</f>
        <v>0</v>
      </c>
      <c r="O936" s="245"/>
      <c r="P936" s="245"/>
      <c r="Q936" s="245"/>
      <c r="R936" s="140"/>
      <c r="T936" s="141" t="s">
        <v>3</v>
      </c>
      <c r="U936" s="40" t="s">
        <v>41</v>
      </c>
      <c r="V936" s="142">
        <v>1.8360000000000001</v>
      </c>
      <c r="W936" s="142">
        <f>V936*K936</f>
        <v>21.290255999999999</v>
      </c>
      <c r="X936" s="142">
        <v>1.837</v>
      </c>
      <c r="Y936" s="142">
        <f>X936*K936</f>
        <v>21.301852</v>
      </c>
      <c r="Z936" s="142">
        <v>0</v>
      </c>
      <c r="AA936" s="143">
        <f>Z936*K936</f>
        <v>0</v>
      </c>
      <c r="AR936" s="17" t="s">
        <v>87</v>
      </c>
      <c r="AT936" s="17" t="s">
        <v>155</v>
      </c>
      <c r="AU936" s="17" t="s">
        <v>81</v>
      </c>
      <c r="AY936" s="17" t="s">
        <v>154</v>
      </c>
      <c r="BE936" s="144">
        <f>IF(U936="základní",N936,0)</f>
        <v>0</v>
      </c>
      <c r="BF936" s="144">
        <f>IF(U936="snížená",N936,0)</f>
        <v>0</v>
      </c>
      <c r="BG936" s="144">
        <f>IF(U936="zákl. přenesená",N936,0)</f>
        <v>0</v>
      </c>
      <c r="BH936" s="144">
        <f>IF(U936="sníž. přenesená",N936,0)</f>
        <v>0</v>
      </c>
      <c r="BI936" s="144">
        <f>IF(U936="nulová",N936,0)</f>
        <v>0</v>
      </c>
      <c r="BJ936" s="17" t="s">
        <v>81</v>
      </c>
      <c r="BK936" s="144">
        <f>ROUND(L936*K936,2)</f>
        <v>0</v>
      </c>
      <c r="BL936" s="17" t="s">
        <v>87</v>
      </c>
      <c r="BM936" s="17" t="s">
        <v>837</v>
      </c>
    </row>
    <row r="937" spans="2:65" s="10" customFormat="1" ht="22.5" customHeight="1" x14ac:dyDescent="0.1">
      <c r="B937" s="145"/>
      <c r="C937" s="146"/>
      <c r="D937" s="146"/>
      <c r="E937" s="147" t="s">
        <v>3</v>
      </c>
      <c r="F937" s="247" t="s">
        <v>838</v>
      </c>
      <c r="G937" s="248"/>
      <c r="H937" s="248"/>
      <c r="I937" s="248"/>
      <c r="J937" s="146"/>
      <c r="K937" s="148" t="s">
        <v>3</v>
      </c>
      <c r="L937" s="146"/>
      <c r="M937" s="146"/>
      <c r="N937" s="146"/>
      <c r="O937" s="146"/>
      <c r="P937" s="146"/>
      <c r="Q937" s="146"/>
      <c r="R937" s="149"/>
      <c r="T937" s="150"/>
      <c r="U937" s="146"/>
      <c r="V937" s="146"/>
      <c r="W937" s="146"/>
      <c r="X937" s="146"/>
      <c r="Y937" s="146"/>
      <c r="Z937" s="146"/>
      <c r="AA937" s="151"/>
      <c r="AT937" s="152" t="s">
        <v>161</v>
      </c>
      <c r="AU937" s="152" t="s">
        <v>81</v>
      </c>
      <c r="AV937" s="10" t="s">
        <v>20</v>
      </c>
      <c r="AW937" s="10" t="s">
        <v>32</v>
      </c>
      <c r="AX937" s="10" t="s">
        <v>74</v>
      </c>
      <c r="AY937" s="152" t="s">
        <v>154</v>
      </c>
    </row>
    <row r="938" spans="2:65" s="11" customFormat="1" ht="22.5" customHeight="1" x14ac:dyDescent="0.1">
      <c r="B938" s="153"/>
      <c r="C938" s="154"/>
      <c r="D938" s="154"/>
      <c r="E938" s="155" t="s">
        <v>3</v>
      </c>
      <c r="F938" s="249" t="s">
        <v>839</v>
      </c>
      <c r="G938" s="250"/>
      <c r="H938" s="250"/>
      <c r="I938" s="250"/>
      <c r="J938" s="154"/>
      <c r="K938" s="156">
        <v>12.259</v>
      </c>
      <c r="L938" s="154"/>
      <c r="M938" s="154"/>
      <c r="N938" s="154"/>
      <c r="O938" s="154"/>
      <c r="P938" s="154"/>
      <c r="Q938" s="154"/>
      <c r="R938" s="157"/>
      <c r="T938" s="158"/>
      <c r="U938" s="154"/>
      <c r="V938" s="154"/>
      <c r="W938" s="154"/>
      <c r="X938" s="154"/>
      <c r="Y938" s="154"/>
      <c r="Z938" s="154"/>
      <c r="AA938" s="159"/>
      <c r="AT938" s="160" t="s">
        <v>161</v>
      </c>
      <c r="AU938" s="160" t="s">
        <v>81</v>
      </c>
      <c r="AV938" s="11" t="s">
        <v>81</v>
      </c>
      <c r="AW938" s="11" t="s">
        <v>32</v>
      </c>
      <c r="AX938" s="11" t="s">
        <v>74</v>
      </c>
      <c r="AY938" s="160" t="s">
        <v>154</v>
      </c>
    </row>
    <row r="939" spans="2:65" s="11" customFormat="1" ht="22.5" customHeight="1" x14ac:dyDescent="0.1">
      <c r="B939" s="153"/>
      <c r="C939" s="154"/>
      <c r="D939" s="154"/>
      <c r="E939" s="155" t="s">
        <v>3</v>
      </c>
      <c r="F939" s="249" t="s">
        <v>840</v>
      </c>
      <c r="G939" s="250"/>
      <c r="H939" s="250"/>
      <c r="I939" s="250"/>
      <c r="J939" s="154"/>
      <c r="K939" s="156">
        <v>7.9000000000000001E-2</v>
      </c>
      <c r="L939" s="154"/>
      <c r="M939" s="154"/>
      <c r="N939" s="154"/>
      <c r="O939" s="154"/>
      <c r="P939" s="154"/>
      <c r="Q939" s="154"/>
      <c r="R939" s="157"/>
      <c r="T939" s="158"/>
      <c r="U939" s="154"/>
      <c r="V939" s="154"/>
      <c r="W939" s="154"/>
      <c r="X939" s="154"/>
      <c r="Y939" s="154"/>
      <c r="Z939" s="154"/>
      <c r="AA939" s="159"/>
      <c r="AT939" s="160" t="s">
        <v>161</v>
      </c>
      <c r="AU939" s="160" t="s">
        <v>81</v>
      </c>
      <c r="AV939" s="11" t="s">
        <v>81</v>
      </c>
      <c r="AW939" s="11" t="s">
        <v>32</v>
      </c>
      <c r="AX939" s="11" t="s">
        <v>74</v>
      </c>
      <c r="AY939" s="160" t="s">
        <v>154</v>
      </c>
    </row>
    <row r="940" spans="2:65" s="10" customFormat="1" ht="22.5" customHeight="1" x14ac:dyDescent="0.1">
      <c r="B940" s="145"/>
      <c r="C940" s="146"/>
      <c r="D940" s="146"/>
      <c r="E940" s="147" t="s">
        <v>3</v>
      </c>
      <c r="F940" s="253" t="s">
        <v>264</v>
      </c>
      <c r="G940" s="248"/>
      <c r="H940" s="248"/>
      <c r="I940" s="248"/>
      <c r="J940" s="146"/>
      <c r="K940" s="148" t="s">
        <v>3</v>
      </c>
      <c r="L940" s="146"/>
      <c r="M940" s="146"/>
      <c r="N940" s="146"/>
      <c r="O940" s="146"/>
      <c r="P940" s="146"/>
      <c r="Q940" s="146"/>
      <c r="R940" s="149"/>
      <c r="T940" s="150"/>
      <c r="U940" s="146"/>
      <c r="V940" s="146"/>
      <c r="W940" s="146"/>
      <c r="X940" s="146"/>
      <c r="Y940" s="146"/>
      <c r="Z940" s="146"/>
      <c r="AA940" s="151"/>
      <c r="AT940" s="152" t="s">
        <v>161</v>
      </c>
      <c r="AU940" s="152" t="s">
        <v>81</v>
      </c>
      <c r="AV940" s="10" t="s">
        <v>20</v>
      </c>
      <c r="AW940" s="10" t="s">
        <v>32</v>
      </c>
      <c r="AX940" s="10" t="s">
        <v>74</v>
      </c>
      <c r="AY940" s="152" t="s">
        <v>154</v>
      </c>
    </row>
    <row r="941" spans="2:65" s="11" customFormat="1" ht="22.5" customHeight="1" x14ac:dyDescent="0.1">
      <c r="B941" s="153"/>
      <c r="C941" s="154"/>
      <c r="D941" s="154"/>
      <c r="E941" s="155" t="s">
        <v>3</v>
      </c>
      <c r="F941" s="249" t="s">
        <v>841</v>
      </c>
      <c r="G941" s="250"/>
      <c r="H941" s="250"/>
      <c r="I941" s="250"/>
      <c r="J941" s="154"/>
      <c r="K941" s="156">
        <v>-0.74199999999999999</v>
      </c>
      <c r="L941" s="154"/>
      <c r="M941" s="154"/>
      <c r="N941" s="154"/>
      <c r="O941" s="154"/>
      <c r="P941" s="154"/>
      <c r="Q941" s="154"/>
      <c r="R941" s="157"/>
      <c r="T941" s="158"/>
      <c r="U941" s="154"/>
      <c r="V941" s="154"/>
      <c r="W941" s="154"/>
      <c r="X941" s="154"/>
      <c r="Y941" s="154"/>
      <c r="Z941" s="154"/>
      <c r="AA941" s="159"/>
      <c r="AT941" s="160" t="s">
        <v>161</v>
      </c>
      <c r="AU941" s="160" t="s">
        <v>81</v>
      </c>
      <c r="AV941" s="11" t="s">
        <v>81</v>
      </c>
      <c r="AW941" s="11" t="s">
        <v>32</v>
      </c>
      <c r="AX941" s="11" t="s">
        <v>74</v>
      </c>
      <c r="AY941" s="160" t="s">
        <v>154</v>
      </c>
    </row>
    <row r="942" spans="2:65" s="12" customFormat="1" ht="22.5" customHeight="1" x14ac:dyDescent="0.1">
      <c r="B942" s="161"/>
      <c r="C942" s="162"/>
      <c r="D942" s="162"/>
      <c r="E942" s="163" t="s">
        <v>3</v>
      </c>
      <c r="F942" s="251" t="s">
        <v>163</v>
      </c>
      <c r="G942" s="252"/>
      <c r="H942" s="252"/>
      <c r="I942" s="252"/>
      <c r="J942" s="162"/>
      <c r="K942" s="164">
        <v>11.596</v>
      </c>
      <c r="L942" s="162"/>
      <c r="M942" s="162"/>
      <c r="N942" s="162"/>
      <c r="O942" s="162"/>
      <c r="P942" s="162"/>
      <c r="Q942" s="162"/>
      <c r="R942" s="165"/>
      <c r="T942" s="166"/>
      <c r="U942" s="162"/>
      <c r="V942" s="162"/>
      <c r="W942" s="162"/>
      <c r="X942" s="162"/>
      <c r="Y942" s="162"/>
      <c r="Z942" s="162"/>
      <c r="AA942" s="167"/>
      <c r="AT942" s="168" t="s">
        <v>161</v>
      </c>
      <c r="AU942" s="168" t="s">
        <v>81</v>
      </c>
      <c r="AV942" s="12" t="s">
        <v>87</v>
      </c>
      <c r="AW942" s="12" t="s">
        <v>32</v>
      </c>
      <c r="AX942" s="12" t="s">
        <v>20</v>
      </c>
      <c r="AY942" s="168" t="s">
        <v>154</v>
      </c>
    </row>
    <row r="943" spans="2:65" s="1" customFormat="1" ht="22.5" customHeight="1" x14ac:dyDescent="0.1">
      <c r="B943" s="135"/>
      <c r="C943" s="136" t="s">
        <v>842</v>
      </c>
      <c r="D943" s="136" t="s">
        <v>155</v>
      </c>
      <c r="E943" s="137" t="s">
        <v>843</v>
      </c>
      <c r="F943" s="244" t="s">
        <v>844</v>
      </c>
      <c r="G943" s="245"/>
      <c r="H943" s="245"/>
      <c r="I943" s="245"/>
      <c r="J943" s="138" t="s">
        <v>221</v>
      </c>
      <c r="K943" s="139">
        <v>19.98</v>
      </c>
      <c r="L943" s="246">
        <v>0</v>
      </c>
      <c r="M943" s="245"/>
      <c r="N943" s="246">
        <f>ROUND(L943*K943,2)</f>
        <v>0</v>
      </c>
      <c r="O943" s="245"/>
      <c r="P943" s="245"/>
      <c r="Q943" s="245"/>
      <c r="R943" s="140"/>
      <c r="T943" s="141" t="s">
        <v>3</v>
      </c>
      <c r="U943" s="40" t="s">
        <v>41</v>
      </c>
      <c r="V943" s="142">
        <v>0.36299999999999999</v>
      </c>
      <c r="W943" s="142">
        <f>V943*K943</f>
        <v>7.2527400000000002</v>
      </c>
      <c r="X943" s="142">
        <v>0.45929999999999999</v>
      </c>
      <c r="Y943" s="142">
        <f>X943*K943</f>
        <v>9.1768140000000002</v>
      </c>
      <c r="Z943" s="142">
        <v>0</v>
      </c>
      <c r="AA943" s="143">
        <f>Z943*K943</f>
        <v>0</v>
      </c>
      <c r="AR943" s="17" t="s">
        <v>87</v>
      </c>
      <c r="AT943" s="17" t="s">
        <v>155</v>
      </c>
      <c r="AU943" s="17" t="s">
        <v>81</v>
      </c>
      <c r="AY943" s="17" t="s">
        <v>154</v>
      </c>
      <c r="BE943" s="144">
        <f>IF(U943="základní",N943,0)</f>
        <v>0</v>
      </c>
      <c r="BF943" s="144">
        <f>IF(U943="snížená",N943,0)</f>
        <v>0</v>
      </c>
      <c r="BG943" s="144">
        <f>IF(U943="zákl. přenesená",N943,0)</f>
        <v>0</v>
      </c>
      <c r="BH943" s="144">
        <f>IF(U943="sníž. přenesená",N943,0)</f>
        <v>0</v>
      </c>
      <c r="BI943" s="144">
        <f>IF(U943="nulová",N943,0)</f>
        <v>0</v>
      </c>
      <c r="BJ943" s="17" t="s">
        <v>81</v>
      </c>
      <c r="BK943" s="144">
        <f>ROUND(L943*K943,2)</f>
        <v>0</v>
      </c>
      <c r="BL943" s="17" t="s">
        <v>87</v>
      </c>
      <c r="BM943" s="17" t="s">
        <v>845</v>
      </c>
    </row>
    <row r="944" spans="2:65" s="10" customFormat="1" ht="22.5" customHeight="1" x14ac:dyDescent="0.1">
      <c r="B944" s="145"/>
      <c r="C944" s="146"/>
      <c r="D944" s="146"/>
      <c r="E944" s="147" t="s">
        <v>3</v>
      </c>
      <c r="F944" s="247" t="s">
        <v>846</v>
      </c>
      <c r="G944" s="248"/>
      <c r="H944" s="248"/>
      <c r="I944" s="248"/>
      <c r="J944" s="146"/>
      <c r="K944" s="148" t="s">
        <v>3</v>
      </c>
      <c r="L944" s="146"/>
      <c r="M944" s="146"/>
      <c r="N944" s="146"/>
      <c r="O944" s="146"/>
      <c r="P944" s="146"/>
      <c r="Q944" s="146"/>
      <c r="R944" s="149"/>
      <c r="T944" s="150"/>
      <c r="U944" s="146"/>
      <c r="V944" s="146"/>
      <c r="W944" s="146"/>
      <c r="X944" s="146"/>
      <c r="Y944" s="146"/>
      <c r="Z944" s="146"/>
      <c r="AA944" s="151"/>
      <c r="AT944" s="152" t="s">
        <v>161</v>
      </c>
      <c r="AU944" s="152" t="s">
        <v>81</v>
      </c>
      <c r="AV944" s="10" t="s">
        <v>20</v>
      </c>
      <c r="AW944" s="10" t="s">
        <v>32</v>
      </c>
      <c r="AX944" s="10" t="s">
        <v>74</v>
      </c>
      <c r="AY944" s="152" t="s">
        <v>154</v>
      </c>
    </row>
    <row r="945" spans="2:65" s="11" customFormat="1" ht="22.5" customHeight="1" x14ac:dyDescent="0.1">
      <c r="B945" s="153"/>
      <c r="C945" s="154"/>
      <c r="D945" s="154"/>
      <c r="E945" s="155" t="s">
        <v>3</v>
      </c>
      <c r="F945" s="249" t="s">
        <v>847</v>
      </c>
      <c r="G945" s="250"/>
      <c r="H945" s="250"/>
      <c r="I945" s="250"/>
      <c r="J945" s="154"/>
      <c r="K945" s="156">
        <v>28.391999999999999</v>
      </c>
      <c r="L945" s="154"/>
      <c r="M945" s="154"/>
      <c r="N945" s="154"/>
      <c r="O945" s="154"/>
      <c r="P945" s="154"/>
      <c r="Q945" s="154"/>
      <c r="R945" s="157"/>
      <c r="T945" s="158"/>
      <c r="U945" s="154"/>
      <c r="V945" s="154"/>
      <c r="W945" s="154"/>
      <c r="X945" s="154"/>
      <c r="Y945" s="154"/>
      <c r="Z945" s="154"/>
      <c r="AA945" s="159"/>
      <c r="AT945" s="160" t="s">
        <v>161</v>
      </c>
      <c r="AU945" s="160" t="s">
        <v>81</v>
      </c>
      <c r="AV945" s="11" t="s">
        <v>81</v>
      </c>
      <c r="AW945" s="11" t="s">
        <v>32</v>
      </c>
      <c r="AX945" s="11" t="s">
        <v>74</v>
      </c>
      <c r="AY945" s="160" t="s">
        <v>154</v>
      </c>
    </row>
    <row r="946" spans="2:65" s="10" customFormat="1" ht="22.5" customHeight="1" x14ac:dyDescent="0.1">
      <c r="B946" s="145"/>
      <c r="C946" s="146"/>
      <c r="D946" s="146"/>
      <c r="E946" s="147" t="s">
        <v>3</v>
      </c>
      <c r="F946" s="253" t="s">
        <v>264</v>
      </c>
      <c r="G946" s="248"/>
      <c r="H946" s="248"/>
      <c r="I946" s="248"/>
      <c r="J946" s="146"/>
      <c r="K946" s="148" t="s">
        <v>3</v>
      </c>
      <c r="L946" s="146"/>
      <c r="M946" s="146"/>
      <c r="N946" s="146"/>
      <c r="O946" s="146"/>
      <c r="P946" s="146"/>
      <c r="Q946" s="146"/>
      <c r="R946" s="149"/>
      <c r="T946" s="150"/>
      <c r="U946" s="146"/>
      <c r="V946" s="146"/>
      <c r="W946" s="146"/>
      <c r="X946" s="146"/>
      <c r="Y946" s="146"/>
      <c r="Z946" s="146"/>
      <c r="AA946" s="151"/>
      <c r="AT946" s="152" t="s">
        <v>161</v>
      </c>
      <c r="AU946" s="152" t="s">
        <v>81</v>
      </c>
      <c r="AV946" s="10" t="s">
        <v>20</v>
      </c>
      <c r="AW946" s="10" t="s">
        <v>32</v>
      </c>
      <c r="AX946" s="10" t="s">
        <v>74</v>
      </c>
      <c r="AY946" s="152" t="s">
        <v>154</v>
      </c>
    </row>
    <row r="947" spans="2:65" s="11" customFormat="1" ht="22.5" customHeight="1" x14ac:dyDescent="0.1">
      <c r="B947" s="153"/>
      <c r="C947" s="154"/>
      <c r="D947" s="154"/>
      <c r="E947" s="155" t="s">
        <v>3</v>
      </c>
      <c r="F947" s="249" t="s">
        <v>848</v>
      </c>
      <c r="G947" s="250"/>
      <c r="H947" s="250"/>
      <c r="I947" s="250"/>
      <c r="J947" s="154"/>
      <c r="K947" s="156">
        <v>-8.4120000000000008</v>
      </c>
      <c r="L947" s="154"/>
      <c r="M947" s="154"/>
      <c r="N947" s="154"/>
      <c r="O947" s="154"/>
      <c r="P947" s="154"/>
      <c r="Q947" s="154"/>
      <c r="R947" s="157"/>
      <c r="T947" s="158"/>
      <c r="U947" s="154"/>
      <c r="V947" s="154"/>
      <c r="W947" s="154"/>
      <c r="X947" s="154"/>
      <c r="Y947" s="154"/>
      <c r="Z947" s="154"/>
      <c r="AA947" s="159"/>
      <c r="AT947" s="160" t="s">
        <v>161</v>
      </c>
      <c r="AU947" s="160" t="s">
        <v>81</v>
      </c>
      <c r="AV947" s="11" t="s">
        <v>81</v>
      </c>
      <c r="AW947" s="11" t="s">
        <v>32</v>
      </c>
      <c r="AX947" s="11" t="s">
        <v>74</v>
      </c>
      <c r="AY947" s="160" t="s">
        <v>154</v>
      </c>
    </row>
    <row r="948" spans="2:65" s="12" customFormat="1" ht="22.5" customHeight="1" x14ac:dyDescent="0.1">
      <c r="B948" s="161"/>
      <c r="C948" s="162"/>
      <c r="D948" s="162"/>
      <c r="E948" s="163" t="s">
        <v>3</v>
      </c>
      <c r="F948" s="251" t="s">
        <v>163</v>
      </c>
      <c r="G948" s="252"/>
      <c r="H948" s="252"/>
      <c r="I948" s="252"/>
      <c r="J948" s="162"/>
      <c r="K948" s="164">
        <v>19.98</v>
      </c>
      <c r="L948" s="162"/>
      <c r="M948" s="162"/>
      <c r="N948" s="162"/>
      <c r="O948" s="162"/>
      <c r="P948" s="162"/>
      <c r="Q948" s="162"/>
      <c r="R948" s="165"/>
      <c r="T948" s="166"/>
      <c r="U948" s="162"/>
      <c r="V948" s="162"/>
      <c r="W948" s="162"/>
      <c r="X948" s="162"/>
      <c r="Y948" s="162"/>
      <c r="Z948" s="162"/>
      <c r="AA948" s="167"/>
      <c r="AT948" s="168" t="s">
        <v>161</v>
      </c>
      <c r="AU948" s="168" t="s">
        <v>81</v>
      </c>
      <c r="AV948" s="12" t="s">
        <v>87</v>
      </c>
      <c r="AW948" s="12" t="s">
        <v>32</v>
      </c>
      <c r="AX948" s="12" t="s">
        <v>20</v>
      </c>
      <c r="AY948" s="168" t="s">
        <v>154</v>
      </c>
    </row>
    <row r="949" spans="2:65" s="1" customFormat="1" ht="31.5" customHeight="1" x14ac:dyDescent="0.1">
      <c r="B949" s="135"/>
      <c r="C949" s="136" t="s">
        <v>849</v>
      </c>
      <c r="D949" s="136" t="s">
        <v>155</v>
      </c>
      <c r="E949" s="137" t="s">
        <v>850</v>
      </c>
      <c r="F949" s="244" t="s">
        <v>851</v>
      </c>
      <c r="G949" s="245"/>
      <c r="H949" s="245"/>
      <c r="I949" s="245"/>
      <c r="J949" s="138" t="s">
        <v>206</v>
      </c>
      <c r="K949" s="139">
        <v>35.700000000000003</v>
      </c>
      <c r="L949" s="246">
        <v>0</v>
      </c>
      <c r="M949" s="245"/>
      <c r="N949" s="246">
        <f>ROUND(L949*K949,2)</f>
        <v>0</v>
      </c>
      <c r="O949" s="245"/>
      <c r="P949" s="245"/>
      <c r="Q949" s="245"/>
      <c r="R949" s="140"/>
      <c r="T949" s="141" t="s">
        <v>3</v>
      </c>
      <c r="U949" s="40" t="s">
        <v>41</v>
      </c>
      <c r="V949" s="142">
        <v>0.19900000000000001</v>
      </c>
      <c r="W949" s="142">
        <f>V949*K949</f>
        <v>7.1043000000000012</v>
      </c>
      <c r="X949" s="142">
        <v>0.19747999999999999</v>
      </c>
      <c r="Y949" s="142">
        <f>X949*K949</f>
        <v>7.0500360000000004</v>
      </c>
      <c r="Z949" s="142">
        <v>0</v>
      </c>
      <c r="AA949" s="143">
        <f>Z949*K949</f>
        <v>0</v>
      </c>
      <c r="AR949" s="17" t="s">
        <v>258</v>
      </c>
      <c r="AT949" s="17" t="s">
        <v>155</v>
      </c>
      <c r="AU949" s="17" t="s">
        <v>81</v>
      </c>
      <c r="AY949" s="17" t="s">
        <v>154</v>
      </c>
      <c r="BE949" s="144">
        <f>IF(U949="základní",N949,0)</f>
        <v>0</v>
      </c>
      <c r="BF949" s="144">
        <f>IF(U949="snížená",N949,0)</f>
        <v>0</v>
      </c>
      <c r="BG949" s="144">
        <f>IF(U949="zákl. přenesená",N949,0)</f>
        <v>0</v>
      </c>
      <c r="BH949" s="144">
        <f>IF(U949="sníž. přenesená",N949,0)</f>
        <v>0</v>
      </c>
      <c r="BI949" s="144">
        <f>IF(U949="nulová",N949,0)</f>
        <v>0</v>
      </c>
      <c r="BJ949" s="17" t="s">
        <v>81</v>
      </c>
      <c r="BK949" s="144">
        <f>ROUND(L949*K949,2)</f>
        <v>0</v>
      </c>
      <c r="BL949" s="17" t="s">
        <v>258</v>
      </c>
      <c r="BM949" s="17" t="s">
        <v>852</v>
      </c>
    </row>
    <row r="950" spans="2:65" s="10" customFormat="1" ht="22.5" customHeight="1" x14ac:dyDescent="0.1">
      <c r="B950" s="145"/>
      <c r="C950" s="146"/>
      <c r="D950" s="146"/>
      <c r="E950" s="147" t="s">
        <v>3</v>
      </c>
      <c r="F950" s="247" t="s">
        <v>846</v>
      </c>
      <c r="G950" s="248"/>
      <c r="H950" s="248"/>
      <c r="I950" s="248"/>
      <c r="J950" s="146"/>
      <c r="K950" s="148" t="s">
        <v>3</v>
      </c>
      <c r="L950" s="146"/>
      <c r="M950" s="146"/>
      <c r="N950" s="146"/>
      <c r="O950" s="146"/>
      <c r="P950" s="146"/>
      <c r="Q950" s="146"/>
      <c r="R950" s="149"/>
      <c r="T950" s="150"/>
      <c r="U950" s="146"/>
      <c r="V950" s="146"/>
      <c r="W950" s="146"/>
      <c r="X950" s="146"/>
      <c r="Y950" s="146"/>
      <c r="Z950" s="146"/>
      <c r="AA950" s="151"/>
      <c r="AT950" s="152" t="s">
        <v>161</v>
      </c>
      <c r="AU950" s="152" t="s">
        <v>81</v>
      </c>
      <c r="AV950" s="10" t="s">
        <v>20</v>
      </c>
      <c r="AW950" s="10" t="s">
        <v>32</v>
      </c>
      <c r="AX950" s="10" t="s">
        <v>74</v>
      </c>
      <c r="AY950" s="152" t="s">
        <v>154</v>
      </c>
    </row>
    <row r="951" spans="2:65" s="11" customFormat="1" ht="22.5" customHeight="1" x14ac:dyDescent="0.1">
      <c r="B951" s="153"/>
      <c r="C951" s="154"/>
      <c r="D951" s="154"/>
      <c r="E951" s="155" t="s">
        <v>3</v>
      </c>
      <c r="F951" s="249" t="s">
        <v>853</v>
      </c>
      <c r="G951" s="250"/>
      <c r="H951" s="250"/>
      <c r="I951" s="250"/>
      <c r="J951" s="154"/>
      <c r="K951" s="156">
        <v>49.72</v>
      </c>
      <c r="L951" s="154"/>
      <c r="M951" s="154"/>
      <c r="N951" s="154"/>
      <c r="O951" s="154"/>
      <c r="P951" s="154"/>
      <c r="Q951" s="154"/>
      <c r="R951" s="157"/>
      <c r="T951" s="158"/>
      <c r="U951" s="154"/>
      <c r="V951" s="154"/>
      <c r="W951" s="154"/>
      <c r="X951" s="154"/>
      <c r="Y951" s="154"/>
      <c r="Z951" s="154"/>
      <c r="AA951" s="159"/>
      <c r="AT951" s="160" t="s">
        <v>161</v>
      </c>
      <c r="AU951" s="160" t="s">
        <v>81</v>
      </c>
      <c r="AV951" s="11" t="s">
        <v>81</v>
      </c>
      <c r="AW951" s="11" t="s">
        <v>32</v>
      </c>
      <c r="AX951" s="11" t="s">
        <v>74</v>
      </c>
      <c r="AY951" s="160" t="s">
        <v>154</v>
      </c>
    </row>
    <row r="952" spans="2:65" s="10" customFormat="1" ht="22.5" customHeight="1" x14ac:dyDescent="0.1">
      <c r="B952" s="145"/>
      <c r="C952" s="146"/>
      <c r="D952" s="146"/>
      <c r="E952" s="147" t="s">
        <v>3</v>
      </c>
      <c r="F952" s="253" t="s">
        <v>264</v>
      </c>
      <c r="G952" s="248"/>
      <c r="H952" s="248"/>
      <c r="I952" s="248"/>
      <c r="J952" s="146"/>
      <c r="K952" s="148" t="s">
        <v>3</v>
      </c>
      <c r="L952" s="146"/>
      <c r="M952" s="146"/>
      <c r="N952" s="146"/>
      <c r="O952" s="146"/>
      <c r="P952" s="146"/>
      <c r="Q952" s="146"/>
      <c r="R952" s="149"/>
      <c r="T952" s="150"/>
      <c r="U952" s="146"/>
      <c r="V952" s="146"/>
      <c r="W952" s="146"/>
      <c r="X952" s="146"/>
      <c r="Y952" s="146"/>
      <c r="Z952" s="146"/>
      <c r="AA952" s="151"/>
      <c r="AT952" s="152" t="s">
        <v>161</v>
      </c>
      <c r="AU952" s="152" t="s">
        <v>81</v>
      </c>
      <c r="AV952" s="10" t="s">
        <v>20</v>
      </c>
      <c r="AW952" s="10" t="s">
        <v>32</v>
      </c>
      <c r="AX952" s="10" t="s">
        <v>74</v>
      </c>
      <c r="AY952" s="152" t="s">
        <v>154</v>
      </c>
    </row>
    <row r="953" spans="2:65" s="11" customFormat="1" ht="22.5" customHeight="1" x14ac:dyDescent="0.1">
      <c r="B953" s="153"/>
      <c r="C953" s="154"/>
      <c r="D953" s="154"/>
      <c r="E953" s="155" t="s">
        <v>3</v>
      </c>
      <c r="F953" s="249" t="s">
        <v>854</v>
      </c>
      <c r="G953" s="250"/>
      <c r="H953" s="250"/>
      <c r="I953" s="250"/>
      <c r="J953" s="154"/>
      <c r="K953" s="156">
        <v>-14.02</v>
      </c>
      <c r="L953" s="154"/>
      <c r="M953" s="154"/>
      <c r="N953" s="154"/>
      <c r="O953" s="154"/>
      <c r="P953" s="154"/>
      <c r="Q953" s="154"/>
      <c r="R953" s="157"/>
      <c r="T953" s="158"/>
      <c r="U953" s="154"/>
      <c r="V953" s="154"/>
      <c r="W953" s="154"/>
      <c r="X953" s="154"/>
      <c r="Y953" s="154"/>
      <c r="Z953" s="154"/>
      <c r="AA953" s="159"/>
      <c r="AT953" s="160" t="s">
        <v>161</v>
      </c>
      <c r="AU953" s="160" t="s">
        <v>81</v>
      </c>
      <c r="AV953" s="11" t="s">
        <v>81</v>
      </c>
      <c r="AW953" s="11" t="s">
        <v>32</v>
      </c>
      <c r="AX953" s="11" t="s">
        <v>74</v>
      </c>
      <c r="AY953" s="160" t="s">
        <v>154</v>
      </c>
    </row>
    <row r="954" spans="2:65" s="12" customFormat="1" ht="22.5" customHeight="1" x14ac:dyDescent="0.1">
      <c r="B954" s="161"/>
      <c r="C954" s="162"/>
      <c r="D954" s="162"/>
      <c r="E954" s="163" t="s">
        <v>3</v>
      </c>
      <c r="F954" s="251" t="s">
        <v>163</v>
      </c>
      <c r="G954" s="252"/>
      <c r="H954" s="252"/>
      <c r="I954" s="252"/>
      <c r="J954" s="162"/>
      <c r="K954" s="164">
        <v>35.700000000000003</v>
      </c>
      <c r="L954" s="162"/>
      <c r="M954" s="162"/>
      <c r="N954" s="162"/>
      <c r="O954" s="162"/>
      <c r="P954" s="162"/>
      <c r="Q954" s="162"/>
      <c r="R954" s="165"/>
      <c r="T954" s="166"/>
      <c r="U954" s="162"/>
      <c r="V954" s="162"/>
      <c r="W954" s="162"/>
      <c r="X954" s="162"/>
      <c r="Y954" s="162"/>
      <c r="Z954" s="162"/>
      <c r="AA954" s="167"/>
      <c r="AT954" s="168" t="s">
        <v>161</v>
      </c>
      <c r="AU954" s="168" t="s">
        <v>81</v>
      </c>
      <c r="AV954" s="12" t="s">
        <v>87</v>
      </c>
      <c r="AW954" s="12" t="s">
        <v>32</v>
      </c>
      <c r="AX954" s="12" t="s">
        <v>20</v>
      </c>
      <c r="AY954" s="168" t="s">
        <v>154</v>
      </c>
    </row>
    <row r="955" spans="2:65" s="1" customFormat="1" ht="44.25" customHeight="1" x14ac:dyDescent="0.1">
      <c r="B955" s="135"/>
      <c r="C955" s="136" t="s">
        <v>855</v>
      </c>
      <c r="D955" s="136" t="s">
        <v>155</v>
      </c>
      <c r="E955" s="137" t="s">
        <v>856</v>
      </c>
      <c r="F955" s="244" t="s">
        <v>857</v>
      </c>
      <c r="G955" s="245"/>
      <c r="H955" s="245"/>
      <c r="I955" s="245"/>
      <c r="J955" s="138" t="s">
        <v>235</v>
      </c>
      <c r="K955" s="139">
        <v>4</v>
      </c>
      <c r="L955" s="246">
        <v>0</v>
      </c>
      <c r="M955" s="245"/>
      <c r="N955" s="246">
        <f>ROUND(L955*K955,2)</f>
        <v>0</v>
      </c>
      <c r="O955" s="245"/>
      <c r="P955" s="245"/>
      <c r="Q955" s="245"/>
      <c r="R955" s="140"/>
      <c r="T955" s="141" t="s">
        <v>3</v>
      </c>
      <c r="U955" s="40" t="s">
        <v>41</v>
      </c>
      <c r="V955" s="142">
        <v>3.3809999999999998</v>
      </c>
      <c r="W955" s="142">
        <f>V955*K955</f>
        <v>13.523999999999999</v>
      </c>
      <c r="X955" s="142">
        <v>5.3620000000000001E-2</v>
      </c>
      <c r="Y955" s="142">
        <f>X955*K955</f>
        <v>0.21448</v>
      </c>
      <c r="Z955" s="142">
        <v>0</v>
      </c>
      <c r="AA955" s="143">
        <f>Z955*K955</f>
        <v>0</v>
      </c>
      <c r="AR955" s="17" t="s">
        <v>87</v>
      </c>
      <c r="AT955" s="17" t="s">
        <v>155</v>
      </c>
      <c r="AU955" s="17" t="s">
        <v>81</v>
      </c>
      <c r="AY955" s="17" t="s">
        <v>154</v>
      </c>
      <c r="BE955" s="144">
        <f>IF(U955="základní",N955,0)</f>
        <v>0</v>
      </c>
      <c r="BF955" s="144">
        <f>IF(U955="snížená",N955,0)</f>
        <v>0</v>
      </c>
      <c r="BG955" s="144">
        <f>IF(U955="zákl. přenesená",N955,0)</f>
        <v>0</v>
      </c>
      <c r="BH955" s="144">
        <f>IF(U955="sníž. přenesená",N955,0)</f>
        <v>0</v>
      </c>
      <c r="BI955" s="144">
        <f>IF(U955="nulová",N955,0)</f>
        <v>0</v>
      </c>
      <c r="BJ955" s="17" t="s">
        <v>81</v>
      </c>
      <c r="BK955" s="144">
        <f>ROUND(L955*K955,2)</f>
        <v>0</v>
      </c>
      <c r="BL955" s="17" t="s">
        <v>87</v>
      </c>
      <c r="BM955" s="17" t="s">
        <v>858</v>
      </c>
    </row>
    <row r="956" spans="2:65" s="10" customFormat="1" ht="22.5" customHeight="1" x14ac:dyDescent="0.1">
      <c r="B956" s="145"/>
      <c r="C956" s="146"/>
      <c r="D956" s="146"/>
      <c r="E956" s="147" t="s">
        <v>3</v>
      </c>
      <c r="F956" s="247" t="s">
        <v>859</v>
      </c>
      <c r="G956" s="248"/>
      <c r="H956" s="248"/>
      <c r="I956" s="248"/>
      <c r="J956" s="146"/>
      <c r="K956" s="148" t="s">
        <v>3</v>
      </c>
      <c r="L956" s="146"/>
      <c r="M956" s="146"/>
      <c r="N956" s="146"/>
      <c r="O956" s="146"/>
      <c r="P956" s="146"/>
      <c r="Q956" s="146"/>
      <c r="R956" s="149"/>
      <c r="T956" s="150"/>
      <c r="U956" s="146"/>
      <c r="V956" s="146"/>
      <c r="W956" s="146"/>
      <c r="X956" s="146"/>
      <c r="Y956" s="146"/>
      <c r="Z956" s="146"/>
      <c r="AA956" s="151"/>
      <c r="AT956" s="152" t="s">
        <v>161</v>
      </c>
      <c r="AU956" s="152" t="s">
        <v>81</v>
      </c>
      <c r="AV956" s="10" t="s">
        <v>20</v>
      </c>
      <c r="AW956" s="10" t="s">
        <v>32</v>
      </c>
      <c r="AX956" s="10" t="s">
        <v>74</v>
      </c>
      <c r="AY956" s="152" t="s">
        <v>154</v>
      </c>
    </row>
    <row r="957" spans="2:65" s="11" customFormat="1" ht="22.5" customHeight="1" x14ac:dyDescent="0.1">
      <c r="B957" s="153"/>
      <c r="C957" s="154"/>
      <c r="D957" s="154"/>
      <c r="E957" s="155" t="s">
        <v>3</v>
      </c>
      <c r="F957" s="249" t="s">
        <v>860</v>
      </c>
      <c r="G957" s="250"/>
      <c r="H957" s="250"/>
      <c r="I957" s="250"/>
      <c r="J957" s="154"/>
      <c r="K957" s="156">
        <v>4</v>
      </c>
      <c r="L957" s="154"/>
      <c r="M957" s="154"/>
      <c r="N957" s="154"/>
      <c r="O957" s="154"/>
      <c r="P957" s="154"/>
      <c r="Q957" s="154"/>
      <c r="R957" s="157"/>
      <c r="T957" s="158"/>
      <c r="U957" s="154"/>
      <c r="V957" s="154"/>
      <c r="W957" s="154"/>
      <c r="X957" s="154"/>
      <c r="Y957" s="154"/>
      <c r="Z957" s="154"/>
      <c r="AA957" s="159"/>
      <c r="AT957" s="160" t="s">
        <v>161</v>
      </c>
      <c r="AU957" s="160" t="s">
        <v>81</v>
      </c>
      <c r="AV957" s="11" t="s">
        <v>81</v>
      </c>
      <c r="AW957" s="11" t="s">
        <v>32</v>
      </c>
      <c r="AX957" s="11" t="s">
        <v>74</v>
      </c>
      <c r="AY957" s="160" t="s">
        <v>154</v>
      </c>
    </row>
    <row r="958" spans="2:65" s="12" customFormat="1" ht="22.5" customHeight="1" x14ac:dyDescent="0.1">
      <c r="B958" s="161"/>
      <c r="C958" s="162"/>
      <c r="D958" s="162"/>
      <c r="E958" s="163" t="s">
        <v>3</v>
      </c>
      <c r="F958" s="251" t="s">
        <v>163</v>
      </c>
      <c r="G958" s="252"/>
      <c r="H958" s="252"/>
      <c r="I958" s="252"/>
      <c r="J958" s="162"/>
      <c r="K958" s="164">
        <v>4</v>
      </c>
      <c r="L958" s="162"/>
      <c r="M958" s="162"/>
      <c r="N958" s="162"/>
      <c r="O958" s="162"/>
      <c r="P958" s="162"/>
      <c r="Q958" s="162"/>
      <c r="R958" s="165"/>
      <c r="T958" s="166"/>
      <c r="U958" s="162"/>
      <c r="V958" s="162"/>
      <c r="W958" s="162"/>
      <c r="X958" s="162"/>
      <c r="Y958" s="162"/>
      <c r="Z958" s="162"/>
      <c r="AA958" s="167"/>
      <c r="AT958" s="168" t="s">
        <v>161</v>
      </c>
      <c r="AU958" s="168" t="s">
        <v>81</v>
      </c>
      <c r="AV958" s="12" t="s">
        <v>87</v>
      </c>
      <c r="AW958" s="12" t="s">
        <v>32</v>
      </c>
      <c r="AX958" s="12" t="s">
        <v>20</v>
      </c>
      <c r="AY958" s="168" t="s">
        <v>154</v>
      </c>
    </row>
    <row r="959" spans="2:65" s="1" customFormat="1" ht="22.5" customHeight="1" x14ac:dyDescent="0.1">
      <c r="B959" s="135"/>
      <c r="C959" s="177" t="s">
        <v>861</v>
      </c>
      <c r="D959" s="177" t="s">
        <v>367</v>
      </c>
      <c r="E959" s="178" t="s">
        <v>862</v>
      </c>
      <c r="F959" s="256" t="s">
        <v>863</v>
      </c>
      <c r="G959" s="257"/>
      <c r="H959" s="257"/>
      <c r="I959" s="257"/>
      <c r="J959" s="179" t="s">
        <v>235</v>
      </c>
      <c r="K959" s="180">
        <v>4</v>
      </c>
      <c r="L959" s="258">
        <v>0</v>
      </c>
      <c r="M959" s="257"/>
      <c r="N959" s="258">
        <f>ROUND(L959*K959,2)</f>
        <v>0</v>
      </c>
      <c r="O959" s="245"/>
      <c r="P959" s="245"/>
      <c r="Q959" s="245"/>
      <c r="R959" s="140"/>
      <c r="T959" s="141" t="s">
        <v>3</v>
      </c>
      <c r="U959" s="40" t="s">
        <v>41</v>
      </c>
      <c r="V959" s="142">
        <v>0</v>
      </c>
      <c r="W959" s="142">
        <f>V959*K959</f>
        <v>0</v>
      </c>
      <c r="X959" s="142">
        <v>6.3E-2</v>
      </c>
      <c r="Y959" s="142">
        <f>X959*K959</f>
        <v>0.252</v>
      </c>
      <c r="Z959" s="142">
        <v>0</v>
      </c>
      <c r="AA959" s="143">
        <f>Z959*K959</f>
        <v>0</v>
      </c>
      <c r="AR959" s="17" t="s">
        <v>203</v>
      </c>
      <c r="AT959" s="17" t="s">
        <v>367</v>
      </c>
      <c r="AU959" s="17" t="s">
        <v>81</v>
      </c>
      <c r="AY959" s="17" t="s">
        <v>154</v>
      </c>
      <c r="BE959" s="144">
        <f>IF(U959="základní",N959,0)</f>
        <v>0</v>
      </c>
      <c r="BF959" s="144">
        <f>IF(U959="snížená",N959,0)</f>
        <v>0</v>
      </c>
      <c r="BG959" s="144">
        <f>IF(U959="zákl. přenesená",N959,0)</f>
        <v>0</v>
      </c>
      <c r="BH959" s="144">
        <f>IF(U959="sníž. přenesená",N959,0)</f>
        <v>0</v>
      </c>
      <c r="BI959" s="144">
        <f>IF(U959="nulová",N959,0)</f>
        <v>0</v>
      </c>
      <c r="BJ959" s="17" t="s">
        <v>81</v>
      </c>
      <c r="BK959" s="144">
        <f>ROUND(L959*K959,2)</f>
        <v>0</v>
      </c>
      <c r="BL959" s="17" t="s">
        <v>87</v>
      </c>
      <c r="BM959" s="17" t="s">
        <v>864</v>
      </c>
    </row>
    <row r="960" spans="2:65" s="1" customFormat="1" ht="44.25" customHeight="1" x14ac:dyDescent="0.1">
      <c r="B960" s="135"/>
      <c r="C960" s="136" t="s">
        <v>96</v>
      </c>
      <c r="D960" s="136" t="s">
        <v>155</v>
      </c>
      <c r="E960" s="137" t="s">
        <v>865</v>
      </c>
      <c r="F960" s="244" t="s">
        <v>866</v>
      </c>
      <c r="G960" s="245"/>
      <c r="H960" s="245"/>
      <c r="I960" s="245"/>
      <c r="J960" s="138" t="s">
        <v>235</v>
      </c>
      <c r="K960" s="139">
        <v>1</v>
      </c>
      <c r="L960" s="246">
        <v>0</v>
      </c>
      <c r="M960" s="245"/>
      <c r="N960" s="246">
        <f>ROUND(L960*K960,2)</f>
        <v>0</v>
      </c>
      <c r="O960" s="245"/>
      <c r="P960" s="245"/>
      <c r="Q960" s="245"/>
      <c r="R960" s="140"/>
      <c r="T960" s="141" t="s">
        <v>3</v>
      </c>
      <c r="U960" s="40" t="s">
        <v>41</v>
      </c>
      <c r="V960" s="142">
        <v>4.9139999999999997</v>
      </c>
      <c r="W960" s="142">
        <f>V960*K960</f>
        <v>4.9139999999999997</v>
      </c>
      <c r="X960" s="142">
        <v>5.3620000000000001E-2</v>
      </c>
      <c r="Y960" s="142">
        <f>X960*K960</f>
        <v>5.3620000000000001E-2</v>
      </c>
      <c r="Z960" s="142">
        <v>0</v>
      </c>
      <c r="AA960" s="143">
        <f>Z960*K960</f>
        <v>0</v>
      </c>
      <c r="AR960" s="17" t="s">
        <v>87</v>
      </c>
      <c r="AT960" s="17" t="s">
        <v>155</v>
      </c>
      <c r="AU960" s="17" t="s">
        <v>81</v>
      </c>
      <c r="AY960" s="17" t="s">
        <v>154</v>
      </c>
      <c r="BE960" s="144">
        <f>IF(U960="základní",N960,0)</f>
        <v>0</v>
      </c>
      <c r="BF960" s="144">
        <f>IF(U960="snížená",N960,0)</f>
        <v>0</v>
      </c>
      <c r="BG960" s="144">
        <f>IF(U960="zákl. přenesená",N960,0)</f>
        <v>0</v>
      </c>
      <c r="BH960" s="144">
        <f>IF(U960="sníž. přenesená",N960,0)</f>
        <v>0</v>
      </c>
      <c r="BI960" s="144">
        <f>IF(U960="nulová",N960,0)</f>
        <v>0</v>
      </c>
      <c r="BJ960" s="17" t="s">
        <v>81</v>
      </c>
      <c r="BK960" s="144">
        <f>ROUND(L960*K960,2)</f>
        <v>0</v>
      </c>
      <c r="BL960" s="17" t="s">
        <v>87</v>
      </c>
      <c r="BM960" s="17" t="s">
        <v>867</v>
      </c>
    </row>
    <row r="961" spans="2:65" s="1" customFormat="1" ht="22.5" customHeight="1" x14ac:dyDescent="0.1">
      <c r="B961" s="135"/>
      <c r="C961" s="177" t="s">
        <v>26</v>
      </c>
      <c r="D961" s="177" t="s">
        <v>367</v>
      </c>
      <c r="E961" s="178" t="s">
        <v>868</v>
      </c>
      <c r="F961" s="256" t="s">
        <v>869</v>
      </c>
      <c r="G961" s="257"/>
      <c r="H961" s="257"/>
      <c r="I961" s="257"/>
      <c r="J961" s="179" t="s">
        <v>235</v>
      </c>
      <c r="K961" s="180">
        <v>1</v>
      </c>
      <c r="L961" s="258">
        <v>0</v>
      </c>
      <c r="M961" s="257"/>
      <c r="N961" s="258">
        <f>ROUND(L961*K961,2)</f>
        <v>0</v>
      </c>
      <c r="O961" s="245"/>
      <c r="P961" s="245"/>
      <c r="Q961" s="245"/>
      <c r="R961" s="140"/>
      <c r="T961" s="141" t="s">
        <v>3</v>
      </c>
      <c r="U961" s="40" t="s">
        <v>41</v>
      </c>
      <c r="V961" s="142">
        <v>0</v>
      </c>
      <c r="W961" s="142">
        <f>V961*K961</f>
        <v>0</v>
      </c>
      <c r="X961" s="142">
        <v>6.7000000000000004E-2</v>
      </c>
      <c r="Y961" s="142">
        <f>X961*K961</f>
        <v>6.7000000000000004E-2</v>
      </c>
      <c r="Z961" s="142">
        <v>0</v>
      </c>
      <c r="AA961" s="143">
        <f>Z961*K961</f>
        <v>0</v>
      </c>
      <c r="AR961" s="17" t="s">
        <v>203</v>
      </c>
      <c r="AT961" s="17" t="s">
        <v>367</v>
      </c>
      <c r="AU961" s="17" t="s">
        <v>81</v>
      </c>
      <c r="AY961" s="17" t="s">
        <v>154</v>
      </c>
      <c r="BE961" s="144">
        <f>IF(U961="základní",N961,0)</f>
        <v>0</v>
      </c>
      <c r="BF961" s="144">
        <f>IF(U961="snížená",N961,0)</f>
        <v>0</v>
      </c>
      <c r="BG961" s="144">
        <f>IF(U961="zákl. přenesená",N961,0)</f>
        <v>0</v>
      </c>
      <c r="BH961" s="144">
        <f>IF(U961="sníž. přenesená",N961,0)</f>
        <v>0</v>
      </c>
      <c r="BI961" s="144">
        <f>IF(U961="nulová",N961,0)</f>
        <v>0</v>
      </c>
      <c r="BJ961" s="17" t="s">
        <v>81</v>
      </c>
      <c r="BK961" s="144">
        <f>ROUND(L961*K961,2)</f>
        <v>0</v>
      </c>
      <c r="BL961" s="17" t="s">
        <v>87</v>
      </c>
      <c r="BM961" s="17" t="s">
        <v>870</v>
      </c>
    </row>
    <row r="962" spans="2:65" s="9" customFormat="1" ht="29.85" customHeight="1" x14ac:dyDescent="0.15">
      <c r="B962" s="124"/>
      <c r="C962" s="125"/>
      <c r="D962" s="134" t="s">
        <v>120</v>
      </c>
      <c r="E962" s="134"/>
      <c r="F962" s="134"/>
      <c r="G962" s="134"/>
      <c r="H962" s="134"/>
      <c r="I962" s="134"/>
      <c r="J962" s="134"/>
      <c r="K962" s="134"/>
      <c r="L962" s="134"/>
      <c r="M962" s="134"/>
      <c r="N962" s="260">
        <f>BK962</f>
        <v>0</v>
      </c>
      <c r="O962" s="261"/>
      <c r="P962" s="261"/>
      <c r="Q962" s="261"/>
      <c r="R962" s="127"/>
      <c r="T962" s="128"/>
      <c r="U962" s="125"/>
      <c r="V962" s="125"/>
      <c r="W962" s="129">
        <f>SUM(W963:W984)</f>
        <v>185.51612400000005</v>
      </c>
      <c r="X962" s="125"/>
      <c r="Y962" s="129">
        <f>SUM(Y963:Y984)</f>
        <v>0.266179</v>
      </c>
      <c r="Z962" s="125"/>
      <c r="AA962" s="130">
        <f>SUM(AA963:AA984)</f>
        <v>0</v>
      </c>
      <c r="AR962" s="131" t="s">
        <v>20</v>
      </c>
      <c r="AT962" s="132" t="s">
        <v>73</v>
      </c>
      <c r="AU962" s="132" t="s">
        <v>20</v>
      </c>
      <c r="AY962" s="131" t="s">
        <v>154</v>
      </c>
      <c r="BK962" s="133">
        <f>SUM(BK963:BK984)</f>
        <v>0</v>
      </c>
    </row>
    <row r="963" spans="2:65" s="1" customFormat="1" ht="44.25" customHeight="1" x14ac:dyDescent="0.1">
      <c r="B963" s="135"/>
      <c r="C963" s="136" t="s">
        <v>871</v>
      </c>
      <c r="D963" s="136" t="s">
        <v>155</v>
      </c>
      <c r="E963" s="137" t="s">
        <v>872</v>
      </c>
      <c r="F963" s="244" t="s">
        <v>873</v>
      </c>
      <c r="G963" s="245"/>
      <c r="H963" s="245"/>
      <c r="I963" s="245"/>
      <c r="J963" s="138" t="s">
        <v>221</v>
      </c>
      <c r="K963" s="139">
        <v>371.71600000000001</v>
      </c>
      <c r="L963" s="246">
        <v>0</v>
      </c>
      <c r="M963" s="245"/>
      <c r="N963" s="246">
        <f>ROUND(L963*K963,2)</f>
        <v>0</v>
      </c>
      <c r="O963" s="245"/>
      <c r="P963" s="245"/>
      <c r="Q963" s="245"/>
      <c r="R963" s="140"/>
      <c r="T963" s="141" t="s">
        <v>3</v>
      </c>
      <c r="U963" s="40" t="s">
        <v>41</v>
      </c>
      <c r="V963" s="142">
        <v>0.16200000000000001</v>
      </c>
      <c r="W963" s="142">
        <f>V963*K963</f>
        <v>60.217992000000002</v>
      </c>
      <c r="X963" s="142">
        <v>0</v>
      </c>
      <c r="Y963" s="142">
        <f>X963*K963</f>
        <v>0</v>
      </c>
      <c r="Z963" s="142">
        <v>0</v>
      </c>
      <c r="AA963" s="143">
        <f>Z963*K963</f>
        <v>0</v>
      </c>
      <c r="AR963" s="17" t="s">
        <v>87</v>
      </c>
      <c r="AT963" s="17" t="s">
        <v>155</v>
      </c>
      <c r="AU963" s="17" t="s">
        <v>81</v>
      </c>
      <c r="AY963" s="17" t="s">
        <v>154</v>
      </c>
      <c r="BE963" s="144">
        <f>IF(U963="základní",N963,0)</f>
        <v>0</v>
      </c>
      <c r="BF963" s="144">
        <f>IF(U963="snížená",N963,0)</f>
        <v>0</v>
      </c>
      <c r="BG963" s="144">
        <f>IF(U963="zákl. přenesená",N963,0)</f>
        <v>0</v>
      </c>
      <c r="BH963" s="144">
        <f>IF(U963="sníž. přenesená",N963,0)</f>
        <v>0</v>
      </c>
      <c r="BI963" s="144">
        <f>IF(U963="nulová",N963,0)</f>
        <v>0</v>
      </c>
      <c r="BJ963" s="17" t="s">
        <v>81</v>
      </c>
      <c r="BK963" s="144">
        <f>ROUND(L963*K963,2)</f>
        <v>0</v>
      </c>
      <c r="BL963" s="17" t="s">
        <v>87</v>
      </c>
      <c r="BM963" s="17" t="s">
        <v>874</v>
      </c>
    </row>
    <row r="964" spans="2:65" s="10" customFormat="1" ht="22.5" customHeight="1" x14ac:dyDescent="0.1">
      <c r="B964" s="145"/>
      <c r="C964" s="146"/>
      <c r="D964" s="146"/>
      <c r="E964" s="147" t="s">
        <v>3</v>
      </c>
      <c r="F964" s="247" t="s">
        <v>667</v>
      </c>
      <c r="G964" s="248"/>
      <c r="H964" s="248"/>
      <c r="I964" s="248"/>
      <c r="J964" s="146"/>
      <c r="K964" s="148" t="s">
        <v>3</v>
      </c>
      <c r="L964" s="146"/>
      <c r="M964" s="146"/>
      <c r="N964" s="146"/>
      <c r="O964" s="146"/>
      <c r="P964" s="146"/>
      <c r="Q964" s="146"/>
      <c r="R964" s="149"/>
      <c r="T964" s="150"/>
      <c r="U964" s="146"/>
      <c r="V964" s="146"/>
      <c r="W964" s="146"/>
      <c r="X964" s="146"/>
      <c r="Y964" s="146"/>
      <c r="Z964" s="146"/>
      <c r="AA964" s="151"/>
      <c r="AT964" s="152" t="s">
        <v>161</v>
      </c>
      <c r="AU964" s="152" t="s">
        <v>81</v>
      </c>
      <c r="AV964" s="10" t="s">
        <v>20</v>
      </c>
      <c r="AW964" s="10" t="s">
        <v>32</v>
      </c>
      <c r="AX964" s="10" t="s">
        <v>74</v>
      </c>
      <c r="AY964" s="152" t="s">
        <v>154</v>
      </c>
    </row>
    <row r="965" spans="2:65" s="11" customFormat="1" ht="22.5" customHeight="1" x14ac:dyDescent="0.1">
      <c r="B965" s="153"/>
      <c r="C965" s="154"/>
      <c r="D965" s="154"/>
      <c r="E965" s="155" t="s">
        <v>3</v>
      </c>
      <c r="F965" s="249" t="s">
        <v>875</v>
      </c>
      <c r="G965" s="250"/>
      <c r="H965" s="250"/>
      <c r="I965" s="250"/>
      <c r="J965" s="154"/>
      <c r="K965" s="156">
        <v>371.71600000000001</v>
      </c>
      <c r="L965" s="154"/>
      <c r="M965" s="154"/>
      <c r="N965" s="154"/>
      <c r="O965" s="154"/>
      <c r="P965" s="154"/>
      <c r="Q965" s="154"/>
      <c r="R965" s="157"/>
      <c r="T965" s="158"/>
      <c r="U965" s="154"/>
      <c r="V965" s="154"/>
      <c r="W965" s="154"/>
      <c r="X965" s="154"/>
      <c r="Y965" s="154"/>
      <c r="Z965" s="154"/>
      <c r="AA965" s="159"/>
      <c r="AT965" s="160" t="s">
        <v>161</v>
      </c>
      <c r="AU965" s="160" t="s">
        <v>81</v>
      </c>
      <c r="AV965" s="11" t="s">
        <v>81</v>
      </c>
      <c r="AW965" s="11" t="s">
        <v>32</v>
      </c>
      <c r="AX965" s="11" t="s">
        <v>74</v>
      </c>
      <c r="AY965" s="160" t="s">
        <v>154</v>
      </c>
    </row>
    <row r="966" spans="2:65" s="12" customFormat="1" ht="22.5" customHeight="1" x14ac:dyDescent="0.1">
      <c r="B966" s="161"/>
      <c r="C966" s="162"/>
      <c r="D966" s="162"/>
      <c r="E966" s="163" t="s">
        <v>3</v>
      </c>
      <c r="F966" s="251" t="s">
        <v>163</v>
      </c>
      <c r="G966" s="252"/>
      <c r="H966" s="252"/>
      <c r="I966" s="252"/>
      <c r="J966" s="162"/>
      <c r="K966" s="164">
        <v>371.71600000000001</v>
      </c>
      <c r="L966" s="162"/>
      <c r="M966" s="162"/>
      <c r="N966" s="162"/>
      <c r="O966" s="162"/>
      <c r="P966" s="162"/>
      <c r="Q966" s="162"/>
      <c r="R966" s="165"/>
      <c r="T966" s="166"/>
      <c r="U966" s="162"/>
      <c r="V966" s="162"/>
      <c r="W966" s="162"/>
      <c r="X966" s="162"/>
      <c r="Y966" s="162"/>
      <c r="Z966" s="162"/>
      <c r="AA966" s="167"/>
      <c r="AT966" s="168" t="s">
        <v>161</v>
      </c>
      <c r="AU966" s="168" t="s">
        <v>81</v>
      </c>
      <c r="AV966" s="12" t="s">
        <v>87</v>
      </c>
      <c r="AW966" s="12" t="s">
        <v>32</v>
      </c>
      <c r="AX966" s="12" t="s">
        <v>20</v>
      </c>
      <c r="AY966" s="168" t="s">
        <v>154</v>
      </c>
    </row>
    <row r="967" spans="2:65" s="1" customFormat="1" ht="44.25" customHeight="1" x14ac:dyDescent="0.1">
      <c r="B967" s="135"/>
      <c r="C967" s="136" t="s">
        <v>876</v>
      </c>
      <c r="D967" s="136" t="s">
        <v>155</v>
      </c>
      <c r="E967" s="137" t="s">
        <v>877</v>
      </c>
      <c r="F967" s="244" t="s">
        <v>878</v>
      </c>
      <c r="G967" s="245"/>
      <c r="H967" s="245"/>
      <c r="I967" s="245"/>
      <c r="J967" s="138" t="s">
        <v>221</v>
      </c>
      <c r="K967" s="139">
        <v>22302.959999999999</v>
      </c>
      <c r="L967" s="246">
        <v>0</v>
      </c>
      <c r="M967" s="245"/>
      <c r="N967" s="246">
        <f>ROUND(L967*K967,2)</f>
        <v>0</v>
      </c>
      <c r="O967" s="245"/>
      <c r="P967" s="245"/>
      <c r="Q967" s="245"/>
      <c r="R967" s="140"/>
      <c r="T967" s="141" t="s">
        <v>3</v>
      </c>
      <c r="U967" s="40" t="s">
        <v>41</v>
      </c>
      <c r="V967" s="142">
        <v>0</v>
      </c>
      <c r="W967" s="142">
        <f>V967*K967</f>
        <v>0</v>
      </c>
      <c r="X967" s="142">
        <v>0</v>
      </c>
      <c r="Y967" s="142">
        <f>X967*K967</f>
        <v>0</v>
      </c>
      <c r="Z967" s="142">
        <v>0</v>
      </c>
      <c r="AA967" s="143">
        <f>Z967*K967</f>
        <v>0</v>
      </c>
      <c r="AR967" s="17" t="s">
        <v>87</v>
      </c>
      <c r="AT967" s="17" t="s">
        <v>155</v>
      </c>
      <c r="AU967" s="17" t="s">
        <v>81</v>
      </c>
      <c r="AY967" s="17" t="s">
        <v>154</v>
      </c>
      <c r="BE967" s="144">
        <f>IF(U967="základní",N967,0)</f>
        <v>0</v>
      </c>
      <c r="BF967" s="144">
        <f>IF(U967="snížená",N967,0)</f>
        <v>0</v>
      </c>
      <c r="BG967" s="144">
        <f>IF(U967="zákl. přenesená",N967,0)</f>
        <v>0</v>
      </c>
      <c r="BH967" s="144">
        <f>IF(U967="sníž. přenesená",N967,0)</f>
        <v>0</v>
      </c>
      <c r="BI967" s="144">
        <f>IF(U967="nulová",N967,0)</f>
        <v>0</v>
      </c>
      <c r="BJ967" s="17" t="s">
        <v>81</v>
      </c>
      <c r="BK967" s="144">
        <f>ROUND(L967*K967,2)</f>
        <v>0</v>
      </c>
      <c r="BL967" s="17" t="s">
        <v>87</v>
      </c>
      <c r="BM967" s="17" t="s">
        <v>879</v>
      </c>
    </row>
    <row r="968" spans="2:65" s="1" customFormat="1" ht="44.25" customHeight="1" x14ac:dyDescent="0.1">
      <c r="B968" s="135"/>
      <c r="C968" s="136" t="s">
        <v>880</v>
      </c>
      <c r="D968" s="136" t="s">
        <v>155</v>
      </c>
      <c r="E968" s="137" t="s">
        <v>881</v>
      </c>
      <c r="F968" s="244" t="s">
        <v>882</v>
      </c>
      <c r="G968" s="245"/>
      <c r="H968" s="245"/>
      <c r="I968" s="245"/>
      <c r="J968" s="138" t="s">
        <v>221</v>
      </c>
      <c r="K968" s="139">
        <v>371.71600000000001</v>
      </c>
      <c r="L968" s="246">
        <v>0</v>
      </c>
      <c r="M968" s="245"/>
      <c r="N968" s="246">
        <f>ROUND(L968*K968,2)</f>
        <v>0</v>
      </c>
      <c r="O968" s="245"/>
      <c r="P968" s="245"/>
      <c r="Q968" s="245"/>
      <c r="R968" s="140"/>
      <c r="T968" s="141" t="s">
        <v>3</v>
      </c>
      <c r="U968" s="40" t="s">
        <v>41</v>
      </c>
      <c r="V968" s="142">
        <v>0.10199999999999999</v>
      </c>
      <c r="W968" s="142">
        <f>V968*K968</f>
        <v>37.915031999999997</v>
      </c>
      <c r="X968" s="142">
        <v>0</v>
      </c>
      <c r="Y968" s="142">
        <f>X968*K968</f>
        <v>0</v>
      </c>
      <c r="Z968" s="142">
        <v>0</v>
      </c>
      <c r="AA968" s="143">
        <f>Z968*K968</f>
        <v>0</v>
      </c>
      <c r="AR968" s="17" t="s">
        <v>87</v>
      </c>
      <c r="AT968" s="17" t="s">
        <v>155</v>
      </c>
      <c r="AU968" s="17" t="s">
        <v>81</v>
      </c>
      <c r="AY968" s="17" t="s">
        <v>154</v>
      </c>
      <c r="BE968" s="144">
        <f>IF(U968="základní",N968,0)</f>
        <v>0</v>
      </c>
      <c r="BF968" s="144">
        <f>IF(U968="snížená",N968,0)</f>
        <v>0</v>
      </c>
      <c r="BG968" s="144">
        <f>IF(U968="zákl. přenesená",N968,0)</f>
        <v>0</v>
      </c>
      <c r="BH968" s="144">
        <f>IF(U968="sníž. přenesená",N968,0)</f>
        <v>0</v>
      </c>
      <c r="BI968" s="144">
        <f>IF(U968="nulová",N968,0)</f>
        <v>0</v>
      </c>
      <c r="BJ968" s="17" t="s">
        <v>81</v>
      </c>
      <c r="BK968" s="144">
        <f>ROUND(L968*K968,2)</f>
        <v>0</v>
      </c>
      <c r="BL968" s="17" t="s">
        <v>87</v>
      </c>
      <c r="BM968" s="17" t="s">
        <v>883</v>
      </c>
    </row>
    <row r="969" spans="2:65" s="11" customFormat="1" ht="22.5" customHeight="1" x14ac:dyDescent="0.1">
      <c r="B969" s="153"/>
      <c r="C969" s="154"/>
      <c r="D969" s="154"/>
      <c r="E969" s="155" t="s">
        <v>3</v>
      </c>
      <c r="F969" s="259" t="s">
        <v>884</v>
      </c>
      <c r="G969" s="250"/>
      <c r="H969" s="250"/>
      <c r="I969" s="250"/>
      <c r="J969" s="154"/>
      <c r="K969" s="156">
        <v>371.71600000000001</v>
      </c>
      <c r="L969" s="154"/>
      <c r="M969" s="154"/>
      <c r="N969" s="154"/>
      <c r="O969" s="154"/>
      <c r="P969" s="154"/>
      <c r="Q969" s="154"/>
      <c r="R969" s="157"/>
      <c r="T969" s="158"/>
      <c r="U969" s="154"/>
      <c r="V969" s="154"/>
      <c r="W969" s="154"/>
      <c r="X969" s="154"/>
      <c r="Y969" s="154"/>
      <c r="Z969" s="154"/>
      <c r="AA969" s="159"/>
      <c r="AT969" s="160" t="s">
        <v>161</v>
      </c>
      <c r="AU969" s="160" t="s">
        <v>81</v>
      </c>
      <c r="AV969" s="11" t="s">
        <v>81</v>
      </c>
      <c r="AW969" s="11" t="s">
        <v>32</v>
      </c>
      <c r="AX969" s="11" t="s">
        <v>74</v>
      </c>
      <c r="AY969" s="160" t="s">
        <v>154</v>
      </c>
    </row>
    <row r="970" spans="2:65" s="12" customFormat="1" ht="22.5" customHeight="1" x14ac:dyDescent="0.1">
      <c r="B970" s="161"/>
      <c r="C970" s="162"/>
      <c r="D970" s="162"/>
      <c r="E970" s="163" t="s">
        <v>3</v>
      </c>
      <c r="F970" s="251" t="s">
        <v>163</v>
      </c>
      <c r="G970" s="252"/>
      <c r="H970" s="252"/>
      <c r="I970" s="252"/>
      <c r="J970" s="162"/>
      <c r="K970" s="164">
        <v>371.71600000000001</v>
      </c>
      <c r="L970" s="162"/>
      <c r="M970" s="162"/>
      <c r="N970" s="162"/>
      <c r="O970" s="162"/>
      <c r="P970" s="162"/>
      <c r="Q970" s="162"/>
      <c r="R970" s="165"/>
      <c r="T970" s="166"/>
      <c r="U970" s="162"/>
      <c r="V970" s="162"/>
      <c r="W970" s="162"/>
      <c r="X970" s="162"/>
      <c r="Y970" s="162"/>
      <c r="Z970" s="162"/>
      <c r="AA970" s="167"/>
      <c r="AT970" s="168" t="s">
        <v>161</v>
      </c>
      <c r="AU970" s="168" t="s">
        <v>81</v>
      </c>
      <c r="AV970" s="12" t="s">
        <v>87</v>
      </c>
      <c r="AW970" s="12" t="s">
        <v>32</v>
      </c>
      <c r="AX970" s="12" t="s">
        <v>20</v>
      </c>
      <c r="AY970" s="168" t="s">
        <v>154</v>
      </c>
    </row>
    <row r="971" spans="2:65" s="1" customFormat="1" ht="44.25" customHeight="1" x14ac:dyDescent="0.1">
      <c r="B971" s="135"/>
      <c r="C971" s="136" t="s">
        <v>885</v>
      </c>
      <c r="D971" s="136" t="s">
        <v>155</v>
      </c>
      <c r="E971" s="137" t="s">
        <v>886</v>
      </c>
      <c r="F971" s="244" t="s">
        <v>887</v>
      </c>
      <c r="G971" s="245"/>
      <c r="H971" s="245"/>
      <c r="I971" s="245"/>
      <c r="J971" s="138" t="s">
        <v>221</v>
      </c>
      <c r="K971" s="139">
        <v>178.7</v>
      </c>
      <c r="L971" s="246">
        <v>0</v>
      </c>
      <c r="M971" s="245"/>
      <c r="N971" s="246">
        <f>ROUND(L971*K971,2)</f>
        <v>0</v>
      </c>
      <c r="O971" s="245"/>
      <c r="P971" s="245"/>
      <c r="Q971" s="245"/>
      <c r="R971" s="140"/>
      <c r="T971" s="141" t="s">
        <v>3</v>
      </c>
      <c r="U971" s="40" t="s">
        <v>41</v>
      </c>
      <c r="V971" s="142">
        <v>0.105</v>
      </c>
      <c r="W971" s="142">
        <f>V971*K971</f>
        <v>18.763499999999997</v>
      </c>
      <c r="X971" s="142">
        <v>1.2999999999999999E-4</v>
      </c>
      <c r="Y971" s="142">
        <f>X971*K971</f>
        <v>2.3230999999999998E-2</v>
      </c>
      <c r="Z971" s="142">
        <v>0</v>
      </c>
      <c r="AA971" s="143">
        <f>Z971*K971</f>
        <v>0</v>
      </c>
      <c r="AR971" s="17" t="s">
        <v>87</v>
      </c>
      <c r="AT971" s="17" t="s">
        <v>155</v>
      </c>
      <c r="AU971" s="17" t="s">
        <v>81</v>
      </c>
      <c r="AY971" s="17" t="s">
        <v>154</v>
      </c>
      <c r="BE971" s="144">
        <f>IF(U971="základní",N971,0)</f>
        <v>0</v>
      </c>
      <c r="BF971" s="144">
        <f>IF(U971="snížená",N971,0)</f>
        <v>0</v>
      </c>
      <c r="BG971" s="144">
        <f>IF(U971="zákl. přenesená",N971,0)</f>
        <v>0</v>
      </c>
      <c r="BH971" s="144">
        <f>IF(U971="sníž. přenesená",N971,0)</f>
        <v>0</v>
      </c>
      <c r="BI971" s="144">
        <f>IF(U971="nulová",N971,0)</f>
        <v>0</v>
      </c>
      <c r="BJ971" s="17" t="s">
        <v>81</v>
      </c>
      <c r="BK971" s="144">
        <f>ROUND(L971*K971,2)</f>
        <v>0</v>
      </c>
      <c r="BL971" s="17" t="s">
        <v>87</v>
      </c>
      <c r="BM971" s="17" t="s">
        <v>888</v>
      </c>
    </row>
    <row r="972" spans="2:65" s="10" customFormat="1" ht="22.5" customHeight="1" x14ac:dyDescent="0.1">
      <c r="B972" s="145"/>
      <c r="C972" s="146"/>
      <c r="D972" s="146"/>
      <c r="E972" s="147" t="s">
        <v>3</v>
      </c>
      <c r="F972" s="247" t="s">
        <v>889</v>
      </c>
      <c r="G972" s="248"/>
      <c r="H972" s="248"/>
      <c r="I972" s="248"/>
      <c r="J972" s="146"/>
      <c r="K972" s="148" t="s">
        <v>3</v>
      </c>
      <c r="L972" s="146"/>
      <c r="M972" s="146"/>
      <c r="N972" s="146"/>
      <c r="O972" s="146"/>
      <c r="P972" s="146"/>
      <c r="Q972" s="146"/>
      <c r="R972" s="149"/>
      <c r="T972" s="150"/>
      <c r="U972" s="146"/>
      <c r="V972" s="146"/>
      <c r="W972" s="146"/>
      <c r="X972" s="146"/>
      <c r="Y972" s="146"/>
      <c r="Z972" s="146"/>
      <c r="AA972" s="151"/>
      <c r="AT972" s="152" t="s">
        <v>161</v>
      </c>
      <c r="AU972" s="152" t="s">
        <v>81</v>
      </c>
      <c r="AV972" s="10" t="s">
        <v>20</v>
      </c>
      <c r="AW972" s="10" t="s">
        <v>32</v>
      </c>
      <c r="AX972" s="10" t="s">
        <v>74</v>
      </c>
      <c r="AY972" s="152" t="s">
        <v>154</v>
      </c>
    </row>
    <row r="973" spans="2:65" s="11" customFormat="1" ht="31.5" customHeight="1" x14ac:dyDescent="0.1">
      <c r="B973" s="153"/>
      <c r="C973" s="154"/>
      <c r="D973" s="154"/>
      <c r="E973" s="155" t="s">
        <v>3</v>
      </c>
      <c r="F973" s="249" t="s">
        <v>890</v>
      </c>
      <c r="G973" s="250"/>
      <c r="H973" s="250"/>
      <c r="I973" s="250"/>
      <c r="J973" s="154"/>
      <c r="K973" s="156">
        <v>88.74</v>
      </c>
      <c r="L973" s="154"/>
      <c r="M973" s="154"/>
      <c r="N973" s="154"/>
      <c r="O973" s="154"/>
      <c r="P973" s="154"/>
      <c r="Q973" s="154"/>
      <c r="R973" s="157"/>
      <c r="T973" s="158"/>
      <c r="U973" s="154"/>
      <c r="V973" s="154"/>
      <c r="W973" s="154"/>
      <c r="X973" s="154"/>
      <c r="Y973" s="154"/>
      <c r="Z973" s="154"/>
      <c r="AA973" s="159"/>
      <c r="AT973" s="160" t="s">
        <v>161</v>
      </c>
      <c r="AU973" s="160" t="s">
        <v>81</v>
      </c>
      <c r="AV973" s="11" t="s">
        <v>81</v>
      </c>
      <c r="AW973" s="11" t="s">
        <v>32</v>
      </c>
      <c r="AX973" s="11" t="s">
        <v>74</v>
      </c>
      <c r="AY973" s="160" t="s">
        <v>154</v>
      </c>
    </row>
    <row r="974" spans="2:65" s="11" customFormat="1" ht="22.5" customHeight="1" x14ac:dyDescent="0.1">
      <c r="B974" s="153"/>
      <c r="C974" s="154"/>
      <c r="D974" s="154"/>
      <c r="E974" s="155" t="s">
        <v>3</v>
      </c>
      <c r="F974" s="249" t="s">
        <v>891</v>
      </c>
      <c r="G974" s="250"/>
      <c r="H974" s="250"/>
      <c r="I974" s="250"/>
      <c r="J974" s="154"/>
      <c r="K974" s="156">
        <v>89.96</v>
      </c>
      <c r="L974" s="154"/>
      <c r="M974" s="154"/>
      <c r="N974" s="154"/>
      <c r="O974" s="154"/>
      <c r="P974" s="154"/>
      <c r="Q974" s="154"/>
      <c r="R974" s="157"/>
      <c r="T974" s="158"/>
      <c r="U974" s="154"/>
      <c r="V974" s="154"/>
      <c r="W974" s="154"/>
      <c r="X974" s="154"/>
      <c r="Y974" s="154"/>
      <c r="Z974" s="154"/>
      <c r="AA974" s="159"/>
      <c r="AT974" s="160" t="s">
        <v>161</v>
      </c>
      <c r="AU974" s="160" t="s">
        <v>81</v>
      </c>
      <c r="AV974" s="11" t="s">
        <v>81</v>
      </c>
      <c r="AW974" s="11" t="s">
        <v>32</v>
      </c>
      <c r="AX974" s="11" t="s">
        <v>74</v>
      </c>
      <c r="AY974" s="160" t="s">
        <v>154</v>
      </c>
    </row>
    <row r="975" spans="2:65" s="12" customFormat="1" ht="22.5" customHeight="1" x14ac:dyDescent="0.1">
      <c r="B975" s="161"/>
      <c r="C975" s="162"/>
      <c r="D975" s="162"/>
      <c r="E975" s="163" t="s">
        <v>3</v>
      </c>
      <c r="F975" s="251" t="s">
        <v>163</v>
      </c>
      <c r="G975" s="252"/>
      <c r="H975" s="252"/>
      <c r="I975" s="252"/>
      <c r="J975" s="162"/>
      <c r="K975" s="164">
        <v>178.7</v>
      </c>
      <c r="L975" s="162"/>
      <c r="M975" s="162"/>
      <c r="N975" s="162"/>
      <c r="O975" s="162"/>
      <c r="P975" s="162"/>
      <c r="Q975" s="162"/>
      <c r="R975" s="165"/>
      <c r="T975" s="166"/>
      <c r="U975" s="162"/>
      <c r="V975" s="162"/>
      <c r="W975" s="162"/>
      <c r="X975" s="162"/>
      <c r="Y975" s="162"/>
      <c r="Z975" s="162"/>
      <c r="AA975" s="167"/>
      <c r="AT975" s="168" t="s">
        <v>161</v>
      </c>
      <c r="AU975" s="168" t="s">
        <v>81</v>
      </c>
      <c r="AV975" s="12" t="s">
        <v>87</v>
      </c>
      <c r="AW975" s="12" t="s">
        <v>32</v>
      </c>
      <c r="AX975" s="12" t="s">
        <v>20</v>
      </c>
      <c r="AY975" s="168" t="s">
        <v>154</v>
      </c>
    </row>
    <row r="976" spans="2:65" s="1" customFormat="1" ht="31.5" customHeight="1" x14ac:dyDescent="0.1">
      <c r="B976" s="135"/>
      <c r="C976" s="136" t="s">
        <v>892</v>
      </c>
      <c r="D976" s="136" t="s">
        <v>155</v>
      </c>
      <c r="E976" s="137" t="s">
        <v>893</v>
      </c>
      <c r="F976" s="244" t="s">
        <v>894</v>
      </c>
      <c r="G976" s="245"/>
      <c r="H976" s="245"/>
      <c r="I976" s="245"/>
      <c r="J976" s="138" t="s">
        <v>221</v>
      </c>
      <c r="K976" s="139">
        <v>178.7</v>
      </c>
      <c r="L976" s="246">
        <v>0</v>
      </c>
      <c r="M976" s="245"/>
      <c r="N976" s="246">
        <f>ROUND(L976*K976,2)</f>
        <v>0</v>
      </c>
      <c r="O976" s="245"/>
      <c r="P976" s="245"/>
      <c r="Q976" s="245"/>
      <c r="R976" s="140"/>
      <c r="T976" s="141" t="s">
        <v>3</v>
      </c>
      <c r="U976" s="40" t="s">
        <v>41</v>
      </c>
      <c r="V976" s="142">
        <v>0.308</v>
      </c>
      <c r="W976" s="142">
        <f>V976*K976</f>
        <v>55.039599999999993</v>
      </c>
      <c r="X976" s="142">
        <v>4.0000000000000003E-5</v>
      </c>
      <c r="Y976" s="142">
        <f>X976*K976</f>
        <v>7.1479999999999998E-3</v>
      </c>
      <c r="Z976" s="142">
        <v>0</v>
      </c>
      <c r="AA976" s="143">
        <f>Z976*K976</f>
        <v>0</v>
      </c>
      <c r="AR976" s="17" t="s">
        <v>87</v>
      </c>
      <c r="AT976" s="17" t="s">
        <v>155</v>
      </c>
      <c r="AU976" s="17" t="s">
        <v>81</v>
      </c>
      <c r="AY976" s="17" t="s">
        <v>154</v>
      </c>
      <c r="BE976" s="144">
        <f>IF(U976="základní",N976,0)</f>
        <v>0</v>
      </c>
      <c r="BF976" s="144">
        <f>IF(U976="snížená",N976,0)</f>
        <v>0</v>
      </c>
      <c r="BG976" s="144">
        <f>IF(U976="zákl. přenesená",N976,0)</f>
        <v>0</v>
      </c>
      <c r="BH976" s="144">
        <f>IF(U976="sníž. přenesená",N976,0)</f>
        <v>0</v>
      </c>
      <c r="BI976" s="144">
        <f>IF(U976="nulová",N976,0)</f>
        <v>0</v>
      </c>
      <c r="BJ976" s="17" t="s">
        <v>81</v>
      </c>
      <c r="BK976" s="144">
        <f>ROUND(L976*K976,2)</f>
        <v>0</v>
      </c>
      <c r="BL976" s="17" t="s">
        <v>87</v>
      </c>
      <c r="BM976" s="17" t="s">
        <v>895</v>
      </c>
    </row>
    <row r="977" spans="2:65" s="10" customFormat="1" ht="22.5" customHeight="1" x14ac:dyDescent="0.1">
      <c r="B977" s="145"/>
      <c r="C977" s="146"/>
      <c r="D977" s="146"/>
      <c r="E977" s="147" t="s">
        <v>3</v>
      </c>
      <c r="F977" s="247" t="s">
        <v>889</v>
      </c>
      <c r="G977" s="248"/>
      <c r="H977" s="248"/>
      <c r="I977" s="248"/>
      <c r="J977" s="146"/>
      <c r="K977" s="148" t="s">
        <v>3</v>
      </c>
      <c r="L977" s="146"/>
      <c r="M977" s="146"/>
      <c r="N977" s="146"/>
      <c r="O977" s="146"/>
      <c r="P977" s="146"/>
      <c r="Q977" s="146"/>
      <c r="R977" s="149"/>
      <c r="T977" s="150"/>
      <c r="U977" s="146"/>
      <c r="V977" s="146"/>
      <c r="W977" s="146"/>
      <c r="X977" s="146"/>
      <c r="Y977" s="146"/>
      <c r="Z977" s="146"/>
      <c r="AA977" s="151"/>
      <c r="AT977" s="152" t="s">
        <v>161</v>
      </c>
      <c r="AU977" s="152" t="s">
        <v>81</v>
      </c>
      <c r="AV977" s="10" t="s">
        <v>20</v>
      </c>
      <c r="AW977" s="10" t="s">
        <v>32</v>
      </c>
      <c r="AX977" s="10" t="s">
        <v>74</v>
      </c>
      <c r="AY977" s="152" t="s">
        <v>154</v>
      </c>
    </row>
    <row r="978" spans="2:65" s="11" customFormat="1" ht="31.5" customHeight="1" x14ac:dyDescent="0.1">
      <c r="B978" s="153"/>
      <c r="C978" s="154"/>
      <c r="D978" s="154"/>
      <c r="E978" s="155" t="s">
        <v>3</v>
      </c>
      <c r="F978" s="249" t="s">
        <v>890</v>
      </c>
      <c r="G978" s="250"/>
      <c r="H978" s="250"/>
      <c r="I978" s="250"/>
      <c r="J978" s="154"/>
      <c r="K978" s="156">
        <v>88.74</v>
      </c>
      <c r="L978" s="154"/>
      <c r="M978" s="154"/>
      <c r="N978" s="154"/>
      <c r="O978" s="154"/>
      <c r="P978" s="154"/>
      <c r="Q978" s="154"/>
      <c r="R978" s="157"/>
      <c r="T978" s="158"/>
      <c r="U978" s="154"/>
      <c r="V978" s="154"/>
      <c r="W978" s="154"/>
      <c r="X978" s="154"/>
      <c r="Y978" s="154"/>
      <c r="Z978" s="154"/>
      <c r="AA978" s="159"/>
      <c r="AT978" s="160" t="s">
        <v>161</v>
      </c>
      <c r="AU978" s="160" t="s">
        <v>81</v>
      </c>
      <c r="AV978" s="11" t="s">
        <v>81</v>
      </c>
      <c r="AW978" s="11" t="s">
        <v>32</v>
      </c>
      <c r="AX978" s="11" t="s">
        <v>74</v>
      </c>
      <c r="AY978" s="160" t="s">
        <v>154</v>
      </c>
    </row>
    <row r="979" spans="2:65" s="11" customFormat="1" ht="22.5" customHeight="1" x14ac:dyDescent="0.1">
      <c r="B979" s="153"/>
      <c r="C979" s="154"/>
      <c r="D979" s="154"/>
      <c r="E979" s="155" t="s">
        <v>3</v>
      </c>
      <c r="F979" s="249" t="s">
        <v>891</v>
      </c>
      <c r="G979" s="250"/>
      <c r="H979" s="250"/>
      <c r="I979" s="250"/>
      <c r="J979" s="154"/>
      <c r="K979" s="156">
        <v>89.96</v>
      </c>
      <c r="L979" s="154"/>
      <c r="M979" s="154"/>
      <c r="N979" s="154"/>
      <c r="O979" s="154"/>
      <c r="P979" s="154"/>
      <c r="Q979" s="154"/>
      <c r="R979" s="157"/>
      <c r="T979" s="158"/>
      <c r="U979" s="154"/>
      <c r="V979" s="154"/>
      <c r="W979" s="154"/>
      <c r="X979" s="154"/>
      <c r="Y979" s="154"/>
      <c r="Z979" s="154"/>
      <c r="AA979" s="159"/>
      <c r="AT979" s="160" t="s">
        <v>161</v>
      </c>
      <c r="AU979" s="160" t="s">
        <v>81</v>
      </c>
      <c r="AV979" s="11" t="s">
        <v>81</v>
      </c>
      <c r="AW979" s="11" t="s">
        <v>32</v>
      </c>
      <c r="AX979" s="11" t="s">
        <v>74</v>
      </c>
      <c r="AY979" s="160" t="s">
        <v>154</v>
      </c>
    </row>
    <row r="980" spans="2:65" s="12" customFormat="1" ht="22.5" customHeight="1" x14ac:dyDescent="0.1">
      <c r="B980" s="161"/>
      <c r="C980" s="162"/>
      <c r="D980" s="162"/>
      <c r="E980" s="163" t="s">
        <v>3</v>
      </c>
      <c r="F980" s="251" t="s">
        <v>163</v>
      </c>
      <c r="G980" s="252"/>
      <c r="H980" s="252"/>
      <c r="I980" s="252"/>
      <c r="J980" s="162"/>
      <c r="K980" s="164">
        <v>178.7</v>
      </c>
      <c r="L980" s="162"/>
      <c r="M980" s="162"/>
      <c r="N980" s="162"/>
      <c r="O980" s="162"/>
      <c r="P980" s="162"/>
      <c r="Q980" s="162"/>
      <c r="R980" s="165"/>
      <c r="T980" s="166"/>
      <c r="U980" s="162"/>
      <c r="V980" s="162"/>
      <c r="W980" s="162"/>
      <c r="X980" s="162"/>
      <c r="Y980" s="162"/>
      <c r="Z980" s="162"/>
      <c r="AA980" s="167"/>
      <c r="AT980" s="168" t="s">
        <v>161</v>
      </c>
      <c r="AU980" s="168" t="s">
        <v>81</v>
      </c>
      <c r="AV980" s="12" t="s">
        <v>87</v>
      </c>
      <c r="AW980" s="12" t="s">
        <v>32</v>
      </c>
      <c r="AX980" s="12" t="s">
        <v>20</v>
      </c>
      <c r="AY980" s="168" t="s">
        <v>154</v>
      </c>
    </row>
    <row r="981" spans="2:65" s="1" customFormat="1" ht="31.5" customHeight="1" x14ac:dyDescent="0.1">
      <c r="B981" s="135"/>
      <c r="C981" s="136" t="s">
        <v>896</v>
      </c>
      <c r="D981" s="136" t="s">
        <v>155</v>
      </c>
      <c r="E981" s="137" t="s">
        <v>897</v>
      </c>
      <c r="F981" s="244" t="s">
        <v>898</v>
      </c>
      <c r="G981" s="245"/>
      <c r="H981" s="245"/>
      <c r="I981" s="245"/>
      <c r="J981" s="138" t="s">
        <v>235</v>
      </c>
      <c r="K981" s="139">
        <v>10</v>
      </c>
      <c r="L981" s="246">
        <v>0</v>
      </c>
      <c r="M981" s="245"/>
      <c r="N981" s="246">
        <f>ROUND(L981*K981,2)</f>
        <v>0</v>
      </c>
      <c r="O981" s="245"/>
      <c r="P981" s="245"/>
      <c r="Q981" s="245"/>
      <c r="R981" s="140"/>
      <c r="T981" s="141" t="s">
        <v>3</v>
      </c>
      <c r="U981" s="40" t="s">
        <v>41</v>
      </c>
      <c r="V981" s="142">
        <v>0.28000000000000003</v>
      </c>
      <c r="W981" s="142">
        <f>V981*K981</f>
        <v>2.8000000000000003</v>
      </c>
      <c r="X981" s="142">
        <v>1.17E-2</v>
      </c>
      <c r="Y981" s="142">
        <f>X981*K981</f>
        <v>0.11700000000000001</v>
      </c>
      <c r="Z981" s="142">
        <v>0</v>
      </c>
      <c r="AA981" s="143">
        <f>Z981*K981</f>
        <v>0</v>
      </c>
      <c r="AR981" s="17" t="s">
        <v>87</v>
      </c>
      <c r="AT981" s="17" t="s">
        <v>155</v>
      </c>
      <c r="AU981" s="17" t="s">
        <v>81</v>
      </c>
      <c r="AY981" s="17" t="s">
        <v>154</v>
      </c>
      <c r="BE981" s="144">
        <f>IF(U981="základní",N981,0)</f>
        <v>0</v>
      </c>
      <c r="BF981" s="144">
        <f>IF(U981="snížená",N981,0)</f>
        <v>0</v>
      </c>
      <c r="BG981" s="144">
        <f>IF(U981="zákl. přenesená",N981,0)</f>
        <v>0</v>
      </c>
      <c r="BH981" s="144">
        <f>IF(U981="sníž. přenesená",N981,0)</f>
        <v>0</v>
      </c>
      <c r="BI981" s="144">
        <f>IF(U981="nulová",N981,0)</f>
        <v>0</v>
      </c>
      <c r="BJ981" s="17" t="s">
        <v>81</v>
      </c>
      <c r="BK981" s="144">
        <f>ROUND(L981*K981,2)</f>
        <v>0</v>
      </c>
      <c r="BL981" s="17" t="s">
        <v>87</v>
      </c>
      <c r="BM981" s="17" t="s">
        <v>899</v>
      </c>
    </row>
    <row r="982" spans="2:65" s="1" customFormat="1" ht="31.5" customHeight="1" x14ac:dyDescent="0.1">
      <c r="B982" s="135"/>
      <c r="C982" s="136" t="s">
        <v>900</v>
      </c>
      <c r="D982" s="136" t="s">
        <v>155</v>
      </c>
      <c r="E982" s="137" t="s">
        <v>901</v>
      </c>
      <c r="F982" s="244" t="s">
        <v>902</v>
      </c>
      <c r="G982" s="245"/>
      <c r="H982" s="245"/>
      <c r="I982" s="245"/>
      <c r="J982" s="138" t="s">
        <v>235</v>
      </c>
      <c r="K982" s="139">
        <v>10</v>
      </c>
      <c r="L982" s="246">
        <v>0</v>
      </c>
      <c r="M982" s="245"/>
      <c r="N982" s="246">
        <f>ROUND(L982*K982,2)</f>
        <v>0</v>
      </c>
      <c r="O982" s="245"/>
      <c r="P982" s="245"/>
      <c r="Q982" s="245"/>
      <c r="R982" s="140"/>
      <c r="T982" s="141" t="s">
        <v>3</v>
      </c>
      <c r="U982" s="40" t="s">
        <v>41</v>
      </c>
      <c r="V982" s="142">
        <v>0.28999999999999998</v>
      </c>
      <c r="W982" s="142">
        <f>V982*K982</f>
        <v>2.9</v>
      </c>
      <c r="X982" s="142">
        <v>1.17E-2</v>
      </c>
      <c r="Y982" s="142">
        <f>X982*K982</f>
        <v>0.11700000000000001</v>
      </c>
      <c r="Z982" s="142">
        <v>0</v>
      </c>
      <c r="AA982" s="143">
        <f>Z982*K982</f>
        <v>0</v>
      </c>
      <c r="AR982" s="17" t="s">
        <v>87</v>
      </c>
      <c r="AT982" s="17" t="s">
        <v>155</v>
      </c>
      <c r="AU982" s="17" t="s">
        <v>81</v>
      </c>
      <c r="AY982" s="17" t="s">
        <v>154</v>
      </c>
      <c r="BE982" s="144">
        <f>IF(U982="základní",N982,0)</f>
        <v>0</v>
      </c>
      <c r="BF982" s="144">
        <f>IF(U982="snížená",N982,0)</f>
        <v>0</v>
      </c>
      <c r="BG982" s="144">
        <f>IF(U982="zákl. přenesená",N982,0)</f>
        <v>0</v>
      </c>
      <c r="BH982" s="144">
        <f>IF(U982="sníž. přenesená",N982,0)</f>
        <v>0</v>
      </c>
      <c r="BI982" s="144">
        <f>IF(U982="nulová",N982,0)</f>
        <v>0</v>
      </c>
      <c r="BJ982" s="17" t="s">
        <v>81</v>
      </c>
      <c r="BK982" s="144">
        <f>ROUND(L982*K982,2)</f>
        <v>0</v>
      </c>
      <c r="BL982" s="17" t="s">
        <v>87</v>
      </c>
      <c r="BM982" s="17" t="s">
        <v>903</v>
      </c>
    </row>
    <row r="983" spans="2:65" s="1" customFormat="1" ht="31.5" customHeight="1" x14ac:dyDescent="0.1">
      <c r="B983" s="135"/>
      <c r="C983" s="136" t="s">
        <v>904</v>
      </c>
      <c r="D983" s="136" t="s">
        <v>155</v>
      </c>
      <c r="E983" s="137" t="s">
        <v>905</v>
      </c>
      <c r="F983" s="244" t="s">
        <v>906</v>
      </c>
      <c r="G983" s="245"/>
      <c r="H983" s="245"/>
      <c r="I983" s="245"/>
      <c r="J983" s="138" t="s">
        <v>235</v>
      </c>
      <c r="K983" s="139">
        <v>20</v>
      </c>
      <c r="L983" s="246">
        <v>0</v>
      </c>
      <c r="M983" s="245"/>
      <c r="N983" s="246">
        <f>ROUND(L983*K983,2)</f>
        <v>0</v>
      </c>
      <c r="O983" s="245"/>
      <c r="P983" s="245"/>
      <c r="Q983" s="245"/>
      <c r="R983" s="140"/>
      <c r="T983" s="141" t="s">
        <v>3</v>
      </c>
      <c r="U983" s="40" t="s">
        <v>41</v>
      </c>
      <c r="V983" s="142">
        <v>0.28999999999999998</v>
      </c>
      <c r="W983" s="142">
        <f>V983*K983</f>
        <v>5.8</v>
      </c>
      <c r="X983" s="142">
        <v>8.0000000000000007E-5</v>
      </c>
      <c r="Y983" s="142">
        <f>X983*K983</f>
        <v>1.6000000000000001E-3</v>
      </c>
      <c r="Z983" s="142">
        <v>0</v>
      </c>
      <c r="AA983" s="143">
        <f>Z983*K983</f>
        <v>0</v>
      </c>
      <c r="AR983" s="17" t="s">
        <v>87</v>
      </c>
      <c r="AT983" s="17" t="s">
        <v>155</v>
      </c>
      <c r="AU983" s="17" t="s">
        <v>81</v>
      </c>
      <c r="AY983" s="17" t="s">
        <v>154</v>
      </c>
      <c r="BE983" s="144">
        <f>IF(U983="základní",N983,0)</f>
        <v>0</v>
      </c>
      <c r="BF983" s="144">
        <f>IF(U983="snížená",N983,0)</f>
        <v>0</v>
      </c>
      <c r="BG983" s="144">
        <f>IF(U983="zákl. přenesená",N983,0)</f>
        <v>0</v>
      </c>
      <c r="BH983" s="144">
        <f>IF(U983="sníž. přenesená",N983,0)</f>
        <v>0</v>
      </c>
      <c r="BI983" s="144">
        <f>IF(U983="nulová",N983,0)</f>
        <v>0</v>
      </c>
      <c r="BJ983" s="17" t="s">
        <v>81</v>
      </c>
      <c r="BK983" s="144">
        <f>ROUND(L983*K983,2)</f>
        <v>0</v>
      </c>
      <c r="BL983" s="17" t="s">
        <v>87</v>
      </c>
      <c r="BM983" s="17" t="s">
        <v>907</v>
      </c>
    </row>
    <row r="984" spans="2:65" s="1" customFormat="1" ht="31.5" customHeight="1" x14ac:dyDescent="0.1">
      <c r="B984" s="135"/>
      <c r="C984" s="136" t="s">
        <v>908</v>
      </c>
      <c r="D984" s="136" t="s">
        <v>155</v>
      </c>
      <c r="E984" s="137" t="s">
        <v>909</v>
      </c>
      <c r="F984" s="244" t="s">
        <v>910</v>
      </c>
      <c r="G984" s="245"/>
      <c r="H984" s="245"/>
      <c r="I984" s="245"/>
      <c r="J984" s="138" t="s">
        <v>235</v>
      </c>
      <c r="K984" s="139">
        <v>20</v>
      </c>
      <c r="L984" s="246">
        <v>0</v>
      </c>
      <c r="M984" s="245"/>
      <c r="N984" s="246">
        <f>ROUND(L984*K984,2)</f>
        <v>0</v>
      </c>
      <c r="O984" s="245"/>
      <c r="P984" s="245"/>
      <c r="Q984" s="245"/>
      <c r="R984" s="140"/>
      <c r="T984" s="141" t="s">
        <v>3</v>
      </c>
      <c r="U984" s="40" t="s">
        <v>41</v>
      </c>
      <c r="V984" s="142">
        <v>0.104</v>
      </c>
      <c r="W984" s="142">
        <f>V984*K984</f>
        <v>2.08</v>
      </c>
      <c r="X984" s="142">
        <v>1.0000000000000001E-5</v>
      </c>
      <c r="Y984" s="142">
        <f>X984*K984</f>
        <v>2.0000000000000001E-4</v>
      </c>
      <c r="Z984" s="142">
        <v>0</v>
      </c>
      <c r="AA984" s="143">
        <f>Z984*K984</f>
        <v>0</v>
      </c>
      <c r="AR984" s="17" t="s">
        <v>87</v>
      </c>
      <c r="AT984" s="17" t="s">
        <v>155</v>
      </c>
      <c r="AU984" s="17" t="s">
        <v>81</v>
      </c>
      <c r="AY984" s="17" t="s">
        <v>154</v>
      </c>
      <c r="BE984" s="144">
        <f>IF(U984="základní",N984,0)</f>
        <v>0</v>
      </c>
      <c r="BF984" s="144">
        <f>IF(U984="snížená",N984,0)</f>
        <v>0</v>
      </c>
      <c r="BG984" s="144">
        <f>IF(U984="zákl. přenesená",N984,0)</f>
        <v>0</v>
      </c>
      <c r="BH984" s="144">
        <f>IF(U984="sníž. přenesená",N984,0)</f>
        <v>0</v>
      </c>
      <c r="BI984" s="144">
        <f>IF(U984="nulová",N984,0)</f>
        <v>0</v>
      </c>
      <c r="BJ984" s="17" t="s">
        <v>81</v>
      </c>
      <c r="BK984" s="144">
        <f>ROUND(L984*K984,2)</f>
        <v>0</v>
      </c>
      <c r="BL984" s="17" t="s">
        <v>87</v>
      </c>
      <c r="BM984" s="17" t="s">
        <v>911</v>
      </c>
    </row>
    <row r="985" spans="2:65" s="9" customFormat="1" ht="29.85" customHeight="1" x14ac:dyDescent="0.15">
      <c r="B985" s="124"/>
      <c r="C985" s="125"/>
      <c r="D985" s="134" t="s">
        <v>121</v>
      </c>
      <c r="E985" s="134"/>
      <c r="F985" s="134"/>
      <c r="G985" s="134"/>
      <c r="H985" s="134"/>
      <c r="I985" s="134"/>
      <c r="J985" s="134"/>
      <c r="K985" s="134"/>
      <c r="L985" s="134"/>
      <c r="M985" s="134"/>
      <c r="N985" s="260">
        <f>BK985</f>
        <v>0</v>
      </c>
      <c r="O985" s="261"/>
      <c r="P985" s="261"/>
      <c r="Q985" s="261"/>
      <c r="R985" s="127"/>
      <c r="T985" s="128"/>
      <c r="U985" s="125"/>
      <c r="V985" s="125"/>
      <c r="W985" s="129">
        <f>W986</f>
        <v>116.633178</v>
      </c>
      <c r="X985" s="125"/>
      <c r="Y985" s="129">
        <f>Y986</f>
        <v>0</v>
      </c>
      <c r="Z985" s="125"/>
      <c r="AA985" s="130">
        <f>AA986</f>
        <v>0</v>
      </c>
      <c r="AR985" s="131" t="s">
        <v>20</v>
      </c>
      <c r="AT985" s="132" t="s">
        <v>73</v>
      </c>
      <c r="AU985" s="132" t="s">
        <v>20</v>
      </c>
      <c r="AY985" s="131" t="s">
        <v>154</v>
      </c>
      <c r="BK985" s="133">
        <f>BK986</f>
        <v>0</v>
      </c>
    </row>
    <row r="986" spans="2:65" s="1" customFormat="1" ht="22.5" customHeight="1" x14ac:dyDescent="0.1">
      <c r="B986" s="135"/>
      <c r="C986" s="136" t="s">
        <v>912</v>
      </c>
      <c r="D986" s="136" t="s">
        <v>155</v>
      </c>
      <c r="E986" s="137" t="s">
        <v>913</v>
      </c>
      <c r="F986" s="244" t="s">
        <v>914</v>
      </c>
      <c r="G986" s="245"/>
      <c r="H986" s="245"/>
      <c r="I986" s="245"/>
      <c r="J986" s="138" t="s">
        <v>193</v>
      </c>
      <c r="K986" s="139">
        <v>366.77100000000002</v>
      </c>
      <c r="L986" s="246">
        <v>0</v>
      </c>
      <c r="M986" s="245"/>
      <c r="N986" s="246">
        <f>ROUND(L986*K986,2)</f>
        <v>0</v>
      </c>
      <c r="O986" s="245"/>
      <c r="P986" s="245"/>
      <c r="Q986" s="245"/>
      <c r="R986" s="140"/>
      <c r="T986" s="141" t="s">
        <v>3</v>
      </c>
      <c r="U986" s="40" t="s">
        <v>41</v>
      </c>
      <c r="V986" s="142">
        <v>0.318</v>
      </c>
      <c r="W986" s="142">
        <f>V986*K986</f>
        <v>116.633178</v>
      </c>
      <c r="X986" s="142">
        <v>0</v>
      </c>
      <c r="Y986" s="142">
        <f>X986*K986</f>
        <v>0</v>
      </c>
      <c r="Z986" s="142">
        <v>0</v>
      </c>
      <c r="AA986" s="143">
        <f>Z986*K986</f>
        <v>0</v>
      </c>
      <c r="AR986" s="17" t="s">
        <v>87</v>
      </c>
      <c r="AT986" s="17" t="s">
        <v>155</v>
      </c>
      <c r="AU986" s="17" t="s">
        <v>81</v>
      </c>
      <c r="AY986" s="17" t="s">
        <v>154</v>
      </c>
      <c r="BE986" s="144">
        <f>IF(U986="základní",N986,0)</f>
        <v>0</v>
      </c>
      <c r="BF986" s="144">
        <f>IF(U986="snížená",N986,0)</f>
        <v>0</v>
      </c>
      <c r="BG986" s="144">
        <f>IF(U986="zákl. přenesená",N986,0)</f>
        <v>0</v>
      </c>
      <c r="BH986" s="144">
        <f>IF(U986="sníž. přenesená",N986,0)</f>
        <v>0</v>
      </c>
      <c r="BI986" s="144">
        <f>IF(U986="nulová",N986,0)</f>
        <v>0</v>
      </c>
      <c r="BJ986" s="17" t="s">
        <v>81</v>
      </c>
      <c r="BK986" s="144">
        <f>ROUND(L986*K986,2)</f>
        <v>0</v>
      </c>
      <c r="BL986" s="17" t="s">
        <v>87</v>
      </c>
      <c r="BM986" s="17" t="s">
        <v>915</v>
      </c>
    </row>
    <row r="987" spans="2:65" s="9" customFormat="1" ht="37.35" customHeight="1" x14ac:dyDescent="0.2">
      <c r="B987" s="124"/>
      <c r="C987" s="125"/>
      <c r="D987" s="126" t="s">
        <v>122</v>
      </c>
      <c r="E987" s="126"/>
      <c r="F987" s="126"/>
      <c r="G987" s="126"/>
      <c r="H987" s="126"/>
      <c r="I987" s="126"/>
      <c r="J987" s="126"/>
      <c r="K987" s="126"/>
      <c r="L987" s="126"/>
      <c r="M987" s="126"/>
      <c r="N987" s="268">
        <f>BK987</f>
        <v>0</v>
      </c>
      <c r="O987" s="269"/>
      <c r="P987" s="269"/>
      <c r="Q987" s="269"/>
      <c r="R987" s="127"/>
      <c r="T987" s="128"/>
      <c r="U987" s="125"/>
      <c r="V987" s="125"/>
      <c r="W987" s="129">
        <f>W988+W1034+W1129+W1175+W1178+W1184+W1212+W1223+W1358+W1436+W1483+W1508+W1514+W1522+W1554+W1575</f>
        <v>1219.8080519999999</v>
      </c>
      <c r="X987" s="125"/>
      <c r="Y987" s="129">
        <f>Y988+Y1034+Y1129+Y1175+Y1178+Y1184+Y1212+Y1223+Y1358+Y1436+Y1483+Y1508+Y1514+Y1522+Y1554+Y1575</f>
        <v>25.50681603</v>
      </c>
      <c r="Z987" s="125"/>
      <c r="AA987" s="130">
        <f>AA988+AA1034+AA1129+AA1175+AA1178+AA1184+AA1212+AA1223+AA1358+AA1436+AA1483+AA1508+AA1514+AA1522+AA1554+AA1575</f>
        <v>0</v>
      </c>
      <c r="AR987" s="131" t="s">
        <v>81</v>
      </c>
      <c r="AT987" s="132" t="s">
        <v>73</v>
      </c>
      <c r="AU987" s="132" t="s">
        <v>74</v>
      </c>
      <c r="AY987" s="131" t="s">
        <v>154</v>
      </c>
      <c r="BK987" s="133">
        <f>BK988+BK1034+BK1129+BK1175+BK1178+BK1184+BK1212+BK1223+BK1358+BK1436+BK1483+BK1508+BK1514+BK1522+BK1554+BK1575</f>
        <v>0</v>
      </c>
    </row>
    <row r="988" spans="2:65" s="9" customFormat="1" ht="19.899999999999999" customHeight="1" x14ac:dyDescent="0.15">
      <c r="B988" s="124"/>
      <c r="C988" s="125"/>
      <c r="D988" s="134" t="s">
        <v>123</v>
      </c>
      <c r="E988" s="134"/>
      <c r="F988" s="134"/>
      <c r="G988" s="134"/>
      <c r="H988" s="134"/>
      <c r="I988" s="134"/>
      <c r="J988" s="134"/>
      <c r="K988" s="134"/>
      <c r="L988" s="134"/>
      <c r="M988" s="134"/>
      <c r="N988" s="262">
        <f>BK988</f>
        <v>0</v>
      </c>
      <c r="O988" s="263"/>
      <c r="P988" s="263"/>
      <c r="Q988" s="263"/>
      <c r="R988" s="127"/>
      <c r="T988" s="128"/>
      <c r="U988" s="125"/>
      <c r="V988" s="125"/>
      <c r="W988" s="129">
        <f>SUM(W989:W1033)</f>
        <v>116.11785599999999</v>
      </c>
      <c r="X988" s="125"/>
      <c r="Y988" s="129">
        <f>SUM(Y989:Y1033)</f>
        <v>2.5383448199999998</v>
      </c>
      <c r="Z988" s="125"/>
      <c r="AA988" s="130">
        <f>SUM(AA989:AA1033)</f>
        <v>0</v>
      </c>
      <c r="AR988" s="131" t="s">
        <v>81</v>
      </c>
      <c r="AT988" s="132" t="s">
        <v>73</v>
      </c>
      <c r="AU988" s="132" t="s">
        <v>20</v>
      </c>
      <c r="AY988" s="131" t="s">
        <v>154</v>
      </c>
      <c r="BK988" s="133">
        <f>SUM(BK989:BK1033)</f>
        <v>0</v>
      </c>
    </row>
    <row r="989" spans="2:65" s="1" customFormat="1" ht="31.5" customHeight="1" x14ac:dyDescent="0.1">
      <c r="B989" s="135"/>
      <c r="C989" s="136" t="s">
        <v>916</v>
      </c>
      <c r="D989" s="136" t="s">
        <v>155</v>
      </c>
      <c r="E989" s="137" t="s">
        <v>917</v>
      </c>
      <c r="F989" s="244" t="s">
        <v>918</v>
      </c>
      <c r="G989" s="245"/>
      <c r="H989" s="245"/>
      <c r="I989" s="245"/>
      <c r="J989" s="138" t="s">
        <v>221</v>
      </c>
      <c r="K989" s="139">
        <v>116.06399999999999</v>
      </c>
      <c r="L989" s="246">
        <v>0</v>
      </c>
      <c r="M989" s="245"/>
      <c r="N989" s="246">
        <f>ROUND(L989*K989,2)</f>
        <v>0</v>
      </c>
      <c r="O989" s="245"/>
      <c r="P989" s="245"/>
      <c r="Q989" s="245"/>
      <c r="R989" s="140"/>
      <c r="T989" s="141" t="s">
        <v>3</v>
      </c>
      <c r="U989" s="40" t="s">
        <v>41</v>
      </c>
      <c r="V989" s="142">
        <v>2.4E-2</v>
      </c>
      <c r="W989" s="142">
        <f>V989*K989</f>
        <v>2.785536</v>
      </c>
      <c r="X989" s="142">
        <v>0</v>
      </c>
      <c r="Y989" s="142">
        <f>X989*K989</f>
        <v>0</v>
      </c>
      <c r="Z989" s="142">
        <v>0</v>
      </c>
      <c r="AA989" s="143">
        <f>Z989*K989</f>
        <v>0</v>
      </c>
      <c r="AR989" s="17" t="s">
        <v>258</v>
      </c>
      <c r="AT989" s="17" t="s">
        <v>155</v>
      </c>
      <c r="AU989" s="17" t="s">
        <v>81</v>
      </c>
      <c r="AY989" s="17" t="s">
        <v>154</v>
      </c>
      <c r="BE989" s="144">
        <f>IF(U989="základní",N989,0)</f>
        <v>0</v>
      </c>
      <c r="BF989" s="144">
        <f>IF(U989="snížená",N989,0)</f>
        <v>0</v>
      </c>
      <c r="BG989" s="144">
        <f>IF(U989="zákl. přenesená",N989,0)</f>
        <v>0</v>
      </c>
      <c r="BH989" s="144">
        <f>IF(U989="sníž. přenesená",N989,0)</f>
        <v>0</v>
      </c>
      <c r="BI989" s="144">
        <f>IF(U989="nulová",N989,0)</f>
        <v>0</v>
      </c>
      <c r="BJ989" s="17" t="s">
        <v>81</v>
      </c>
      <c r="BK989" s="144">
        <f>ROUND(L989*K989,2)</f>
        <v>0</v>
      </c>
      <c r="BL989" s="17" t="s">
        <v>258</v>
      </c>
      <c r="BM989" s="17" t="s">
        <v>919</v>
      </c>
    </row>
    <row r="990" spans="2:65" s="10" customFormat="1" ht="22.5" customHeight="1" x14ac:dyDescent="0.1">
      <c r="B990" s="145"/>
      <c r="C990" s="146"/>
      <c r="D990" s="146"/>
      <c r="E990" s="147" t="s">
        <v>3</v>
      </c>
      <c r="F990" s="247" t="s">
        <v>920</v>
      </c>
      <c r="G990" s="248"/>
      <c r="H990" s="248"/>
      <c r="I990" s="248"/>
      <c r="J990" s="146"/>
      <c r="K990" s="148" t="s">
        <v>3</v>
      </c>
      <c r="L990" s="146"/>
      <c r="M990" s="146"/>
      <c r="N990" s="146"/>
      <c r="O990" s="146"/>
      <c r="P990" s="146"/>
      <c r="Q990" s="146"/>
      <c r="R990" s="149"/>
      <c r="T990" s="150"/>
      <c r="U990" s="146"/>
      <c r="V990" s="146"/>
      <c r="W990" s="146"/>
      <c r="X990" s="146"/>
      <c r="Y990" s="146"/>
      <c r="Z990" s="146"/>
      <c r="AA990" s="151"/>
      <c r="AT990" s="152" t="s">
        <v>161</v>
      </c>
      <c r="AU990" s="152" t="s">
        <v>81</v>
      </c>
      <c r="AV990" s="10" t="s">
        <v>20</v>
      </c>
      <c r="AW990" s="10" t="s">
        <v>32</v>
      </c>
      <c r="AX990" s="10" t="s">
        <v>74</v>
      </c>
      <c r="AY990" s="152" t="s">
        <v>154</v>
      </c>
    </row>
    <row r="991" spans="2:65" s="11" customFormat="1" ht="22.5" customHeight="1" x14ac:dyDescent="0.1">
      <c r="B991" s="153"/>
      <c r="C991" s="154"/>
      <c r="D991" s="154"/>
      <c r="E991" s="155" t="s">
        <v>3</v>
      </c>
      <c r="F991" s="249" t="s">
        <v>921</v>
      </c>
      <c r="G991" s="250"/>
      <c r="H991" s="250"/>
      <c r="I991" s="250"/>
      <c r="J991" s="154"/>
      <c r="K991" s="156">
        <v>116.06399999999999</v>
      </c>
      <c r="L991" s="154"/>
      <c r="M991" s="154"/>
      <c r="N991" s="154"/>
      <c r="O991" s="154"/>
      <c r="P991" s="154"/>
      <c r="Q991" s="154"/>
      <c r="R991" s="157"/>
      <c r="T991" s="158"/>
      <c r="U991" s="154"/>
      <c r="V991" s="154"/>
      <c r="W991" s="154"/>
      <c r="X991" s="154"/>
      <c r="Y991" s="154"/>
      <c r="Z991" s="154"/>
      <c r="AA991" s="159"/>
      <c r="AT991" s="160" t="s">
        <v>161</v>
      </c>
      <c r="AU991" s="160" t="s">
        <v>81</v>
      </c>
      <c r="AV991" s="11" t="s">
        <v>81</v>
      </c>
      <c r="AW991" s="11" t="s">
        <v>32</v>
      </c>
      <c r="AX991" s="11" t="s">
        <v>74</v>
      </c>
      <c r="AY991" s="160" t="s">
        <v>154</v>
      </c>
    </row>
    <row r="992" spans="2:65" s="12" customFormat="1" ht="22.5" customHeight="1" x14ac:dyDescent="0.1">
      <c r="B992" s="161"/>
      <c r="C992" s="162"/>
      <c r="D992" s="162"/>
      <c r="E992" s="163" t="s">
        <v>3</v>
      </c>
      <c r="F992" s="251" t="s">
        <v>163</v>
      </c>
      <c r="G992" s="252"/>
      <c r="H992" s="252"/>
      <c r="I992" s="252"/>
      <c r="J992" s="162"/>
      <c r="K992" s="164">
        <v>116.06399999999999</v>
      </c>
      <c r="L992" s="162"/>
      <c r="M992" s="162"/>
      <c r="N992" s="162"/>
      <c r="O992" s="162"/>
      <c r="P992" s="162"/>
      <c r="Q992" s="162"/>
      <c r="R992" s="165"/>
      <c r="T992" s="166"/>
      <c r="U992" s="162"/>
      <c r="V992" s="162"/>
      <c r="W992" s="162"/>
      <c r="X992" s="162"/>
      <c r="Y992" s="162"/>
      <c r="Z992" s="162"/>
      <c r="AA992" s="167"/>
      <c r="AT992" s="168" t="s">
        <v>161</v>
      </c>
      <c r="AU992" s="168" t="s">
        <v>81</v>
      </c>
      <c r="AV992" s="12" t="s">
        <v>87</v>
      </c>
      <c r="AW992" s="12" t="s">
        <v>32</v>
      </c>
      <c r="AX992" s="12" t="s">
        <v>20</v>
      </c>
      <c r="AY992" s="168" t="s">
        <v>154</v>
      </c>
    </row>
    <row r="993" spans="2:65" s="1" customFormat="1" ht="31.5" customHeight="1" x14ac:dyDescent="0.1">
      <c r="B993" s="135"/>
      <c r="C993" s="136" t="s">
        <v>922</v>
      </c>
      <c r="D993" s="136" t="s">
        <v>155</v>
      </c>
      <c r="E993" s="137" t="s">
        <v>923</v>
      </c>
      <c r="F993" s="244" t="s">
        <v>924</v>
      </c>
      <c r="G993" s="245"/>
      <c r="H993" s="245"/>
      <c r="I993" s="245"/>
      <c r="J993" s="138" t="s">
        <v>221</v>
      </c>
      <c r="K993" s="139">
        <v>80.855999999999995</v>
      </c>
      <c r="L993" s="246">
        <v>0</v>
      </c>
      <c r="M993" s="245"/>
      <c r="N993" s="246">
        <f>ROUND(L993*K993,2)</f>
        <v>0</v>
      </c>
      <c r="O993" s="245"/>
      <c r="P993" s="245"/>
      <c r="Q993" s="245"/>
      <c r="R993" s="140"/>
      <c r="T993" s="141" t="s">
        <v>3</v>
      </c>
      <c r="U993" s="40" t="s">
        <v>41</v>
      </c>
      <c r="V993" s="142">
        <v>5.3999999999999999E-2</v>
      </c>
      <c r="W993" s="142">
        <f>V993*K993</f>
        <v>4.3662239999999999</v>
      </c>
      <c r="X993" s="142">
        <v>0</v>
      </c>
      <c r="Y993" s="142">
        <f>X993*K993</f>
        <v>0</v>
      </c>
      <c r="Z993" s="142">
        <v>0</v>
      </c>
      <c r="AA993" s="143">
        <f>Z993*K993</f>
        <v>0</v>
      </c>
      <c r="AR993" s="17" t="s">
        <v>258</v>
      </c>
      <c r="AT993" s="17" t="s">
        <v>155</v>
      </c>
      <c r="AU993" s="17" t="s">
        <v>81</v>
      </c>
      <c r="AY993" s="17" t="s">
        <v>154</v>
      </c>
      <c r="BE993" s="144">
        <f>IF(U993="základní",N993,0)</f>
        <v>0</v>
      </c>
      <c r="BF993" s="144">
        <f>IF(U993="snížená",N993,0)</f>
        <v>0</v>
      </c>
      <c r="BG993" s="144">
        <f>IF(U993="zákl. přenesená",N993,0)</f>
        <v>0</v>
      </c>
      <c r="BH993" s="144">
        <f>IF(U993="sníž. přenesená",N993,0)</f>
        <v>0</v>
      </c>
      <c r="BI993" s="144">
        <f>IF(U993="nulová",N993,0)</f>
        <v>0</v>
      </c>
      <c r="BJ993" s="17" t="s">
        <v>81</v>
      </c>
      <c r="BK993" s="144">
        <f>ROUND(L993*K993,2)</f>
        <v>0</v>
      </c>
      <c r="BL993" s="17" t="s">
        <v>258</v>
      </c>
      <c r="BM993" s="17" t="s">
        <v>925</v>
      </c>
    </row>
    <row r="994" spans="2:65" s="10" customFormat="1" ht="22.5" customHeight="1" x14ac:dyDescent="0.1">
      <c r="B994" s="145"/>
      <c r="C994" s="146"/>
      <c r="D994" s="146"/>
      <c r="E994" s="147" t="s">
        <v>3</v>
      </c>
      <c r="F994" s="247" t="s">
        <v>926</v>
      </c>
      <c r="G994" s="248"/>
      <c r="H994" s="248"/>
      <c r="I994" s="248"/>
      <c r="J994" s="146"/>
      <c r="K994" s="148" t="s">
        <v>3</v>
      </c>
      <c r="L994" s="146"/>
      <c r="M994" s="146"/>
      <c r="N994" s="146"/>
      <c r="O994" s="146"/>
      <c r="P994" s="146"/>
      <c r="Q994" s="146"/>
      <c r="R994" s="149"/>
      <c r="T994" s="150"/>
      <c r="U994" s="146"/>
      <c r="V994" s="146"/>
      <c r="W994" s="146"/>
      <c r="X994" s="146"/>
      <c r="Y994" s="146"/>
      <c r="Z994" s="146"/>
      <c r="AA994" s="151"/>
      <c r="AT994" s="152" t="s">
        <v>161</v>
      </c>
      <c r="AU994" s="152" t="s">
        <v>81</v>
      </c>
      <c r="AV994" s="10" t="s">
        <v>20</v>
      </c>
      <c r="AW994" s="10" t="s">
        <v>32</v>
      </c>
      <c r="AX994" s="10" t="s">
        <v>74</v>
      </c>
      <c r="AY994" s="152" t="s">
        <v>154</v>
      </c>
    </row>
    <row r="995" spans="2:65" s="10" customFormat="1" ht="22.5" customHeight="1" x14ac:dyDescent="0.1">
      <c r="B995" s="145"/>
      <c r="C995" s="146"/>
      <c r="D995" s="146"/>
      <c r="E995" s="147" t="s">
        <v>3</v>
      </c>
      <c r="F995" s="253" t="s">
        <v>920</v>
      </c>
      <c r="G995" s="248"/>
      <c r="H995" s="248"/>
      <c r="I995" s="248"/>
      <c r="J995" s="146"/>
      <c r="K995" s="148" t="s">
        <v>3</v>
      </c>
      <c r="L995" s="146"/>
      <c r="M995" s="146"/>
      <c r="N995" s="146"/>
      <c r="O995" s="146"/>
      <c r="P995" s="146"/>
      <c r="Q995" s="146"/>
      <c r="R995" s="149"/>
      <c r="T995" s="150"/>
      <c r="U995" s="146"/>
      <c r="V995" s="146"/>
      <c r="W995" s="146"/>
      <c r="X995" s="146"/>
      <c r="Y995" s="146"/>
      <c r="Z995" s="146"/>
      <c r="AA995" s="151"/>
      <c r="AT995" s="152" t="s">
        <v>161</v>
      </c>
      <c r="AU995" s="152" t="s">
        <v>81</v>
      </c>
      <c r="AV995" s="10" t="s">
        <v>20</v>
      </c>
      <c r="AW995" s="10" t="s">
        <v>32</v>
      </c>
      <c r="AX995" s="10" t="s">
        <v>74</v>
      </c>
      <c r="AY995" s="152" t="s">
        <v>154</v>
      </c>
    </row>
    <row r="996" spans="2:65" s="11" customFormat="1" ht="22.5" customHeight="1" x14ac:dyDescent="0.1">
      <c r="B996" s="153"/>
      <c r="C996" s="154"/>
      <c r="D996" s="154"/>
      <c r="E996" s="155" t="s">
        <v>3</v>
      </c>
      <c r="F996" s="249" t="s">
        <v>927</v>
      </c>
      <c r="G996" s="250"/>
      <c r="H996" s="250"/>
      <c r="I996" s="250"/>
      <c r="J996" s="154"/>
      <c r="K996" s="156">
        <v>80.855999999999995</v>
      </c>
      <c r="L996" s="154"/>
      <c r="M996" s="154"/>
      <c r="N996" s="154"/>
      <c r="O996" s="154"/>
      <c r="P996" s="154"/>
      <c r="Q996" s="154"/>
      <c r="R996" s="157"/>
      <c r="T996" s="158"/>
      <c r="U996" s="154"/>
      <c r="V996" s="154"/>
      <c r="W996" s="154"/>
      <c r="X996" s="154"/>
      <c r="Y996" s="154"/>
      <c r="Z996" s="154"/>
      <c r="AA996" s="159"/>
      <c r="AT996" s="160" t="s">
        <v>161</v>
      </c>
      <c r="AU996" s="160" t="s">
        <v>81</v>
      </c>
      <c r="AV996" s="11" t="s">
        <v>81</v>
      </c>
      <c r="AW996" s="11" t="s">
        <v>32</v>
      </c>
      <c r="AX996" s="11" t="s">
        <v>74</v>
      </c>
      <c r="AY996" s="160" t="s">
        <v>154</v>
      </c>
    </row>
    <row r="997" spans="2:65" s="12" customFormat="1" ht="22.5" customHeight="1" x14ac:dyDescent="0.1">
      <c r="B997" s="161"/>
      <c r="C997" s="162"/>
      <c r="D997" s="162"/>
      <c r="E997" s="163" t="s">
        <v>3</v>
      </c>
      <c r="F997" s="251" t="s">
        <v>163</v>
      </c>
      <c r="G997" s="252"/>
      <c r="H997" s="252"/>
      <c r="I997" s="252"/>
      <c r="J997" s="162"/>
      <c r="K997" s="164">
        <v>80.855999999999995</v>
      </c>
      <c r="L997" s="162"/>
      <c r="M997" s="162"/>
      <c r="N997" s="162"/>
      <c r="O997" s="162"/>
      <c r="P997" s="162"/>
      <c r="Q997" s="162"/>
      <c r="R997" s="165"/>
      <c r="T997" s="166"/>
      <c r="U997" s="162"/>
      <c r="V997" s="162"/>
      <c r="W997" s="162"/>
      <c r="X997" s="162"/>
      <c r="Y997" s="162"/>
      <c r="Z997" s="162"/>
      <c r="AA997" s="167"/>
      <c r="AT997" s="168" t="s">
        <v>161</v>
      </c>
      <c r="AU997" s="168" t="s">
        <v>81</v>
      </c>
      <c r="AV997" s="12" t="s">
        <v>87</v>
      </c>
      <c r="AW997" s="12" t="s">
        <v>32</v>
      </c>
      <c r="AX997" s="12" t="s">
        <v>20</v>
      </c>
      <c r="AY997" s="168" t="s">
        <v>154</v>
      </c>
    </row>
    <row r="998" spans="2:65" s="1" customFormat="1" ht="22.5" customHeight="1" x14ac:dyDescent="0.1">
      <c r="B998" s="135"/>
      <c r="C998" s="177" t="s">
        <v>928</v>
      </c>
      <c r="D998" s="177" t="s">
        <v>367</v>
      </c>
      <c r="E998" s="178" t="s">
        <v>929</v>
      </c>
      <c r="F998" s="256" t="s">
        <v>930</v>
      </c>
      <c r="G998" s="257"/>
      <c r="H998" s="257"/>
      <c r="I998" s="257"/>
      <c r="J998" s="179" t="s">
        <v>193</v>
      </c>
      <c r="K998" s="180">
        <v>6.3E-2</v>
      </c>
      <c r="L998" s="258">
        <v>0</v>
      </c>
      <c r="M998" s="257"/>
      <c r="N998" s="258">
        <f>ROUND(L998*K998,2)</f>
        <v>0</v>
      </c>
      <c r="O998" s="245"/>
      <c r="P998" s="245"/>
      <c r="Q998" s="245"/>
      <c r="R998" s="140"/>
      <c r="T998" s="141" t="s">
        <v>3</v>
      </c>
      <c r="U998" s="40" t="s">
        <v>41</v>
      </c>
      <c r="V998" s="142">
        <v>0</v>
      </c>
      <c r="W998" s="142">
        <f>V998*K998</f>
        <v>0</v>
      </c>
      <c r="X998" s="142">
        <v>1</v>
      </c>
      <c r="Y998" s="142">
        <f>X998*K998</f>
        <v>6.3E-2</v>
      </c>
      <c r="Z998" s="142">
        <v>0</v>
      </c>
      <c r="AA998" s="143">
        <f>Z998*K998</f>
        <v>0</v>
      </c>
      <c r="AR998" s="17" t="s">
        <v>383</v>
      </c>
      <c r="AT998" s="17" t="s">
        <v>367</v>
      </c>
      <c r="AU998" s="17" t="s">
        <v>81</v>
      </c>
      <c r="AY998" s="17" t="s">
        <v>154</v>
      </c>
      <c r="BE998" s="144">
        <f>IF(U998="základní",N998,0)</f>
        <v>0</v>
      </c>
      <c r="BF998" s="144">
        <f>IF(U998="snížená",N998,0)</f>
        <v>0</v>
      </c>
      <c r="BG998" s="144">
        <f>IF(U998="zákl. přenesená",N998,0)</f>
        <v>0</v>
      </c>
      <c r="BH998" s="144">
        <f>IF(U998="sníž. přenesená",N998,0)</f>
        <v>0</v>
      </c>
      <c r="BI998" s="144">
        <f>IF(U998="nulová",N998,0)</f>
        <v>0</v>
      </c>
      <c r="BJ998" s="17" t="s">
        <v>81</v>
      </c>
      <c r="BK998" s="144">
        <f>ROUND(L998*K998,2)</f>
        <v>0</v>
      </c>
      <c r="BL998" s="17" t="s">
        <v>258</v>
      </c>
      <c r="BM998" s="17" t="s">
        <v>931</v>
      </c>
    </row>
    <row r="999" spans="2:65" s="10" customFormat="1" ht="22.5" customHeight="1" x14ac:dyDescent="0.1">
      <c r="B999" s="145"/>
      <c r="C999" s="146"/>
      <c r="D999" s="146"/>
      <c r="E999" s="147" t="s">
        <v>3</v>
      </c>
      <c r="F999" s="247" t="s">
        <v>371</v>
      </c>
      <c r="G999" s="248"/>
      <c r="H999" s="248"/>
      <c r="I999" s="248"/>
      <c r="J999" s="146"/>
      <c r="K999" s="148" t="s">
        <v>3</v>
      </c>
      <c r="L999" s="146"/>
      <c r="M999" s="146"/>
      <c r="N999" s="146"/>
      <c r="O999" s="146"/>
      <c r="P999" s="146"/>
      <c r="Q999" s="146"/>
      <c r="R999" s="149"/>
      <c r="T999" s="150"/>
      <c r="U999" s="146"/>
      <c r="V999" s="146"/>
      <c r="W999" s="146"/>
      <c r="X999" s="146"/>
      <c r="Y999" s="146"/>
      <c r="Z999" s="146"/>
      <c r="AA999" s="151"/>
      <c r="AT999" s="152" t="s">
        <v>161</v>
      </c>
      <c r="AU999" s="152" t="s">
        <v>81</v>
      </c>
      <c r="AV999" s="10" t="s">
        <v>20</v>
      </c>
      <c r="AW999" s="10" t="s">
        <v>32</v>
      </c>
      <c r="AX999" s="10" t="s">
        <v>74</v>
      </c>
      <c r="AY999" s="152" t="s">
        <v>154</v>
      </c>
    </row>
    <row r="1000" spans="2:65" s="11" customFormat="1" ht="22.5" customHeight="1" x14ac:dyDescent="0.1">
      <c r="B1000" s="153"/>
      <c r="C1000" s="154"/>
      <c r="D1000" s="154"/>
      <c r="E1000" s="155" t="s">
        <v>3</v>
      </c>
      <c r="F1000" s="249" t="s">
        <v>932</v>
      </c>
      <c r="G1000" s="250"/>
      <c r="H1000" s="250"/>
      <c r="I1000" s="250"/>
      <c r="J1000" s="154"/>
      <c r="K1000" s="156">
        <v>3.5000000000000003E-2</v>
      </c>
      <c r="L1000" s="154"/>
      <c r="M1000" s="154"/>
      <c r="N1000" s="154"/>
      <c r="O1000" s="154"/>
      <c r="P1000" s="154"/>
      <c r="Q1000" s="154"/>
      <c r="R1000" s="157"/>
      <c r="T1000" s="158"/>
      <c r="U1000" s="154"/>
      <c r="V1000" s="154"/>
      <c r="W1000" s="154"/>
      <c r="X1000" s="154"/>
      <c r="Y1000" s="154"/>
      <c r="Z1000" s="154"/>
      <c r="AA1000" s="159"/>
      <c r="AT1000" s="160" t="s">
        <v>161</v>
      </c>
      <c r="AU1000" s="160" t="s">
        <v>81</v>
      </c>
      <c r="AV1000" s="11" t="s">
        <v>81</v>
      </c>
      <c r="AW1000" s="11" t="s">
        <v>32</v>
      </c>
      <c r="AX1000" s="11" t="s">
        <v>74</v>
      </c>
      <c r="AY1000" s="160" t="s">
        <v>154</v>
      </c>
    </row>
    <row r="1001" spans="2:65" s="11" customFormat="1" ht="22.5" customHeight="1" x14ac:dyDescent="0.1">
      <c r="B1001" s="153"/>
      <c r="C1001" s="154"/>
      <c r="D1001" s="154"/>
      <c r="E1001" s="155" t="s">
        <v>3</v>
      </c>
      <c r="F1001" s="249" t="s">
        <v>933</v>
      </c>
      <c r="G1001" s="250"/>
      <c r="H1001" s="250"/>
      <c r="I1001" s="250"/>
      <c r="J1001" s="154"/>
      <c r="K1001" s="156">
        <v>2.8000000000000001E-2</v>
      </c>
      <c r="L1001" s="154"/>
      <c r="M1001" s="154"/>
      <c r="N1001" s="154"/>
      <c r="O1001" s="154"/>
      <c r="P1001" s="154"/>
      <c r="Q1001" s="154"/>
      <c r="R1001" s="157"/>
      <c r="T1001" s="158"/>
      <c r="U1001" s="154"/>
      <c r="V1001" s="154"/>
      <c r="W1001" s="154"/>
      <c r="X1001" s="154"/>
      <c r="Y1001" s="154"/>
      <c r="Z1001" s="154"/>
      <c r="AA1001" s="159"/>
      <c r="AT1001" s="160" t="s">
        <v>161</v>
      </c>
      <c r="AU1001" s="160" t="s">
        <v>81</v>
      </c>
      <c r="AV1001" s="11" t="s">
        <v>81</v>
      </c>
      <c r="AW1001" s="11" t="s">
        <v>32</v>
      </c>
      <c r="AX1001" s="11" t="s">
        <v>74</v>
      </c>
      <c r="AY1001" s="160" t="s">
        <v>154</v>
      </c>
    </row>
    <row r="1002" spans="2:65" s="12" customFormat="1" ht="22.5" customHeight="1" x14ac:dyDescent="0.1">
      <c r="B1002" s="161"/>
      <c r="C1002" s="162"/>
      <c r="D1002" s="162"/>
      <c r="E1002" s="163" t="s">
        <v>3</v>
      </c>
      <c r="F1002" s="251" t="s">
        <v>163</v>
      </c>
      <c r="G1002" s="252"/>
      <c r="H1002" s="252"/>
      <c r="I1002" s="252"/>
      <c r="J1002" s="162"/>
      <c r="K1002" s="164">
        <v>6.3E-2</v>
      </c>
      <c r="L1002" s="162"/>
      <c r="M1002" s="162"/>
      <c r="N1002" s="162"/>
      <c r="O1002" s="162"/>
      <c r="P1002" s="162"/>
      <c r="Q1002" s="162"/>
      <c r="R1002" s="165"/>
      <c r="T1002" s="166"/>
      <c r="U1002" s="162"/>
      <c r="V1002" s="162"/>
      <c r="W1002" s="162"/>
      <c r="X1002" s="162"/>
      <c r="Y1002" s="162"/>
      <c r="Z1002" s="162"/>
      <c r="AA1002" s="167"/>
      <c r="AT1002" s="168" t="s">
        <v>161</v>
      </c>
      <c r="AU1002" s="168" t="s">
        <v>81</v>
      </c>
      <c r="AV1002" s="12" t="s">
        <v>87</v>
      </c>
      <c r="AW1002" s="12" t="s">
        <v>32</v>
      </c>
      <c r="AX1002" s="12" t="s">
        <v>20</v>
      </c>
      <c r="AY1002" s="168" t="s">
        <v>154</v>
      </c>
    </row>
    <row r="1003" spans="2:65" s="1" customFormat="1" ht="31.5" customHeight="1" x14ac:dyDescent="0.1">
      <c r="B1003" s="135"/>
      <c r="C1003" s="136" t="s">
        <v>934</v>
      </c>
      <c r="D1003" s="136" t="s">
        <v>155</v>
      </c>
      <c r="E1003" s="137" t="s">
        <v>935</v>
      </c>
      <c r="F1003" s="244" t="s">
        <v>936</v>
      </c>
      <c r="G1003" s="245"/>
      <c r="H1003" s="245"/>
      <c r="I1003" s="245"/>
      <c r="J1003" s="138" t="s">
        <v>221</v>
      </c>
      <c r="K1003" s="139">
        <v>80.855999999999995</v>
      </c>
      <c r="L1003" s="246">
        <v>0</v>
      </c>
      <c r="M1003" s="245"/>
      <c r="N1003" s="246">
        <f>ROUND(L1003*K1003,2)</f>
        <v>0</v>
      </c>
      <c r="O1003" s="245"/>
      <c r="P1003" s="245"/>
      <c r="Q1003" s="245"/>
      <c r="R1003" s="140"/>
      <c r="T1003" s="141" t="s">
        <v>3</v>
      </c>
      <c r="U1003" s="40" t="s">
        <v>41</v>
      </c>
      <c r="V1003" s="142">
        <v>0.01</v>
      </c>
      <c r="W1003" s="142">
        <f>V1003*K1003</f>
        <v>0.80855999999999995</v>
      </c>
      <c r="X1003" s="142">
        <v>7.2000000000000005E-4</v>
      </c>
      <c r="Y1003" s="142">
        <f>X1003*K1003</f>
        <v>5.8216320000000002E-2</v>
      </c>
      <c r="Z1003" s="142">
        <v>0</v>
      </c>
      <c r="AA1003" s="143">
        <f>Z1003*K1003</f>
        <v>0</v>
      </c>
      <c r="AR1003" s="17" t="s">
        <v>258</v>
      </c>
      <c r="AT1003" s="17" t="s">
        <v>155</v>
      </c>
      <c r="AU1003" s="17" t="s">
        <v>81</v>
      </c>
      <c r="AY1003" s="17" t="s">
        <v>154</v>
      </c>
      <c r="BE1003" s="144">
        <f>IF(U1003="základní",N1003,0)</f>
        <v>0</v>
      </c>
      <c r="BF1003" s="144">
        <f>IF(U1003="snížená",N1003,0)</f>
        <v>0</v>
      </c>
      <c r="BG1003" s="144">
        <f>IF(U1003="zákl. přenesená",N1003,0)</f>
        <v>0</v>
      </c>
      <c r="BH1003" s="144">
        <f>IF(U1003="sníž. přenesená",N1003,0)</f>
        <v>0</v>
      </c>
      <c r="BI1003" s="144">
        <f>IF(U1003="nulová",N1003,0)</f>
        <v>0</v>
      </c>
      <c r="BJ1003" s="17" t="s">
        <v>81</v>
      </c>
      <c r="BK1003" s="144">
        <f>ROUND(L1003*K1003,2)</f>
        <v>0</v>
      </c>
      <c r="BL1003" s="17" t="s">
        <v>258</v>
      </c>
      <c r="BM1003" s="17" t="s">
        <v>937</v>
      </c>
    </row>
    <row r="1004" spans="2:65" s="10" customFormat="1" ht="22.5" customHeight="1" x14ac:dyDescent="0.1">
      <c r="B1004" s="145"/>
      <c r="C1004" s="146"/>
      <c r="D1004" s="146"/>
      <c r="E1004" s="147" t="s">
        <v>3</v>
      </c>
      <c r="F1004" s="247" t="s">
        <v>938</v>
      </c>
      <c r="G1004" s="248"/>
      <c r="H1004" s="248"/>
      <c r="I1004" s="248"/>
      <c r="J1004" s="146"/>
      <c r="K1004" s="148" t="s">
        <v>3</v>
      </c>
      <c r="L1004" s="146"/>
      <c r="M1004" s="146"/>
      <c r="N1004" s="146"/>
      <c r="O1004" s="146"/>
      <c r="P1004" s="146"/>
      <c r="Q1004" s="146"/>
      <c r="R1004" s="149"/>
      <c r="T1004" s="150"/>
      <c r="U1004" s="146"/>
      <c r="V1004" s="146"/>
      <c r="W1004" s="146"/>
      <c r="X1004" s="146"/>
      <c r="Y1004" s="146"/>
      <c r="Z1004" s="146"/>
      <c r="AA1004" s="151"/>
      <c r="AT1004" s="152" t="s">
        <v>161</v>
      </c>
      <c r="AU1004" s="152" t="s">
        <v>81</v>
      </c>
      <c r="AV1004" s="10" t="s">
        <v>20</v>
      </c>
      <c r="AW1004" s="10" t="s">
        <v>32</v>
      </c>
      <c r="AX1004" s="10" t="s">
        <v>74</v>
      </c>
      <c r="AY1004" s="152" t="s">
        <v>154</v>
      </c>
    </row>
    <row r="1005" spans="2:65" s="10" customFormat="1" ht="22.5" customHeight="1" x14ac:dyDescent="0.1">
      <c r="B1005" s="145"/>
      <c r="C1005" s="146"/>
      <c r="D1005" s="146"/>
      <c r="E1005" s="147" t="s">
        <v>3</v>
      </c>
      <c r="F1005" s="253" t="s">
        <v>926</v>
      </c>
      <c r="G1005" s="248"/>
      <c r="H1005" s="248"/>
      <c r="I1005" s="248"/>
      <c r="J1005" s="146"/>
      <c r="K1005" s="148" t="s">
        <v>3</v>
      </c>
      <c r="L1005" s="146"/>
      <c r="M1005" s="146"/>
      <c r="N1005" s="146"/>
      <c r="O1005" s="146"/>
      <c r="P1005" s="146"/>
      <c r="Q1005" s="146"/>
      <c r="R1005" s="149"/>
      <c r="T1005" s="150"/>
      <c r="U1005" s="146"/>
      <c r="V1005" s="146"/>
      <c r="W1005" s="146"/>
      <c r="X1005" s="146"/>
      <c r="Y1005" s="146"/>
      <c r="Z1005" s="146"/>
      <c r="AA1005" s="151"/>
      <c r="AT1005" s="152" t="s">
        <v>161</v>
      </c>
      <c r="AU1005" s="152" t="s">
        <v>81</v>
      </c>
      <c r="AV1005" s="10" t="s">
        <v>20</v>
      </c>
      <c r="AW1005" s="10" t="s">
        <v>32</v>
      </c>
      <c r="AX1005" s="10" t="s">
        <v>74</v>
      </c>
      <c r="AY1005" s="152" t="s">
        <v>154</v>
      </c>
    </row>
    <row r="1006" spans="2:65" s="11" customFormat="1" ht="22.5" customHeight="1" x14ac:dyDescent="0.1">
      <c r="B1006" s="153"/>
      <c r="C1006" s="154"/>
      <c r="D1006" s="154"/>
      <c r="E1006" s="155" t="s">
        <v>3</v>
      </c>
      <c r="F1006" s="249" t="s">
        <v>927</v>
      </c>
      <c r="G1006" s="250"/>
      <c r="H1006" s="250"/>
      <c r="I1006" s="250"/>
      <c r="J1006" s="154"/>
      <c r="K1006" s="156">
        <v>80.855999999999995</v>
      </c>
      <c r="L1006" s="154"/>
      <c r="M1006" s="154"/>
      <c r="N1006" s="154"/>
      <c r="O1006" s="154"/>
      <c r="P1006" s="154"/>
      <c r="Q1006" s="154"/>
      <c r="R1006" s="157"/>
      <c r="T1006" s="158"/>
      <c r="U1006" s="154"/>
      <c r="V1006" s="154"/>
      <c r="W1006" s="154"/>
      <c r="X1006" s="154"/>
      <c r="Y1006" s="154"/>
      <c r="Z1006" s="154"/>
      <c r="AA1006" s="159"/>
      <c r="AT1006" s="160" t="s">
        <v>161</v>
      </c>
      <c r="AU1006" s="160" t="s">
        <v>81</v>
      </c>
      <c r="AV1006" s="11" t="s">
        <v>81</v>
      </c>
      <c r="AW1006" s="11" t="s">
        <v>32</v>
      </c>
      <c r="AX1006" s="11" t="s">
        <v>74</v>
      </c>
      <c r="AY1006" s="160" t="s">
        <v>154</v>
      </c>
    </row>
    <row r="1007" spans="2:65" s="12" customFormat="1" ht="22.5" customHeight="1" x14ac:dyDescent="0.1">
      <c r="B1007" s="161"/>
      <c r="C1007" s="162"/>
      <c r="D1007" s="162"/>
      <c r="E1007" s="163" t="s">
        <v>3</v>
      </c>
      <c r="F1007" s="251" t="s">
        <v>163</v>
      </c>
      <c r="G1007" s="252"/>
      <c r="H1007" s="252"/>
      <c r="I1007" s="252"/>
      <c r="J1007" s="162"/>
      <c r="K1007" s="164">
        <v>80.855999999999995</v>
      </c>
      <c r="L1007" s="162"/>
      <c r="M1007" s="162"/>
      <c r="N1007" s="162"/>
      <c r="O1007" s="162"/>
      <c r="P1007" s="162"/>
      <c r="Q1007" s="162"/>
      <c r="R1007" s="165"/>
      <c r="T1007" s="166"/>
      <c r="U1007" s="162"/>
      <c r="V1007" s="162"/>
      <c r="W1007" s="162"/>
      <c r="X1007" s="162"/>
      <c r="Y1007" s="162"/>
      <c r="Z1007" s="162"/>
      <c r="AA1007" s="167"/>
      <c r="AT1007" s="168" t="s">
        <v>161</v>
      </c>
      <c r="AU1007" s="168" t="s">
        <v>81</v>
      </c>
      <c r="AV1007" s="12" t="s">
        <v>87</v>
      </c>
      <c r="AW1007" s="12" t="s">
        <v>32</v>
      </c>
      <c r="AX1007" s="12" t="s">
        <v>20</v>
      </c>
      <c r="AY1007" s="168" t="s">
        <v>154</v>
      </c>
    </row>
    <row r="1008" spans="2:65" s="1" customFormat="1" ht="31.5" customHeight="1" x14ac:dyDescent="0.1">
      <c r="B1008" s="135"/>
      <c r="C1008" s="136" t="s">
        <v>939</v>
      </c>
      <c r="D1008" s="136" t="s">
        <v>155</v>
      </c>
      <c r="E1008" s="137" t="s">
        <v>940</v>
      </c>
      <c r="F1008" s="244" t="s">
        <v>941</v>
      </c>
      <c r="G1008" s="245"/>
      <c r="H1008" s="245"/>
      <c r="I1008" s="245"/>
      <c r="J1008" s="138" t="s">
        <v>221</v>
      </c>
      <c r="K1008" s="139">
        <v>232.12799999999999</v>
      </c>
      <c r="L1008" s="246">
        <v>0</v>
      </c>
      <c r="M1008" s="245"/>
      <c r="N1008" s="246">
        <f>ROUND(L1008*K1008,2)</f>
        <v>0</v>
      </c>
      <c r="O1008" s="245"/>
      <c r="P1008" s="245"/>
      <c r="Q1008" s="245"/>
      <c r="R1008" s="140"/>
      <c r="T1008" s="141" t="s">
        <v>3</v>
      </c>
      <c r="U1008" s="40" t="s">
        <v>41</v>
      </c>
      <c r="V1008" s="142">
        <v>0.222</v>
      </c>
      <c r="W1008" s="142">
        <f>V1008*K1008</f>
        <v>51.532415999999998</v>
      </c>
      <c r="X1008" s="142">
        <v>4.0000000000000002E-4</v>
      </c>
      <c r="Y1008" s="142">
        <f>X1008*K1008</f>
        <v>9.2851199999999995E-2</v>
      </c>
      <c r="Z1008" s="142">
        <v>0</v>
      </c>
      <c r="AA1008" s="143">
        <f>Z1008*K1008</f>
        <v>0</v>
      </c>
      <c r="AR1008" s="17" t="s">
        <v>258</v>
      </c>
      <c r="AT1008" s="17" t="s">
        <v>155</v>
      </c>
      <c r="AU1008" s="17" t="s">
        <v>81</v>
      </c>
      <c r="AY1008" s="17" t="s">
        <v>154</v>
      </c>
      <c r="BE1008" s="144">
        <f>IF(U1008="základní",N1008,0)</f>
        <v>0</v>
      </c>
      <c r="BF1008" s="144">
        <f>IF(U1008="snížená",N1008,0)</f>
        <v>0</v>
      </c>
      <c r="BG1008" s="144">
        <f>IF(U1008="zákl. přenesená",N1008,0)</f>
        <v>0</v>
      </c>
      <c r="BH1008" s="144">
        <f>IF(U1008="sníž. přenesená",N1008,0)</f>
        <v>0</v>
      </c>
      <c r="BI1008" s="144">
        <f>IF(U1008="nulová",N1008,0)</f>
        <v>0</v>
      </c>
      <c r="BJ1008" s="17" t="s">
        <v>81</v>
      </c>
      <c r="BK1008" s="144">
        <f>ROUND(L1008*K1008,2)</f>
        <v>0</v>
      </c>
      <c r="BL1008" s="17" t="s">
        <v>258</v>
      </c>
      <c r="BM1008" s="17" t="s">
        <v>942</v>
      </c>
    </row>
    <row r="1009" spans="2:65" s="10" customFormat="1" ht="22.5" customHeight="1" x14ac:dyDescent="0.1">
      <c r="B1009" s="145"/>
      <c r="C1009" s="146"/>
      <c r="D1009" s="146"/>
      <c r="E1009" s="147" t="s">
        <v>3</v>
      </c>
      <c r="F1009" s="247" t="s">
        <v>943</v>
      </c>
      <c r="G1009" s="248"/>
      <c r="H1009" s="248"/>
      <c r="I1009" s="248"/>
      <c r="J1009" s="146"/>
      <c r="K1009" s="148" t="s">
        <v>3</v>
      </c>
      <c r="L1009" s="146"/>
      <c r="M1009" s="146"/>
      <c r="N1009" s="146"/>
      <c r="O1009" s="146"/>
      <c r="P1009" s="146"/>
      <c r="Q1009" s="146"/>
      <c r="R1009" s="149"/>
      <c r="T1009" s="150"/>
      <c r="U1009" s="146"/>
      <c r="V1009" s="146"/>
      <c r="W1009" s="146"/>
      <c r="X1009" s="146"/>
      <c r="Y1009" s="146"/>
      <c r="Z1009" s="146"/>
      <c r="AA1009" s="151"/>
      <c r="AT1009" s="152" t="s">
        <v>161</v>
      </c>
      <c r="AU1009" s="152" t="s">
        <v>81</v>
      </c>
      <c r="AV1009" s="10" t="s">
        <v>20</v>
      </c>
      <c r="AW1009" s="10" t="s">
        <v>32</v>
      </c>
      <c r="AX1009" s="10" t="s">
        <v>74</v>
      </c>
      <c r="AY1009" s="152" t="s">
        <v>154</v>
      </c>
    </row>
    <row r="1010" spans="2:65" s="11" customFormat="1" ht="22.5" customHeight="1" x14ac:dyDescent="0.1">
      <c r="B1010" s="153"/>
      <c r="C1010" s="154"/>
      <c r="D1010" s="154"/>
      <c r="E1010" s="155" t="s">
        <v>3</v>
      </c>
      <c r="F1010" s="249" t="s">
        <v>944</v>
      </c>
      <c r="G1010" s="250"/>
      <c r="H1010" s="250"/>
      <c r="I1010" s="250"/>
      <c r="J1010" s="154"/>
      <c r="K1010" s="156">
        <v>232.12799999999999</v>
      </c>
      <c r="L1010" s="154"/>
      <c r="M1010" s="154"/>
      <c r="N1010" s="154"/>
      <c r="O1010" s="154"/>
      <c r="P1010" s="154"/>
      <c r="Q1010" s="154"/>
      <c r="R1010" s="157"/>
      <c r="T1010" s="158"/>
      <c r="U1010" s="154"/>
      <c r="V1010" s="154"/>
      <c r="W1010" s="154"/>
      <c r="X1010" s="154"/>
      <c r="Y1010" s="154"/>
      <c r="Z1010" s="154"/>
      <c r="AA1010" s="159"/>
      <c r="AT1010" s="160" t="s">
        <v>161</v>
      </c>
      <c r="AU1010" s="160" t="s">
        <v>81</v>
      </c>
      <c r="AV1010" s="11" t="s">
        <v>81</v>
      </c>
      <c r="AW1010" s="11" t="s">
        <v>32</v>
      </c>
      <c r="AX1010" s="11" t="s">
        <v>74</v>
      </c>
      <c r="AY1010" s="160" t="s">
        <v>154</v>
      </c>
    </row>
    <row r="1011" spans="2:65" s="12" customFormat="1" ht="22.5" customHeight="1" x14ac:dyDescent="0.1">
      <c r="B1011" s="161"/>
      <c r="C1011" s="162"/>
      <c r="D1011" s="162"/>
      <c r="E1011" s="163" t="s">
        <v>3</v>
      </c>
      <c r="F1011" s="251" t="s">
        <v>163</v>
      </c>
      <c r="G1011" s="252"/>
      <c r="H1011" s="252"/>
      <c r="I1011" s="252"/>
      <c r="J1011" s="162"/>
      <c r="K1011" s="164">
        <v>232.12799999999999</v>
      </c>
      <c r="L1011" s="162"/>
      <c r="M1011" s="162"/>
      <c r="N1011" s="162"/>
      <c r="O1011" s="162"/>
      <c r="P1011" s="162"/>
      <c r="Q1011" s="162"/>
      <c r="R1011" s="165"/>
      <c r="T1011" s="166"/>
      <c r="U1011" s="162"/>
      <c r="V1011" s="162"/>
      <c r="W1011" s="162"/>
      <c r="X1011" s="162"/>
      <c r="Y1011" s="162"/>
      <c r="Z1011" s="162"/>
      <c r="AA1011" s="167"/>
      <c r="AT1011" s="168" t="s">
        <v>161</v>
      </c>
      <c r="AU1011" s="168" t="s">
        <v>81</v>
      </c>
      <c r="AV1011" s="12" t="s">
        <v>87</v>
      </c>
      <c r="AW1011" s="12" t="s">
        <v>32</v>
      </c>
      <c r="AX1011" s="12" t="s">
        <v>20</v>
      </c>
      <c r="AY1011" s="168" t="s">
        <v>154</v>
      </c>
    </row>
    <row r="1012" spans="2:65" s="1" customFormat="1" ht="31.5" customHeight="1" x14ac:dyDescent="0.1">
      <c r="B1012" s="135"/>
      <c r="C1012" s="136" t="s">
        <v>945</v>
      </c>
      <c r="D1012" s="136" t="s">
        <v>155</v>
      </c>
      <c r="E1012" s="137" t="s">
        <v>946</v>
      </c>
      <c r="F1012" s="244" t="s">
        <v>947</v>
      </c>
      <c r="G1012" s="245"/>
      <c r="H1012" s="245"/>
      <c r="I1012" s="245"/>
      <c r="J1012" s="138" t="s">
        <v>221</v>
      </c>
      <c r="K1012" s="139">
        <v>161.71199999999999</v>
      </c>
      <c r="L1012" s="246">
        <v>0</v>
      </c>
      <c r="M1012" s="245"/>
      <c r="N1012" s="246">
        <f>ROUND(L1012*K1012,2)</f>
        <v>0</v>
      </c>
      <c r="O1012" s="245"/>
      <c r="P1012" s="245"/>
      <c r="Q1012" s="245"/>
      <c r="R1012" s="140"/>
      <c r="T1012" s="141" t="s">
        <v>3</v>
      </c>
      <c r="U1012" s="40" t="s">
        <v>41</v>
      </c>
      <c r="V1012" s="142">
        <v>0.26</v>
      </c>
      <c r="W1012" s="142">
        <f>V1012*K1012</f>
        <v>42.045119999999997</v>
      </c>
      <c r="X1012" s="142">
        <v>4.0000000000000002E-4</v>
      </c>
      <c r="Y1012" s="142">
        <f>X1012*K1012</f>
        <v>6.4684800000000001E-2</v>
      </c>
      <c r="Z1012" s="142">
        <v>0</v>
      </c>
      <c r="AA1012" s="143">
        <f>Z1012*K1012</f>
        <v>0</v>
      </c>
      <c r="AR1012" s="17" t="s">
        <v>258</v>
      </c>
      <c r="AT1012" s="17" t="s">
        <v>155</v>
      </c>
      <c r="AU1012" s="17" t="s">
        <v>81</v>
      </c>
      <c r="AY1012" s="17" t="s">
        <v>154</v>
      </c>
      <c r="BE1012" s="144">
        <f>IF(U1012="základní",N1012,0)</f>
        <v>0</v>
      </c>
      <c r="BF1012" s="144">
        <f>IF(U1012="snížená",N1012,0)</f>
        <v>0</v>
      </c>
      <c r="BG1012" s="144">
        <f>IF(U1012="zákl. přenesená",N1012,0)</f>
        <v>0</v>
      </c>
      <c r="BH1012" s="144">
        <f>IF(U1012="sníž. přenesená",N1012,0)</f>
        <v>0</v>
      </c>
      <c r="BI1012" s="144">
        <f>IF(U1012="nulová",N1012,0)</f>
        <v>0</v>
      </c>
      <c r="BJ1012" s="17" t="s">
        <v>81</v>
      </c>
      <c r="BK1012" s="144">
        <f>ROUND(L1012*K1012,2)</f>
        <v>0</v>
      </c>
      <c r="BL1012" s="17" t="s">
        <v>258</v>
      </c>
      <c r="BM1012" s="17" t="s">
        <v>948</v>
      </c>
    </row>
    <row r="1013" spans="2:65" s="10" customFormat="1" ht="22.5" customHeight="1" x14ac:dyDescent="0.1">
      <c r="B1013" s="145"/>
      <c r="C1013" s="146"/>
      <c r="D1013" s="146"/>
      <c r="E1013" s="147" t="s">
        <v>3</v>
      </c>
      <c r="F1013" s="247" t="s">
        <v>926</v>
      </c>
      <c r="G1013" s="248"/>
      <c r="H1013" s="248"/>
      <c r="I1013" s="248"/>
      <c r="J1013" s="146"/>
      <c r="K1013" s="148" t="s">
        <v>3</v>
      </c>
      <c r="L1013" s="146"/>
      <c r="M1013" s="146"/>
      <c r="N1013" s="146"/>
      <c r="O1013" s="146"/>
      <c r="P1013" s="146"/>
      <c r="Q1013" s="146"/>
      <c r="R1013" s="149"/>
      <c r="T1013" s="150"/>
      <c r="U1013" s="146"/>
      <c r="V1013" s="146"/>
      <c r="W1013" s="146"/>
      <c r="X1013" s="146"/>
      <c r="Y1013" s="146"/>
      <c r="Z1013" s="146"/>
      <c r="AA1013" s="151"/>
      <c r="AT1013" s="152" t="s">
        <v>161</v>
      </c>
      <c r="AU1013" s="152" t="s">
        <v>81</v>
      </c>
      <c r="AV1013" s="10" t="s">
        <v>20</v>
      </c>
      <c r="AW1013" s="10" t="s">
        <v>32</v>
      </c>
      <c r="AX1013" s="10" t="s">
        <v>74</v>
      </c>
      <c r="AY1013" s="152" t="s">
        <v>154</v>
      </c>
    </row>
    <row r="1014" spans="2:65" s="10" customFormat="1" ht="22.5" customHeight="1" x14ac:dyDescent="0.1">
      <c r="B1014" s="145"/>
      <c r="C1014" s="146"/>
      <c r="D1014" s="146"/>
      <c r="E1014" s="147" t="s">
        <v>3</v>
      </c>
      <c r="F1014" s="253" t="s">
        <v>943</v>
      </c>
      <c r="G1014" s="248"/>
      <c r="H1014" s="248"/>
      <c r="I1014" s="248"/>
      <c r="J1014" s="146"/>
      <c r="K1014" s="148" t="s">
        <v>3</v>
      </c>
      <c r="L1014" s="146"/>
      <c r="M1014" s="146"/>
      <c r="N1014" s="146"/>
      <c r="O1014" s="146"/>
      <c r="P1014" s="146"/>
      <c r="Q1014" s="146"/>
      <c r="R1014" s="149"/>
      <c r="T1014" s="150"/>
      <c r="U1014" s="146"/>
      <c r="V1014" s="146"/>
      <c r="W1014" s="146"/>
      <c r="X1014" s="146"/>
      <c r="Y1014" s="146"/>
      <c r="Z1014" s="146"/>
      <c r="AA1014" s="151"/>
      <c r="AT1014" s="152" t="s">
        <v>161</v>
      </c>
      <c r="AU1014" s="152" t="s">
        <v>81</v>
      </c>
      <c r="AV1014" s="10" t="s">
        <v>20</v>
      </c>
      <c r="AW1014" s="10" t="s">
        <v>32</v>
      </c>
      <c r="AX1014" s="10" t="s">
        <v>74</v>
      </c>
      <c r="AY1014" s="152" t="s">
        <v>154</v>
      </c>
    </row>
    <row r="1015" spans="2:65" s="11" customFormat="1" ht="22.5" customHeight="1" x14ac:dyDescent="0.1">
      <c r="B1015" s="153"/>
      <c r="C1015" s="154"/>
      <c r="D1015" s="154"/>
      <c r="E1015" s="155" t="s">
        <v>3</v>
      </c>
      <c r="F1015" s="249" t="s">
        <v>949</v>
      </c>
      <c r="G1015" s="250"/>
      <c r="H1015" s="250"/>
      <c r="I1015" s="250"/>
      <c r="J1015" s="154"/>
      <c r="K1015" s="156">
        <v>161.71199999999999</v>
      </c>
      <c r="L1015" s="154"/>
      <c r="M1015" s="154"/>
      <c r="N1015" s="154"/>
      <c r="O1015" s="154"/>
      <c r="P1015" s="154"/>
      <c r="Q1015" s="154"/>
      <c r="R1015" s="157"/>
      <c r="T1015" s="158"/>
      <c r="U1015" s="154"/>
      <c r="V1015" s="154"/>
      <c r="W1015" s="154"/>
      <c r="X1015" s="154"/>
      <c r="Y1015" s="154"/>
      <c r="Z1015" s="154"/>
      <c r="AA1015" s="159"/>
      <c r="AT1015" s="160" t="s">
        <v>161</v>
      </c>
      <c r="AU1015" s="160" t="s">
        <v>81</v>
      </c>
      <c r="AV1015" s="11" t="s">
        <v>81</v>
      </c>
      <c r="AW1015" s="11" t="s">
        <v>32</v>
      </c>
      <c r="AX1015" s="11" t="s">
        <v>74</v>
      </c>
      <c r="AY1015" s="160" t="s">
        <v>154</v>
      </c>
    </row>
    <row r="1016" spans="2:65" s="12" customFormat="1" ht="22.5" customHeight="1" x14ac:dyDescent="0.1">
      <c r="B1016" s="161"/>
      <c r="C1016" s="162"/>
      <c r="D1016" s="162"/>
      <c r="E1016" s="163" t="s">
        <v>3</v>
      </c>
      <c r="F1016" s="251" t="s">
        <v>163</v>
      </c>
      <c r="G1016" s="252"/>
      <c r="H1016" s="252"/>
      <c r="I1016" s="252"/>
      <c r="J1016" s="162"/>
      <c r="K1016" s="164">
        <v>161.71199999999999</v>
      </c>
      <c r="L1016" s="162"/>
      <c r="M1016" s="162"/>
      <c r="N1016" s="162"/>
      <c r="O1016" s="162"/>
      <c r="P1016" s="162"/>
      <c r="Q1016" s="162"/>
      <c r="R1016" s="165"/>
      <c r="T1016" s="166"/>
      <c r="U1016" s="162"/>
      <c r="V1016" s="162"/>
      <c r="W1016" s="162"/>
      <c r="X1016" s="162"/>
      <c r="Y1016" s="162"/>
      <c r="Z1016" s="162"/>
      <c r="AA1016" s="167"/>
      <c r="AT1016" s="168" t="s">
        <v>161</v>
      </c>
      <c r="AU1016" s="168" t="s">
        <v>81</v>
      </c>
      <c r="AV1016" s="12" t="s">
        <v>87</v>
      </c>
      <c r="AW1016" s="12" t="s">
        <v>32</v>
      </c>
      <c r="AX1016" s="12" t="s">
        <v>20</v>
      </c>
      <c r="AY1016" s="168" t="s">
        <v>154</v>
      </c>
    </row>
    <row r="1017" spans="2:65" s="1" customFormat="1" ht="22.5" customHeight="1" x14ac:dyDescent="0.1">
      <c r="B1017" s="135"/>
      <c r="C1017" s="177" t="s">
        <v>950</v>
      </c>
      <c r="D1017" s="177" t="s">
        <v>367</v>
      </c>
      <c r="E1017" s="178" t="s">
        <v>951</v>
      </c>
      <c r="F1017" s="256" t="s">
        <v>952</v>
      </c>
      <c r="G1017" s="257"/>
      <c r="H1017" s="257"/>
      <c r="I1017" s="257"/>
      <c r="J1017" s="179" t="s">
        <v>221</v>
      </c>
      <c r="K1017" s="180">
        <v>461.00099999999998</v>
      </c>
      <c r="L1017" s="258">
        <v>0</v>
      </c>
      <c r="M1017" s="257"/>
      <c r="N1017" s="258">
        <f>ROUND(L1017*K1017,2)</f>
        <v>0</v>
      </c>
      <c r="O1017" s="245"/>
      <c r="P1017" s="245"/>
      <c r="Q1017" s="245"/>
      <c r="R1017" s="140"/>
      <c r="T1017" s="141" t="s">
        <v>3</v>
      </c>
      <c r="U1017" s="40" t="s">
        <v>41</v>
      </c>
      <c r="V1017" s="142">
        <v>0</v>
      </c>
      <c r="W1017" s="142">
        <f>V1017*K1017</f>
        <v>0</v>
      </c>
      <c r="X1017" s="142">
        <v>4.4999999999999997E-3</v>
      </c>
      <c r="Y1017" s="142">
        <f>X1017*K1017</f>
        <v>2.0745044999999998</v>
      </c>
      <c r="Z1017" s="142">
        <v>0</v>
      </c>
      <c r="AA1017" s="143">
        <f>Z1017*K1017</f>
        <v>0</v>
      </c>
      <c r="AR1017" s="17" t="s">
        <v>383</v>
      </c>
      <c r="AT1017" s="17" t="s">
        <v>367</v>
      </c>
      <c r="AU1017" s="17" t="s">
        <v>81</v>
      </c>
      <c r="AY1017" s="17" t="s">
        <v>154</v>
      </c>
      <c r="BE1017" s="144">
        <f>IF(U1017="základní",N1017,0)</f>
        <v>0</v>
      </c>
      <c r="BF1017" s="144">
        <f>IF(U1017="snížená",N1017,0)</f>
        <v>0</v>
      </c>
      <c r="BG1017" s="144">
        <f>IF(U1017="zákl. přenesená",N1017,0)</f>
        <v>0</v>
      </c>
      <c r="BH1017" s="144">
        <f>IF(U1017="sníž. přenesená",N1017,0)</f>
        <v>0</v>
      </c>
      <c r="BI1017" s="144">
        <f>IF(U1017="nulová",N1017,0)</f>
        <v>0</v>
      </c>
      <c r="BJ1017" s="17" t="s">
        <v>81</v>
      </c>
      <c r="BK1017" s="144">
        <f>ROUND(L1017*K1017,2)</f>
        <v>0</v>
      </c>
      <c r="BL1017" s="17" t="s">
        <v>258</v>
      </c>
      <c r="BM1017" s="17" t="s">
        <v>953</v>
      </c>
    </row>
    <row r="1018" spans="2:65" s="10" customFormat="1" ht="22.5" customHeight="1" x14ac:dyDescent="0.1">
      <c r="B1018" s="145"/>
      <c r="C1018" s="146"/>
      <c r="D1018" s="146"/>
      <c r="E1018" s="147" t="s">
        <v>3</v>
      </c>
      <c r="F1018" s="247" t="s">
        <v>371</v>
      </c>
      <c r="G1018" s="248"/>
      <c r="H1018" s="248"/>
      <c r="I1018" s="248"/>
      <c r="J1018" s="146"/>
      <c r="K1018" s="148" t="s">
        <v>3</v>
      </c>
      <c r="L1018" s="146"/>
      <c r="M1018" s="146"/>
      <c r="N1018" s="146"/>
      <c r="O1018" s="146"/>
      <c r="P1018" s="146"/>
      <c r="Q1018" s="146"/>
      <c r="R1018" s="149"/>
      <c r="T1018" s="150"/>
      <c r="U1018" s="146"/>
      <c r="V1018" s="146"/>
      <c r="W1018" s="146"/>
      <c r="X1018" s="146"/>
      <c r="Y1018" s="146"/>
      <c r="Z1018" s="146"/>
      <c r="AA1018" s="151"/>
      <c r="AT1018" s="152" t="s">
        <v>161</v>
      </c>
      <c r="AU1018" s="152" t="s">
        <v>81</v>
      </c>
      <c r="AV1018" s="10" t="s">
        <v>20</v>
      </c>
      <c r="AW1018" s="10" t="s">
        <v>32</v>
      </c>
      <c r="AX1018" s="10" t="s">
        <v>74</v>
      </c>
      <c r="AY1018" s="152" t="s">
        <v>154</v>
      </c>
    </row>
    <row r="1019" spans="2:65" s="11" customFormat="1" ht="22.5" customHeight="1" x14ac:dyDescent="0.1">
      <c r="B1019" s="153"/>
      <c r="C1019" s="154"/>
      <c r="D1019" s="154"/>
      <c r="E1019" s="155" t="s">
        <v>3</v>
      </c>
      <c r="F1019" s="249" t="s">
        <v>954</v>
      </c>
      <c r="G1019" s="250"/>
      <c r="H1019" s="250"/>
      <c r="I1019" s="250"/>
      <c r="J1019" s="154"/>
      <c r="K1019" s="156">
        <v>266.947</v>
      </c>
      <c r="L1019" s="154"/>
      <c r="M1019" s="154"/>
      <c r="N1019" s="154"/>
      <c r="O1019" s="154"/>
      <c r="P1019" s="154"/>
      <c r="Q1019" s="154"/>
      <c r="R1019" s="157"/>
      <c r="T1019" s="158"/>
      <c r="U1019" s="154"/>
      <c r="V1019" s="154"/>
      <c r="W1019" s="154"/>
      <c r="X1019" s="154"/>
      <c r="Y1019" s="154"/>
      <c r="Z1019" s="154"/>
      <c r="AA1019" s="159"/>
      <c r="AT1019" s="160" t="s">
        <v>161</v>
      </c>
      <c r="AU1019" s="160" t="s">
        <v>81</v>
      </c>
      <c r="AV1019" s="11" t="s">
        <v>81</v>
      </c>
      <c r="AW1019" s="11" t="s">
        <v>32</v>
      </c>
      <c r="AX1019" s="11" t="s">
        <v>74</v>
      </c>
      <c r="AY1019" s="160" t="s">
        <v>154</v>
      </c>
    </row>
    <row r="1020" spans="2:65" s="11" customFormat="1" ht="22.5" customHeight="1" x14ac:dyDescent="0.1">
      <c r="B1020" s="153"/>
      <c r="C1020" s="154"/>
      <c r="D1020" s="154"/>
      <c r="E1020" s="155" t="s">
        <v>3</v>
      </c>
      <c r="F1020" s="249" t="s">
        <v>955</v>
      </c>
      <c r="G1020" s="250"/>
      <c r="H1020" s="250"/>
      <c r="I1020" s="250"/>
      <c r="J1020" s="154"/>
      <c r="K1020" s="156">
        <v>194.054</v>
      </c>
      <c r="L1020" s="154"/>
      <c r="M1020" s="154"/>
      <c r="N1020" s="154"/>
      <c r="O1020" s="154"/>
      <c r="P1020" s="154"/>
      <c r="Q1020" s="154"/>
      <c r="R1020" s="157"/>
      <c r="T1020" s="158"/>
      <c r="U1020" s="154"/>
      <c r="V1020" s="154"/>
      <c r="W1020" s="154"/>
      <c r="X1020" s="154"/>
      <c r="Y1020" s="154"/>
      <c r="Z1020" s="154"/>
      <c r="AA1020" s="159"/>
      <c r="AT1020" s="160" t="s">
        <v>161</v>
      </c>
      <c r="AU1020" s="160" t="s">
        <v>81</v>
      </c>
      <c r="AV1020" s="11" t="s">
        <v>81</v>
      </c>
      <c r="AW1020" s="11" t="s">
        <v>32</v>
      </c>
      <c r="AX1020" s="11" t="s">
        <v>74</v>
      </c>
      <c r="AY1020" s="160" t="s">
        <v>154</v>
      </c>
    </row>
    <row r="1021" spans="2:65" s="12" customFormat="1" ht="22.5" customHeight="1" x14ac:dyDescent="0.1">
      <c r="B1021" s="161"/>
      <c r="C1021" s="162"/>
      <c r="D1021" s="162"/>
      <c r="E1021" s="163" t="s">
        <v>3</v>
      </c>
      <c r="F1021" s="251" t="s">
        <v>163</v>
      </c>
      <c r="G1021" s="252"/>
      <c r="H1021" s="252"/>
      <c r="I1021" s="252"/>
      <c r="J1021" s="162"/>
      <c r="K1021" s="164">
        <v>461.00099999999998</v>
      </c>
      <c r="L1021" s="162"/>
      <c r="M1021" s="162"/>
      <c r="N1021" s="162"/>
      <c r="O1021" s="162"/>
      <c r="P1021" s="162"/>
      <c r="Q1021" s="162"/>
      <c r="R1021" s="165"/>
      <c r="T1021" s="166"/>
      <c r="U1021" s="162"/>
      <c r="V1021" s="162"/>
      <c r="W1021" s="162"/>
      <c r="X1021" s="162"/>
      <c r="Y1021" s="162"/>
      <c r="Z1021" s="162"/>
      <c r="AA1021" s="167"/>
      <c r="AT1021" s="168" t="s">
        <v>161</v>
      </c>
      <c r="AU1021" s="168" t="s">
        <v>81</v>
      </c>
      <c r="AV1021" s="12" t="s">
        <v>87</v>
      </c>
      <c r="AW1021" s="12" t="s">
        <v>32</v>
      </c>
      <c r="AX1021" s="12" t="s">
        <v>20</v>
      </c>
      <c r="AY1021" s="168" t="s">
        <v>154</v>
      </c>
    </row>
    <row r="1022" spans="2:65" s="1" customFormat="1" ht="31.5" customHeight="1" x14ac:dyDescent="0.1">
      <c r="B1022" s="135"/>
      <c r="C1022" s="136" t="s">
        <v>956</v>
      </c>
      <c r="D1022" s="136" t="s">
        <v>155</v>
      </c>
      <c r="E1022" s="137" t="s">
        <v>957</v>
      </c>
      <c r="F1022" s="244" t="s">
        <v>958</v>
      </c>
      <c r="G1022" s="245"/>
      <c r="H1022" s="245"/>
      <c r="I1022" s="245"/>
      <c r="J1022" s="138" t="s">
        <v>206</v>
      </c>
      <c r="K1022" s="139">
        <v>46</v>
      </c>
      <c r="L1022" s="246">
        <v>0</v>
      </c>
      <c r="M1022" s="245"/>
      <c r="N1022" s="246">
        <f>ROUND(L1022*K1022,2)</f>
        <v>0</v>
      </c>
      <c r="O1022" s="245"/>
      <c r="P1022" s="245"/>
      <c r="Q1022" s="245"/>
      <c r="R1022" s="140"/>
      <c r="T1022" s="141" t="s">
        <v>3</v>
      </c>
      <c r="U1022" s="40" t="s">
        <v>41</v>
      </c>
      <c r="V1022" s="142">
        <v>0.05</v>
      </c>
      <c r="W1022" s="142">
        <f>V1022*K1022</f>
        <v>2.3000000000000003</v>
      </c>
      <c r="X1022" s="142">
        <v>2.7999999999999998E-4</v>
      </c>
      <c r="Y1022" s="142">
        <f>X1022*K1022</f>
        <v>1.2879999999999999E-2</v>
      </c>
      <c r="Z1022" s="142">
        <v>0</v>
      </c>
      <c r="AA1022" s="143">
        <f>Z1022*K1022</f>
        <v>0</v>
      </c>
      <c r="AR1022" s="17" t="s">
        <v>258</v>
      </c>
      <c r="AT1022" s="17" t="s">
        <v>155</v>
      </c>
      <c r="AU1022" s="17" t="s">
        <v>81</v>
      </c>
      <c r="AY1022" s="17" t="s">
        <v>154</v>
      </c>
      <c r="BE1022" s="144">
        <f>IF(U1022="základní",N1022,0)</f>
        <v>0</v>
      </c>
      <c r="BF1022" s="144">
        <f>IF(U1022="snížená",N1022,0)</f>
        <v>0</v>
      </c>
      <c r="BG1022" s="144">
        <f>IF(U1022="zákl. přenesená",N1022,0)</f>
        <v>0</v>
      </c>
      <c r="BH1022" s="144">
        <f>IF(U1022="sníž. přenesená",N1022,0)</f>
        <v>0</v>
      </c>
      <c r="BI1022" s="144">
        <f>IF(U1022="nulová",N1022,0)</f>
        <v>0</v>
      </c>
      <c r="BJ1022" s="17" t="s">
        <v>81</v>
      </c>
      <c r="BK1022" s="144">
        <f>ROUND(L1022*K1022,2)</f>
        <v>0</v>
      </c>
      <c r="BL1022" s="17" t="s">
        <v>258</v>
      </c>
      <c r="BM1022" s="17" t="s">
        <v>959</v>
      </c>
    </row>
    <row r="1023" spans="2:65" s="11" customFormat="1" ht="22.5" customHeight="1" x14ac:dyDescent="0.1">
      <c r="B1023" s="153"/>
      <c r="C1023" s="154"/>
      <c r="D1023" s="154"/>
      <c r="E1023" s="155" t="s">
        <v>3</v>
      </c>
      <c r="F1023" s="259" t="s">
        <v>960</v>
      </c>
      <c r="G1023" s="250"/>
      <c r="H1023" s="250"/>
      <c r="I1023" s="250"/>
      <c r="J1023" s="154"/>
      <c r="K1023" s="156">
        <v>46</v>
      </c>
      <c r="L1023" s="154"/>
      <c r="M1023" s="154"/>
      <c r="N1023" s="154"/>
      <c r="O1023" s="154"/>
      <c r="P1023" s="154"/>
      <c r="Q1023" s="154"/>
      <c r="R1023" s="157"/>
      <c r="T1023" s="158"/>
      <c r="U1023" s="154"/>
      <c r="V1023" s="154"/>
      <c r="W1023" s="154"/>
      <c r="X1023" s="154"/>
      <c r="Y1023" s="154"/>
      <c r="Z1023" s="154"/>
      <c r="AA1023" s="159"/>
      <c r="AT1023" s="160" t="s">
        <v>161</v>
      </c>
      <c r="AU1023" s="160" t="s">
        <v>81</v>
      </c>
      <c r="AV1023" s="11" t="s">
        <v>81</v>
      </c>
      <c r="AW1023" s="11" t="s">
        <v>32</v>
      </c>
      <c r="AX1023" s="11" t="s">
        <v>74</v>
      </c>
      <c r="AY1023" s="160" t="s">
        <v>154</v>
      </c>
    </row>
    <row r="1024" spans="2:65" s="12" customFormat="1" ht="22.5" customHeight="1" x14ac:dyDescent="0.1">
      <c r="B1024" s="161"/>
      <c r="C1024" s="162"/>
      <c r="D1024" s="162"/>
      <c r="E1024" s="163" t="s">
        <v>3</v>
      </c>
      <c r="F1024" s="251" t="s">
        <v>163</v>
      </c>
      <c r="G1024" s="252"/>
      <c r="H1024" s="252"/>
      <c r="I1024" s="252"/>
      <c r="J1024" s="162"/>
      <c r="K1024" s="164">
        <v>46</v>
      </c>
      <c r="L1024" s="162"/>
      <c r="M1024" s="162"/>
      <c r="N1024" s="162"/>
      <c r="O1024" s="162"/>
      <c r="P1024" s="162"/>
      <c r="Q1024" s="162"/>
      <c r="R1024" s="165"/>
      <c r="T1024" s="166"/>
      <c r="U1024" s="162"/>
      <c r="V1024" s="162"/>
      <c r="W1024" s="162"/>
      <c r="X1024" s="162"/>
      <c r="Y1024" s="162"/>
      <c r="Z1024" s="162"/>
      <c r="AA1024" s="167"/>
      <c r="AT1024" s="168" t="s">
        <v>161</v>
      </c>
      <c r="AU1024" s="168" t="s">
        <v>81</v>
      </c>
      <c r="AV1024" s="12" t="s">
        <v>87</v>
      </c>
      <c r="AW1024" s="12" t="s">
        <v>32</v>
      </c>
      <c r="AX1024" s="12" t="s">
        <v>20</v>
      </c>
      <c r="AY1024" s="168" t="s">
        <v>154</v>
      </c>
    </row>
    <row r="1025" spans="2:65" s="1" customFormat="1" ht="22.5" customHeight="1" x14ac:dyDescent="0.1">
      <c r="B1025" s="135"/>
      <c r="C1025" s="136" t="s">
        <v>961</v>
      </c>
      <c r="D1025" s="136" t="s">
        <v>155</v>
      </c>
      <c r="E1025" s="137" t="s">
        <v>962</v>
      </c>
      <c r="F1025" s="244" t="s">
        <v>963</v>
      </c>
      <c r="G1025" s="245"/>
      <c r="H1025" s="245"/>
      <c r="I1025" s="245"/>
      <c r="J1025" s="138" t="s">
        <v>221</v>
      </c>
      <c r="K1025" s="139">
        <v>17.600000000000001</v>
      </c>
      <c r="L1025" s="246">
        <v>0</v>
      </c>
      <c r="M1025" s="245"/>
      <c r="N1025" s="246">
        <f>ROUND(L1025*K1025,2)</f>
        <v>0</v>
      </c>
      <c r="O1025" s="245"/>
      <c r="P1025" s="245"/>
      <c r="Q1025" s="245"/>
      <c r="R1025" s="140"/>
      <c r="T1025" s="141" t="s">
        <v>3</v>
      </c>
      <c r="U1025" s="40" t="s">
        <v>41</v>
      </c>
      <c r="V1025" s="142">
        <v>0.3</v>
      </c>
      <c r="W1025" s="142">
        <f>V1025*K1025</f>
        <v>5.28</v>
      </c>
      <c r="X1025" s="142">
        <v>4.5799999999999999E-3</v>
      </c>
      <c r="Y1025" s="142">
        <f>X1025*K1025</f>
        <v>8.0607999999999999E-2</v>
      </c>
      <c r="Z1025" s="142">
        <v>0</v>
      </c>
      <c r="AA1025" s="143">
        <f>Z1025*K1025</f>
        <v>0</v>
      </c>
      <c r="AR1025" s="17" t="s">
        <v>258</v>
      </c>
      <c r="AT1025" s="17" t="s">
        <v>155</v>
      </c>
      <c r="AU1025" s="17" t="s">
        <v>81</v>
      </c>
      <c r="AY1025" s="17" t="s">
        <v>154</v>
      </c>
      <c r="BE1025" s="144">
        <f>IF(U1025="základní",N1025,0)</f>
        <v>0</v>
      </c>
      <c r="BF1025" s="144">
        <f>IF(U1025="snížená",N1025,0)</f>
        <v>0</v>
      </c>
      <c r="BG1025" s="144">
        <f>IF(U1025="zákl. přenesená",N1025,0)</f>
        <v>0</v>
      </c>
      <c r="BH1025" s="144">
        <f>IF(U1025="sníž. přenesená",N1025,0)</f>
        <v>0</v>
      </c>
      <c r="BI1025" s="144">
        <f>IF(U1025="nulová",N1025,0)</f>
        <v>0</v>
      </c>
      <c r="BJ1025" s="17" t="s">
        <v>81</v>
      </c>
      <c r="BK1025" s="144">
        <f>ROUND(L1025*K1025,2)</f>
        <v>0</v>
      </c>
      <c r="BL1025" s="17" t="s">
        <v>258</v>
      </c>
      <c r="BM1025" s="17" t="s">
        <v>964</v>
      </c>
    </row>
    <row r="1026" spans="2:65" s="10" customFormat="1" ht="22.5" customHeight="1" x14ac:dyDescent="0.1">
      <c r="B1026" s="145"/>
      <c r="C1026" s="146"/>
      <c r="D1026" s="146"/>
      <c r="E1026" s="147" t="s">
        <v>3</v>
      </c>
      <c r="F1026" s="247" t="s">
        <v>965</v>
      </c>
      <c r="G1026" s="248"/>
      <c r="H1026" s="248"/>
      <c r="I1026" s="248"/>
      <c r="J1026" s="146"/>
      <c r="K1026" s="148" t="s">
        <v>3</v>
      </c>
      <c r="L1026" s="146"/>
      <c r="M1026" s="146"/>
      <c r="N1026" s="146"/>
      <c r="O1026" s="146"/>
      <c r="P1026" s="146"/>
      <c r="Q1026" s="146"/>
      <c r="R1026" s="149"/>
      <c r="T1026" s="150"/>
      <c r="U1026" s="146"/>
      <c r="V1026" s="146"/>
      <c r="W1026" s="146"/>
      <c r="X1026" s="146"/>
      <c r="Y1026" s="146"/>
      <c r="Z1026" s="146"/>
      <c r="AA1026" s="151"/>
      <c r="AT1026" s="152" t="s">
        <v>161</v>
      </c>
      <c r="AU1026" s="152" t="s">
        <v>81</v>
      </c>
      <c r="AV1026" s="10" t="s">
        <v>20</v>
      </c>
      <c r="AW1026" s="10" t="s">
        <v>32</v>
      </c>
      <c r="AX1026" s="10" t="s">
        <v>74</v>
      </c>
      <c r="AY1026" s="152" t="s">
        <v>154</v>
      </c>
    </row>
    <row r="1027" spans="2:65" s="11" customFormat="1" ht="22.5" customHeight="1" x14ac:dyDescent="0.1">
      <c r="B1027" s="153"/>
      <c r="C1027" s="154"/>
      <c r="D1027" s="154"/>
      <c r="E1027" s="155" t="s">
        <v>3</v>
      </c>
      <c r="F1027" s="249" t="s">
        <v>966</v>
      </c>
      <c r="G1027" s="250"/>
      <c r="H1027" s="250"/>
      <c r="I1027" s="250"/>
      <c r="J1027" s="154"/>
      <c r="K1027" s="156">
        <v>17.600000000000001</v>
      </c>
      <c r="L1027" s="154"/>
      <c r="M1027" s="154"/>
      <c r="N1027" s="154"/>
      <c r="O1027" s="154"/>
      <c r="P1027" s="154"/>
      <c r="Q1027" s="154"/>
      <c r="R1027" s="157"/>
      <c r="T1027" s="158"/>
      <c r="U1027" s="154"/>
      <c r="V1027" s="154"/>
      <c r="W1027" s="154"/>
      <c r="X1027" s="154"/>
      <c r="Y1027" s="154"/>
      <c r="Z1027" s="154"/>
      <c r="AA1027" s="159"/>
      <c r="AT1027" s="160" t="s">
        <v>161</v>
      </c>
      <c r="AU1027" s="160" t="s">
        <v>81</v>
      </c>
      <c r="AV1027" s="11" t="s">
        <v>81</v>
      </c>
      <c r="AW1027" s="11" t="s">
        <v>32</v>
      </c>
      <c r="AX1027" s="11" t="s">
        <v>74</v>
      </c>
      <c r="AY1027" s="160" t="s">
        <v>154</v>
      </c>
    </row>
    <row r="1028" spans="2:65" s="12" customFormat="1" ht="22.5" customHeight="1" x14ac:dyDescent="0.1">
      <c r="B1028" s="161"/>
      <c r="C1028" s="162"/>
      <c r="D1028" s="162"/>
      <c r="E1028" s="163" t="s">
        <v>3</v>
      </c>
      <c r="F1028" s="251" t="s">
        <v>163</v>
      </c>
      <c r="G1028" s="252"/>
      <c r="H1028" s="252"/>
      <c r="I1028" s="252"/>
      <c r="J1028" s="162"/>
      <c r="K1028" s="164">
        <v>17.600000000000001</v>
      </c>
      <c r="L1028" s="162"/>
      <c r="M1028" s="162"/>
      <c r="N1028" s="162"/>
      <c r="O1028" s="162"/>
      <c r="P1028" s="162"/>
      <c r="Q1028" s="162"/>
      <c r="R1028" s="165"/>
      <c r="T1028" s="166"/>
      <c r="U1028" s="162"/>
      <c r="V1028" s="162"/>
      <c r="W1028" s="162"/>
      <c r="X1028" s="162"/>
      <c r="Y1028" s="162"/>
      <c r="Z1028" s="162"/>
      <c r="AA1028" s="167"/>
      <c r="AT1028" s="168" t="s">
        <v>161</v>
      </c>
      <c r="AU1028" s="168" t="s">
        <v>81</v>
      </c>
      <c r="AV1028" s="12" t="s">
        <v>87</v>
      </c>
      <c r="AW1028" s="12" t="s">
        <v>32</v>
      </c>
      <c r="AX1028" s="12" t="s">
        <v>20</v>
      </c>
      <c r="AY1028" s="168" t="s">
        <v>154</v>
      </c>
    </row>
    <row r="1029" spans="2:65" s="1" customFormat="1" ht="22.5" customHeight="1" x14ac:dyDescent="0.1">
      <c r="B1029" s="135"/>
      <c r="C1029" s="136" t="s">
        <v>967</v>
      </c>
      <c r="D1029" s="136" t="s">
        <v>155</v>
      </c>
      <c r="E1029" s="137" t="s">
        <v>968</v>
      </c>
      <c r="F1029" s="244" t="s">
        <v>969</v>
      </c>
      <c r="G1029" s="245"/>
      <c r="H1029" s="245"/>
      <c r="I1029" s="245"/>
      <c r="J1029" s="138" t="s">
        <v>221</v>
      </c>
      <c r="K1029" s="139">
        <v>20</v>
      </c>
      <c r="L1029" s="246">
        <v>0</v>
      </c>
      <c r="M1029" s="245"/>
      <c r="N1029" s="246">
        <f>ROUND(L1029*K1029,2)</f>
        <v>0</v>
      </c>
      <c r="O1029" s="245"/>
      <c r="P1029" s="245"/>
      <c r="Q1029" s="245"/>
      <c r="R1029" s="140"/>
      <c r="T1029" s="141" t="s">
        <v>3</v>
      </c>
      <c r="U1029" s="40" t="s">
        <v>41</v>
      </c>
      <c r="V1029" s="142">
        <v>0.35</v>
      </c>
      <c r="W1029" s="142">
        <f>V1029*K1029</f>
        <v>7</v>
      </c>
      <c r="X1029" s="142">
        <v>4.5799999999999999E-3</v>
      </c>
      <c r="Y1029" s="142">
        <f>X1029*K1029</f>
        <v>9.1600000000000001E-2</v>
      </c>
      <c r="Z1029" s="142">
        <v>0</v>
      </c>
      <c r="AA1029" s="143">
        <f>Z1029*K1029</f>
        <v>0</v>
      </c>
      <c r="AR1029" s="17" t="s">
        <v>258</v>
      </c>
      <c r="AT1029" s="17" t="s">
        <v>155</v>
      </c>
      <c r="AU1029" s="17" t="s">
        <v>81</v>
      </c>
      <c r="AY1029" s="17" t="s">
        <v>154</v>
      </c>
      <c r="BE1029" s="144">
        <f>IF(U1029="základní",N1029,0)</f>
        <v>0</v>
      </c>
      <c r="BF1029" s="144">
        <f>IF(U1029="snížená",N1029,0)</f>
        <v>0</v>
      </c>
      <c r="BG1029" s="144">
        <f>IF(U1029="zákl. přenesená",N1029,0)</f>
        <v>0</v>
      </c>
      <c r="BH1029" s="144">
        <f>IF(U1029="sníž. přenesená",N1029,0)</f>
        <v>0</v>
      </c>
      <c r="BI1029" s="144">
        <f>IF(U1029="nulová",N1029,0)</f>
        <v>0</v>
      </c>
      <c r="BJ1029" s="17" t="s">
        <v>81</v>
      </c>
      <c r="BK1029" s="144">
        <f>ROUND(L1029*K1029,2)</f>
        <v>0</v>
      </c>
      <c r="BL1029" s="17" t="s">
        <v>258</v>
      </c>
      <c r="BM1029" s="17" t="s">
        <v>970</v>
      </c>
    </row>
    <row r="1030" spans="2:65" s="10" customFormat="1" ht="22.5" customHeight="1" x14ac:dyDescent="0.1">
      <c r="B1030" s="145"/>
      <c r="C1030" s="146"/>
      <c r="D1030" s="146"/>
      <c r="E1030" s="147" t="s">
        <v>3</v>
      </c>
      <c r="F1030" s="247" t="s">
        <v>926</v>
      </c>
      <c r="G1030" s="248"/>
      <c r="H1030" s="248"/>
      <c r="I1030" s="248"/>
      <c r="J1030" s="146"/>
      <c r="K1030" s="148" t="s">
        <v>3</v>
      </c>
      <c r="L1030" s="146"/>
      <c r="M1030" s="146"/>
      <c r="N1030" s="146"/>
      <c r="O1030" s="146"/>
      <c r="P1030" s="146"/>
      <c r="Q1030" s="146"/>
      <c r="R1030" s="149"/>
      <c r="T1030" s="150"/>
      <c r="U1030" s="146"/>
      <c r="V1030" s="146"/>
      <c r="W1030" s="146"/>
      <c r="X1030" s="146"/>
      <c r="Y1030" s="146"/>
      <c r="Z1030" s="146"/>
      <c r="AA1030" s="151"/>
      <c r="AT1030" s="152" t="s">
        <v>161</v>
      </c>
      <c r="AU1030" s="152" t="s">
        <v>81</v>
      </c>
      <c r="AV1030" s="10" t="s">
        <v>20</v>
      </c>
      <c r="AW1030" s="10" t="s">
        <v>32</v>
      </c>
      <c r="AX1030" s="10" t="s">
        <v>74</v>
      </c>
      <c r="AY1030" s="152" t="s">
        <v>154</v>
      </c>
    </row>
    <row r="1031" spans="2:65" s="11" customFormat="1" ht="22.5" customHeight="1" x14ac:dyDescent="0.1">
      <c r="B1031" s="153"/>
      <c r="C1031" s="154"/>
      <c r="D1031" s="154"/>
      <c r="E1031" s="155" t="s">
        <v>3</v>
      </c>
      <c r="F1031" s="249" t="s">
        <v>298</v>
      </c>
      <c r="G1031" s="250"/>
      <c r="H1031" s="250"/>
      <c r="I1031" s="250"/>
      <c r="J1031" s="154"/>
      <c r="K1031" s="156">
        <v>20</v>
      </c>
      <c r="L1031" s="154"/>
      <c r="M1031" s="154"/>
      <c r="N1031" s="154"/>
      <c r="O1031" s="154"/>
      <c r="P1031" s="154"/>
      <c r="Q1031" s="154"/>
      <c r="R1031" s="157"/>
      <c r="T1031" s="158"/>
      <c r="U1031" s="154"/>
      <c r="V1031" s="154"/>
      <c r="W1031" s="154"/>
      <c r="X1031" s="154"/>
      <c r="Y1031" s="154"/>
      <c r="Z1031" s="154"/>
      <c r="AA1031" s="159"/>
      <c r="AT1031" s="160" t="s">
        <v>161</v>
      </c>
      <c r="AU1031" s="160" t="s">
        <v>81</v>
      </c>
      <c r="AV1031" s="11" t="s">
        <v>81</v>
      </c>
      <c r="AW1031" s="11" t="s">
        <v>32</v>
      </c>
      <c r="AX1031" s="11" t="s">
        <v>74</v>
      </c>
      <c r="AY1031" s="160" t="s">
        <v>154</v>
      </c>
    </row>
    <row r="1032" spans="2:65" s="12" customFormat="1" ht="22.5" customHeight="1" x14ac:dyDescent="0.1">
      <c r="B1032" s="161"/>
      <c r="C1032" s="162"/>
      <c r="D1032" s="162"/>
      <c r="E1032" s="163" t="s">
        <v>3</v>
      </c>
      <c r="F1032" s="251" t="s">
        <v>163</v>
      </c>
      <c r="G1032" s="252"/>
      <c r="H1032" s="252"/>
      <c r="I1032" s="252"/>
      <c r="J1032" s="162"/>
      <c r="K1032" s="164">
        <v>20</v>
      </c>
      <c r="L1032" s="162"/>
      <c r="M1032" s="162"/>
      <c r="N1032" s="162"/>
      <c r="O1032" s="162"/>
      <c r="P1032" s="162"/>
      <c r="Q1032" s="162"/>
      <c r="R1032" s="165"/>
      <c r="T1032" s="166"/>
      <c r="U1032" s="162"/>
      <c r="V1032" s="162"/>
      <c r="W1032" s="162"/>
      <c r="X1032" s="162"/>
      <c r="Y1032" s="162"/>
      <c r="Z1032" s="162"/>
      <c r="AA1032" s="167"/>
      <c r="AT1032" s="168" t="s">
        <v>161</v>
      </c>
      <c r="AU1032" s="168" t="s">
        <v>81</v>
      </c>
      <c r="AV1032" s="12" t="s">
        <v>87</v>
      </c>
      <c r="AW1032" s="12" t="s">
        <v>32</v>
      </c>
      <c r="AX1032" s="12" t="s">
        <v>20</v>
      </c>
      <c r="AY1032" s="168" t="s">
        <v>154</v>
      </c>
    </row>
    <row r="1033" spans="2:65" s="1" customFormat="1" ht="31.5" customHeight="1" x14ac:dyDescent="0.1">
      <c r="B1033" s="135"/>
      <c r="C1033" s="136" t="s">
        <v>971</v>
      </c>
      <c r="D1033" s="136" t="s">
        <v>155</v>
      </c>
      <c r="E1033" s="137" t="s">
        <v>972</v>
      </c>
      <c r="F1033" s="244" t="s">
        <v>973</v>
      </c>
      <c r="G1033" s="245"/>
      <c r="H1033" s="245"/>
      <c r="I1033" s="245"/>
      <c r="J1033" s="138" t="s">
        <v>974</v>
      </c>
      <c r="K1033" s="139">
        <v>1401.9849999999999</v>
      </c>
      <c r="L1033" s="246">
        <v>0</v>
      </c>
      <c r="M1033" s="245"/>
      <c r="N1033" s="246">
        <f>ROUND(L1033*K1033,2)</f>
        <v>0</v>
      </c>
      <c r="O1033" s="245"/>
      <c r="P1033" s="245"/>
      <c r="Q1033" s="245"/>
      <c r="R1033" s="140"/>
      <c r="T1033" s="141" t="s">
        <v>3</v>
      </c>
      <c r="U1033" s="40" t="s">
        <v>41</v>
      </c>
      <c r="V1033" s="142">
        <v>0</v>
      </c>
      <c r="W1033" s="142">
        <f>V1033*K1033</f>
        <v>0</v>
      </c>
      <c r="X1033" s="142">
        <v>0</v>
      </c>
      <c r="Y1033" s="142">
        <f>X1033*K1033</f>
        <v>0</v>
      </c>
      <c r="Z1033" s="142">
        <v>0</v>
      </c>
      <c r="AA1033" s="143">
        <f>Z1033*K1033</f>
        <v>0</v>
      </c>
      <c r="AR1033" s="17" t="s">
        <v>258</v>
      </c>
      <c r="AT1033" s="17" t="s">
        <v>155</v>
      </c>
      <c r="AU1033" s="17" t="s">
        <v>81</v>
      </c>
      <c r="AY1033" s="17" t="s">
        <v>154</v>
      </c>
      <c r="BE1033" s="144">
        <f>IF(U1033="základní",N1033,0)</f>
        <v>0</v>
      </c>
      <c r="BF1033" s="144">
        <f>IF(U1033="snížená",N1033,0)</f>
        <v>0</v>
      </c>
      <c r="BG1033" s="144">
        <f>IF(U1033="zákl. přenesená",N1033,0)</f>
        <v>0</v>
      </c>
      <c r="BH1033" s="144">
        <f>IF(U1033="sníž. přenesená",N1033,0)</f>
        <v>0</v>
      </c>
      <c r="BI1033" s="144">
        <f>IF(U1033="nulová",N1033,0)</f>
        <v>0</v>
      </c>
      <c r="BJ1033" s="17" t="s">
        <v>81</v>
      </c>
      <c r="BK1033" s="144">
        <f>ROUND(L1033*K1033,2)</f>
        <v>0</v>
      </c>
      <c r="BL1033" s="17" t="s">
        <v>258</v>
      </c>
      <c r="BM1033" s="17" t="s">
        <v>975</v>
      </c>
    </row>
    <row r="1034" spans="2:65" s="9" customFormat="1" ht="29.85" customHeight="1" x14ac:dyDescent="0.15">
      <c r="B1034" s="124"/>
      <c r="C1034" s="125"/>
      <c r="D1034" s="134" t="s">
        <v>124</v>
      </c>
      <c r="E1034" s="134"/>
      <c r="F1034" s="134"/>
      <c r="G1034" s="134"/>
      <c r="H1034" s="134"/>
      <c r="I1034" s="134"/>
      <c r="J1034" s="134"/>
      <c r="K1034" s="134"/>
      <c r="L1034" s="134"/>
      <c r="M1034" s="134"/>
      <c r="N1034" s="260">
        <f>BK1034</f>
        <v>0</v>
      </c>
      <c r="O1034" s="261"/>
      <c r="P1034" s="261"/>
      <c r="Q1034" s="261"/>
      <c r="R1034" s="127"/>
      <c r="T1034" s="128"/>
      <c r="U1034" s="125"/>
      <c r="V1034" s="125"/>
      <c r="W1034" s="129">
        <f>SUM(W1035:W1128)</f>
        <v>128.74015600000001</v>
      </c>
      <c r="X1034" s="125"/>
      <c r="Y1034" s="129">
        <f>SUM(Y1035:Y1128)</f>
        <v>12.351781369999999</v>
      </c>
      <c r="Z1034" s="125"/>
      <c r="AA1034" s="130">
        <f>SUM(AA1035:AA1128)</f>
        <v>0</v>
      </c>
      <c r="AR1034" s="131" t="s">
        <v>81</v>
      </c>
      <c r="AT1034" s="132" t="s">
        <v>73</v>
      </c>
      <c r="AU1034" s="132" t="s">
        <v>20</v>
      </c>
      <c r="AY1034" s="131" t="s">
        <v>154</v>
      </c>
      <c r="BK1034" s="133">
        <f>SUM(BK1035:BK1128)</f>
        <v>0</v>
      </c>
    </row>
    <row r="1035" spans="2:65" s="1" customFormat="1" ht="31.5" customHeight="1" x14ac:dyDescent="0.1">
      <c r="B1035" s="135"/>
      <c r="C1035" s="136" t="s">
        <v>976</v>
      </c>
      <c r="D1035" s="136" t="s">
        <v>155</v>
      </c>
      <c r="E1035" s="137" t="s">
        <v>977</v>
      </c>
      <c r="F1035" s="244" t="s">
        <v>978</v>
      </c>
      <c r="G1035" s="245"/>
      <c r="H1035" s="245"/>
      <c r="I1035" s="245"/>
      <c r="J1035" s="138" t="s">
        <v>221</v>
      </c>
      <c r="K1035" s="139">
        <v>134.77199999999999</v>
      </c>
      <c r="L1035" s="246">
        <v>0</v>
      </c>
      <c r="M1035" s="245"/>
      <c r="N1035" s="246">
        <f>ROUND(L1035*K1035,2)</f>
        <v>0</v>
      </c>
      <c r="O1035" s="245"/>
      <c r="P1035" s="245"/>
      <c r="Q1035" s="245"/>
      <c r="R1035" s="140"/>
      <c r="T1035" s="141" t="s">
        <v>3</v>
      </c>
      <c r="U1035" s="40" t="s">
        <v>41</v>
      </c>
      <c r="V1035" s="142">
        <v>0.115</v>
      </c>
      <c r="W1035" s="142">
        <f>V1035*K1035</f>
        <v>15.49878</v>
      </c>
      <c r="X1035" s="142">
        <v>0</v>
      </c>
      <c r="Y1035" s="142">
        <f>X1035*K1035</f>
        <v>0</v>
      </c>
      <c r="Z1035" s="142">
        <v>0</v>
      </c>
      <c r="AA1035" s="143">
        <f>Z1035*K1035</f>
        <v>0</v>
      </c>
      <c r="AR1035" s="17" t="s">
        <v>258</v>
      </c>
      <c r="AT1035" s="17" t="s">
        <v>155</v>
      </c>
      <c r="AU1035" s="17" t="s">
        <v>81</v>
      </c>
      <c r="AY1035" s="17" t="s">
        <v>154</v>
      </c>
      <c r="BE1035" s="144">
        <f>IF(U1035="základní",N1035,0)</f>
        <v>0</v>
      </c>
      <c r="BF1035" s="144">
        <f>IF(U1035="snížená",N1035,0)</f>
        <v>0</v>
      </c>
      <c r="BG1035" s="144">
        <f>IF(U1035="zákl. přenesená",N1035,0)</f>
        <v>0</v>
      </c>
      <c r="BH1035" s="144">
        <f>IF(U1035="sníž. přenesená",N1035,0)</f>
        <v>0</v>
      </c>
      <c r="BI1035" s="144">
        <f>IF(U1035="nulová",N1035,0)</f>
        <v>0</v>
      </c>
      <c r="BJ1035" s="17" t="s">
        <v>81</v>
      </c>
      <c r="BK1035" s="144">
        <f>ROUND(L1035*K1035,2)</f>
        <v>0</v>
      </c>
      <c r="BL1035" s="17" t="s">
        <v>258</v>
      </c>
      <c r="BM1035" s="17" t="s">
        <v>979</v>
      </c>
    </row>
    <row r="1036" spans="2:65" s="10" customFormat="1" ht="22.5" customHeight="1" x14ac:dyDescent="0.1">
      <c r="B1036" s="145"/>
      <c r="C1036" s="146"/>
      <c r="D1036" s="146"/>
      <c r="E1036" s="147" t="s">
        <v>3</v>
      </c>
      <c r="F1036" s="247" t="s">
        <v>980</v>
      </c>
      <c r="G1036" s="248"/>
      <c r="H1036" s="248"/>
      <c r="I1036" s="248"/>
      <c r="J1036" s="146"/>
      <c r="K1036" s="148" t="s">
        <v>3</v>
      </c>
      <c r="L1036" s="146"/>
      <c r="M1036" s="146"/>
      <c r="N1036" s="146"/>
      <c r="O1036" s="146"/>
      <c r="P1036" s="146"/>
      <c r="Q1036" s="146"/>
      <c r="R1036" s="149"/>
      <c r="T1036" s="150"/>
      <c r="U1036" s="146"/>
      <c r="V1036" s="146"/>
      <c r="W1036" s="146"/>
      <c r="X1036" s="146"/>
      <c r="Y1036" s="146"/>
      <c r="Z1036" s="146"/>
      <c r="AA1036" s="151"/>
      <c r="AT1036" s="152" t="s">
        <v>161</v>
      </c>
      <c r="AU1036" s="152" t="s">
        <v>81</v>
      </c>
      <c r="AV1036" s="10" t="s">
        <v>20</v>
      </c>
      <c r="AW1036" s="10" t="s">
        <v>32</v>
      </c>
      <c r="AX1036" s="10" t="s">
        <v>74</v>
      </c>
      <c r="AY1036" s="152" t="s">
        <v>154</v>
      </c>
    </row>
    <row r="1037" spans="2:65" s="11" customFormat="1" ht="22.5" customHeight="1" x14ac:dyDescent="0.1">
      <c r="B1037" s="153"/>
      <c r="C1037" s="154"/>
      <c r="D1037" s="154"/>
      <c r="E1037" s="155" t="s">
        <v>3</v>
      </c>
      <c r="F1037" s="249" t="s">
        <v>981</v>
      </c>
      <c r="G1037" s="250"/>
      <c r="H1037" s="250"/>
      <c r="I1037" s="250"/>
      <c r="J1037" s="154"/>
      <c r="K1037" s="156">
        <v>91.355999999999995</v>
      </c>
      <c r="L1037" s="154"/>
      <c r="M1037" s="154"/>
      <c r="N1037" s="154"/>
      <c r="O1037" s="154"/>
      <c r="P1037" s="154"/>
      <c r="Q1037" s="154"/>
      <c r="R1037" s="157"/>
      <c r="T1037" s="158"/>
      <c r="U1037" s="154"/>
      <c r="V1037" s="154"/>
      <c r="W1037" s="154"/>
      <c r="X1037" s="154"/>
      <c r="Y1037" s="154"/>
      <c r="Z1037" s="154"/>
      <c r="AA1037" s="159"/>
      <c r="AT1037" s="160" t="s">
        <v>161</v>
      </c>
      <c r="AU1037" s="160" t="s">
        <v>81</v>
      </c>
      <c r="AV1037" s="11" t="s">
        <v>81</v>
      </c>
      <c r="AW1037" s="11" t="s">
        <v>32</v>
      </c>
      <c r="AX1037" s="11" t="s">
        <v>74</v>
      </c>
      <c r="AY1037" s="160" t="s">
        <v>154</v>
      </c>
    </row>
    <row r="1038" spans="2:65" s="10" customFormat="1" ht="22.5" customHeight="1" x14ac:dyDescent="0.1">
      <c r="B1038" s="145"/>
      <c r="C1038" s="146"/>
      <c r="D1038" s="146"/>
      <c r="E1038" s="147" t="s">
        <v>3</v>
      </c>
      <c r="F1038" s="253" t="s">
        <v>982</v>
      </c>
      <c r="G1038" s="248"/>
      <c r="H1038" s="248"/>
      <c r="I1038" s="248"/>
      <c r="J1038" s="146"/>
      <c r="K1038" s="148" t="s">
        <v>3</v>
      </c>
      <c r="L1038" s="146"/>
      <c r="M1038" s="146"/>
      <c r="N1038" s="146"/>
      <c r="O1038" s="146"/>
      <c r="P1038" s="146"/>
      <c r="Q1038" s="146"/>
      <c r="R1038" s="149"/>
      <c r="T1038" s="150"/>
      <c r="U1038" s="146"/>
      <c r="V1038" s="146"/>
      <c r="W1038" s="146"/>
      <c r="X1038" s="146"/>
      <c r="Y1038" s="146"/>
      <c r="Z1038" s="146"/>
      <c r="AA1038" s="151"/>
      <c r="AT1038" s="152" t="s">
        <v>161</v>
      </c>
      <c r="AU1038" s="152" t="s">
        <v>81</v>
      </c>
      <c r="AV1038" s="10" t="s">
        <v>20</v>
      </c>
      <c r="AW1038" s="10" t="s">
        <v>32</v>
      </c>
      <c r="AX1038" s="10" t="s">
        <v>74</v>
      </c>
      <c r="AY1038" s="152" t="s">
        <v>154</v>
      </c>
    </row>
    <row r="1039" spans="2:65" s="11" customFormat="1" ht="22.5" customHeight="1" x14ac:dyDescent="0.1">
      <c r="B1039" s="153"/>
      <c r="C1039" s="154"/>
      <c r="D1039" s="154"/>
      <c r="E1039" s="155" t="s">
        <v>3</v>
      </c>
      <c r="F1039" s="249" t="s">
        <v>983</v>
      </c>
      <c r="G1039" s="250"/>
      <c r="H1039" s="250"/>
      <c r="I1039" s="250"/>
      <c r="J1039" s="154"/>
      <c r="K1039" s="156">
        <v>20.100000000000001</v>
      </c>
      <c r="L1039" s="154"/>
      <c r="M1039" s="154"/>
      <c r="N1039" s="154"/>
      <c r="O1039" s="154"/>
      <c r="P1039" s="154"/>
      <c r="Q1039" s="154"/>
      <c r="R1039" s="157"/>
      <c r="T1039" s="158"/>
      <c r="U1039" s="154"/>
      <c r="V1039" s="154"/>
      <c r="W1039" s="154"/>
      <c r="X1039" s="154"/>
      <c r="Y1039" s="154"/>
      <c r="Z1039" s="154"/>
      <c r="AA1039" s="159"/>
      <c r="AT1039" s="160" t="s">
        <v>161</v>
      </c>
      <c r="AU1039" s="160" t="s">
        <v>81</v>
      </c>
      <c r="AV1039" s="11" t="s">
        <v>81</v>
      </c>
      <c r="AW1039" s="11" t="s">
        <v>32</v>
      </c>
      <c r="AX1039" s="11" t="s">
        <v>74</v>
      </c>
      <c r="AY1039" s="160" t="s">
        <v>154</v>
      </c>
    </row>
    <row r="1040" spans="2:65" s="10" customFormat="1" ht="22.5" customHeight="1" x14ac:dyDescent="0.1">
      <c r="B1040" s="145"/>
      <c r="C1040" s="146"/>
      <c r="D1040" s="146"/>
      <c r="E1040" s="147" t="s">
        <v>3</v>
      </c>
      <c r="F1040" s="253" t="s">
        <v>984</v>
      </c>
      <c r="G1040" s="248"/>
      <c r="H1040" s="248"/>
      <c r="I1040" s="248"/>
      <c r="J1040" s="146"/>
      <c r="K1040" s="148" t="s">
        <v>3</v>
      </c>
      <c r="L1040" s="146"/>
      <c r="M1040" s="146"/>
      <c r="N1040" s="146"/>
      <c r="O1040" s="146"/>
      <c r="P1040" s="146"/>
      <c r="Q1040" s="146"/>
      <c r="R1040" s="149"/>
      <c r="T1040" s="150"/>
      <c r="U1040" s="146"/>
      <c r="V1040" s="146"/>
      <c r="W1040" s="146"/>
      <c r="X1040" s="146"/>
      <c r="Y1040" s="146"/>
      <c r="Z1040" s="146"/>
      <c r="AA1040" s="151"/>
      <c r="AT1040" s="152" t="s">
        <v>161</v>
      </c>
      <c r="AU1040" s="152" t="s">
        <v>81</v>
      </c>
      <c r="AV1040" s="10" t="s">
        <v>20</v>
      </c>
      <c r="AW1040" s="10" t="s">
        <v>32</v>
      </c>
      <c r="AX1040" s="10" t="s">
        <v>74</v>
      </c>
      <c r="AY1040" s="152" t="s">
        <v>154</v>
      </c>
    </row>
    <row r="1041" spans="2:65" s="11" customFormat="1" ht="22.5" customHeight="1" x14ac:dyDescent="0.1">
      <c r="B1041" s="153"/>
      <c r="C1041" s="154"/>
      <c r="D1041" s="154"/>
      <c r="E1041" s="155" t="s">
        <v>3</v>
      </c>
      <c r="F1041" s="249" t="s">
        <v>985</v>
      </c>
      <c r="G1041" s="250"/>
      <c r="H1041" s="250"/>
      <c r="I1041" s="250"/>
      <c r="J1041" s="154"/>
      <c r="K1041" s="156">
        <v>23.315999999999999</v>
      </c>
      <c r="L1041" s="154"/>
      <c r="M1041" s="154"/>
      <c r="N1041" s="154"/>
      <c r="O1041" s="154"/>
      <c r="P1041" s="154"/>
      <c r="Q1041" s="154"/>
      <c r="R1041" s="157"/>
      <c r="T1041" s="158"/>
      <c r="U1041" s="154"/>
      <c r="V1041" s="154"/>
      <c r="W1041" s="154"/>
      <c r="X1041" s="154"/>
      <c r="Y1041" s="154"/>
      <c r="Z1041" s="154"/>
      <c r="AA1041" s="159"/>
      <c r="AT1041" s="160" t="s">
        <v>161</v>
      </c>
      <c r="AU1041" s="160" t="s">
        <v>81</v>
      </c>
      <c r="AV1041" s="11" t="s">
        <v>81</v>
      </c>
      <c r="AW1041" s="11" t="s">
        <v>32</v>
      </c>
      <c r="AX1041" s="11" t="s">
        <v>74</v>
      </c>
      <c r="AY1041" s="160" t="s">
        <v>154</v>
      </c>
    </row>
    <row r="1042" spans="2:65" s="12" customFormat="1" ht="22.5" customHeight="1" x14ac:dyDescent="0.1">
      <c r="B1042" s="161"/>
      <c r="C1042" s="162"/>
      <c r="D1042" s="162"/>
      <c r="E1042" s="163" t="s">
        <v>3</v>
      </c>
      <c r="F1042" s="251" t="s">
        <v>163</v>
      </c>
      <c r="G1042" s="252"/>
      <c r="H1042" s="252"/>
      <c r="I1042" s="252"/>
      <c r="J1042" s="162"/>
      <c r="K1042" s="164">
        <v>134.77199999999999</v>
      </c>
      <c r="L1042" s="162"/>
      <c r="M1042" s="162"/>
      <c r="N1042" s="162"/>
      <c r="O1042" s="162"/>
      <c r="P1042" s="162"/>
      <c r="Q1042" s="162"/>
      <c r="R1042" s="165"/>
      <c r="T1042" s="166"/>
      <c r="U1042" s="162"/>
      <c r="V1042" s="162"/>
      <c r="W1042" s="162"/>
      <c r="X1042" s="162"/>
      <c r="Y1042" s="162"/>
      <c r="Z1042" s="162"/>
      <c r="AA1042" s="167"/>
      <c r="AT1042" s="168" t="s">
        <v>161</v>
      </c>
      <c r="AU1042" s="168" t="s">
        <v>81</v>
      </c>
      <c r="AV1042" s="12" t="s">
        <v>87</v>
      </c>
      <c r="AW1042" s="12" t="s">
        <v>32</v>
      </c>
      <c r="AX1042" s="12" t="s">
        <v>20</v>
      </c>
      <c r="AY1042" s="168" t="s">
        <v>154</v>
      </c>
    </row>
    <row r="1043" spans="2:65" s="1" customFormat="1" ht="31.5" customHeight="1" x14ac:dyDescent="0.1">
      <c r="B1043" s="135"/>
      <c r="C1043" s="177" t="s">
        <v>986</v>
      </c>
      <c r="D1043" s="177" t="s">
        <v>367</v>
      </c>
      <c r="E1043" s="178" t="s">
        <v>987</v>
      </c>
      <c r="F1043" s="256" t="s">
        <v>988</v>
      </c>
      <c r="G1043" s="257"/>
      <c r="H1043" s="257"/>
      <c r="I1043" s="257"/>
      <c r="J1043" s="179" t="s">
        <v>221</v>
      </c>
      <c r="K1043" s="180">
        <v>154.988</v>
      </c>
      <c r="L1043" s="258">
        <v>0</v>
      </c>
      <c r="M1043" s="257"/>
      <c r="N1043" s="258">
        <f>ROUND(L1043*K1043,2)</f>
        <v>0</v>
      </c>
      <c r="O1043" s="245"/>
      <c r="P1043" s="245"/>
      <c r="Q1043" s="245"/>
      <c r="R1043" s="140"/>
      <c r="T1043" s="141" t="s">
        <v>3</v>
      </c>
      <c r="U1043" s="40" t="s">
        <v>41</v>
      </c>
      <c r="V1043" s="142">
        <v>0</v>
      </c>
      <c r="W1043" s="142">
        <f>V1043*K1043</f>
        <v>0</v>
      </c>
      <c r="X1043" s="142">
        <v>0</v>
      </c>
      <c r="Y1043" s="142">
        <f>X1043*K1043</f>
        <v>0</v>
      </c>
      <c r="Z1043" s="142">
        <v>0</v>
      </c>
      <c r="AA1043" s="143">
        <f>Z1043*K1043</f>
        <v>0</v>
      </c>
      <c r="AR1043" s="17" t="s">
        <v>383</v>
      </c>
      <c r="AT1043" s="17" t="s">
        <v>367</v>
      </c>
      <c r="AU1043" s="17" t="s">
        <v>81</v>
      </c>
      <c r="AY1043" s="17" t="s">
        <v>154</v>
      </c>
      <c r="BE1043" s="144">
        <f>IF(U1043="základní",N1043,0)</f>
        <v>0</v>
      </c>
      <c r="BF1043" s="144">
        <f>IF(U1043="snížená",N1043,0)</f>
        <v>0</v>
      </c>
      <c r="BG1043" s="144">
        <f>IF(U1043="zákl. přenesená",N1043,0)</f>
        <v>0</v>
      </c>
      <c r="BH1043" s="144">
        <f>IF(U1043="sníž. přenesená",N1043,0)</f>
        <v>0</v>
      </c>
      <c r="BI1043" s="144">
        <f>IF(U1043="nulová",N1043,0)</f>
        <v>0</v>
      </c>
      <c r="BJ1043" s="17" t="s">
        <v>81</v>
      </c>
      <c r="BK1043" s="144">
        <f>ROUND(L1043*K1043,2)</f>
        <v>0</v>
      </c>
      <c r="BL1043" s="17" t="s">
        <v>258</v>
      </c>
      <c r="BM1043" s="17" t="s">
        <v>989</v>
      </c>
    </row>
    <row r="1044" spans="2:65" s="10" customFormat="1" ht="22.5" customHeight="1" x14ac:dyDescent="0.1">
      <c r="B1044" s="145"/>
      <c r="C1044" s="146"/>
      <c r="D1044" s="146"/>
      <c r="E1044" s="147" t="s">
        <v>3</v>
      </c>
      <c r="F1044" s="247" t="s">
        <v>657</v>
      </c>
      <c r="G1044" s="248"/>
      <c r="H1044" s="248"/>
      <c r="I1044" s="248"/>
      <c r="J1044" s="146"/>
      <c r="K1044" s="148" t="s">
        <v>3</v>
      </c>
      <c r="L1044" s="146"/>
      <c r="M1044" s="146"/>
      <c r="N1044" s="146"/>
      <c r="O1044" s="146"/>
      <c r="P1044" s="146"/>
      <c r="Q1044" s="146"/>
      <c r="R1044" s="149"/>
      <c r="T1044" s="150"/>
      <c r="U1044" s="146"/>
      <c r="V1044" s="146"/>
      <c r="W1044" s="146"/>
      <c r="X1044" s="146"/>
      <c r="Y1044" s="146"/>
      <c r="Z1044" s="146"/>
      <c r="AA1044" s="151"/>
      <c r="AT1044" s="152" t="s">
        <v>161</v>
      </c>
      <c r="AU1044" s="152" t="s">
        <v>81</v>
      </c>
      <c r="AV1044" s="10" t="s">
        <v>20</v>
      </c>
      <c r="AW1044" s="10" t="s">
        <v>32</v>
      </c>
      <c r="AX1044" s="10" t="s">
        <v>74</v>
      </c>
      <c r="AY1044" s="152" t="s">
        <v>154</v>
      </c>
    </row>
    <row r="1045" spans="2:65" s="10" customFormat="1" ht="22.5" customHeight="1" x14ac:dyDescent="0.1">
      <c r="B1045" s="145"/>
      <c r="C1045" s="146"/>
      <c r="D1045" s="146"/>
      <c r="E1045" s="147" t="s">
        <v>3</v>
      </c>
      <c r="F1045" s="253" t="s">
        <v>980</v>
      </c>
      <c r="G1045" s="248"/>
      <c r="H1045" s="248"/>
      <c r="I1045" s="248"/>
      <c r="J1045" s="146"/>
      <c r="K1045" s="148" t="s">
        <v>3</v>
      </c>
      <c r="L1045" s="146"/>
      <c r="M1045" s="146"/>
      <c r="N1045" s="146"/>
      <c r="O1045" s="146"/>
      <c r="P1045" s="146"/>
      <c r="Q1045" s="146"/>
      <c r="R1045" s="149"/>
      <c r="T1045" s="150"/>
      <c r="U1045" s="146"/>
      <c r="V1045" s="146"/>
      <c r="W1045" s="146"/>
      <c r="X1045" s="146"/>
      <c r="Y1045" s="146"/>
      <c r="Z1045" s="146"/>
      <c r="AA1045" s="151"/>
      <c r="AT1045" s="152" t="s">
        <v>161</v>
      </c>
      <c r="AU1045" s="152" t="s">
        <v>81</v>
      </c>
      <c r="AV1045" s="10" t="s">
        <v>20</v>
      </c>
      <c r="AW1045" s="10" t="s">
        <v>32</v>
      </c>
      <c r="AX1045" s="10" t="s">
        <v>74</v>
      </c>
      <c r="AY1045" s="152" t="s">
        <v>154</v>
      </c>
    </row>
    <row r="1046" spans="2:65" s="11" customFormat="1" ht="22.5" customHeight="1" x14ac:dyDescent="0.1">
      <c r="B1046" s="153"/>
      <c r="C1046" s="154"/>
      <c r="D1046" s="154"/>
      <c r="E1046" s="155" t="s">
        <v>3</v>
      </c>
      <c r="F1046" s="249" t="s">
        <v>990</v>
      </c>
      <c r="G1046" s="250"/>
      <c r="H1046" s="250"/>
      <c r="I1046" s="250"/>
      <c r="J1046" s="154"/>
      <c r="K1046" s="156">
        <v>154.988</v>
      </c>
      <c r="L1046" s="154"/>
      <c r="M1046" s="154"/>
      <c r="N1046" s="154"/>
      <c r="O1046" s="154"/>
      <c r="P1046" s="154"/>
      <c r="Q1046" s="154"/>
      <c r="R1046" s="157"/>
      <c r="T1046" s="158"/>
      <c r="U1046" s="154"/>
      <c r="V1046" s="154"/>
      <c r="W1046" s="154"/>
      <c r="X1046" s="154"/>
      <c r="Y1046" s="154"/>
      <c r="Z1046" s="154"/>
      <c r="AA1046" s="159"/>
      <c r="AT1046" s="160" t="s">
        <v>161</v>
      </c>
      <c r="AU1046" s="160" t="s">
        <v>81</v>
      </c>
      <c r="AV1046" s="11" t="s">
        <v>81</v>
      </c>
      <c r="AW1046" s="11" t="s">
        <v>32</v>
      </c>
      <c r="AX1046" s="11" t="s">
        <v>74</v>
      </c>
      <c r="AY1046" s="160" t="s">
        <v>154</v>
      </c>
    </row>
    <row r="1047" spans="2:65" s="12" customFormat="1" ht="22.5" customHeight="1" x14ac:dyDescent="0.1">
      <c r="B1047" s="161"/>
      <c r="C1047" s="162"/>
      <c r="D1047" s="162"/>
      <c r="E1047" s="163" t="s">
        <v>3</v>
      </c>
      <c r="F1047" s="251" t="s">
        <v>163</v>
      </c>
      <c r="G1047" s="252"/>
      <c r="H1047" s="252"/>
      <c r="I1047" s="252"/>
      <c r="J1047" s="162"/>
      <c r="K1047" s="164">
        <v>154.988</v>
      </c>
      <c r="L1047" s="162"/>
      <c r="M1047" s="162"/>
      <c r="N1047" s="162"/>
      <c r="O1047" s="162"/>
      <c r="P1047" s="162"/>
      <c r="Q1047" s="162"/>
      <c r="R1047" s="165"/>
      <c r="T1047" s="166"/>
      <c r="U1047" s="162"/>
      <c r="V1047" s="162"/>
      <c r="W1047" s="162"/>
      <c r="X1047" s="162"/>
      <c r="Y1047" s="162"/>
      <c r="Z1047" s="162"/>
      <c r="AA1047" s="167"/>
      <c r="AT1047" s="168" t="s">
        <v>161</v>
      </c>
      <c r="AU1047" s="168" t="s">
        <v>81</v>
      </c>
      <c r="AV1047" s="12" t="s">
        <v>87</v>
      </c>
      <c r="AW1047" s="12" t="s">
        <v>32</v>
      </c>
      <c r="AX1047" s="12" t="s">
        <v>20</v>
      </c>
      <c r="AY1047" s="168" t="s">
        <v>154</v>
      </c>
    </row>
    <row r="1048" spans="2:65" s="1" customFormat="1" ht="31.5" customHeight="1" x14ac:dyDescent="0.1">
      <c r="B1048" s="135"/>
      <c r="C1048" s="136" t="s">
        <v>991</v>
      </c>
      <c r="D1048" s="136" t="s">
        <v>155</v>
      </c>
      <c r="E1048" s="137" t="s">
        <v>992</v>
      </c>
      <c r="F1048" s="244" t="s">
        <v>993</v>
      </c>
      <c r="G1048" s="245"/>
      <c r="H1048" s="245"/>
      <c r="I1048" s="245"/>
      <c r="J1048" s="138" t="s">
        <v>221</v>
      </c>
      <c r="K1048" s="139">
        <v>134.77199999999999</v>
      </c>
      <c r="L1048" s="246">
        <v>0</v>
      </c>
      <c r="M1048" s="245"/>
      <c r="N1048" s="246">
        <f>ROUND(L1048*K1048,2)</f>
        <v>0</v>
      </c>
      <c r="O1048" s="245"/>
      <c r="P1048" s="245"/>
      <c r="Q1048" s="245"/>
      <c r="R1048" s="140"/>
      <c r="T1048" s="141" t="s">
        <v>3</v>
      </c>
      <c r="U1048" s="40" t="s">
        <v>41</v>
      </c>
      <c r="V1048" s="142">
        <v>0.17899999999999999</v>
      </c>
      <c r="W1048" s="142">
        <f>V1048*K1048</f>
        <v>24.124187999999997</v>
      </c>
      <c r="X1048" s="142">
        <v>8.8000000000000003E-4</v>
      </c>
      <c r="Y1048" s="142">
        <f>X1048*K1048</f>
        <v>0.11859936</v>
      </c>
      <c r="Z1048" s="142">
        <v>0</v>
      </c>
      <c r="AA1048" s="143">
        <f>Z1048*K1048</f>
        <v>0</v>
      </c>
      <c r="AR1048" s="17" t="s">
        <v>258</v>
      </c>
      <c r="AT1048" s="17" t="s">
        <v>155</v>
      </c>
      <c r="AU1048" s="17" t="s">
        <v>81</v>
      </c>
      <c r="AY1048" s="17" t="s">
        <v>154</v>
      </c>
      <c r="BE1048" s="144">
        <f>IF(U1048="základní",N1048,0)</f>
        <v>0</v>
      </c>
      <c r="BF1048" s="144">
        <f>IF(U1048="snížená",N1048,0)</f>
        <v>0</v>
      </c>
      <c r="BG1048" s="144">
        <f>IF(U1048="zákl. přenesená",N1048,0)</f>
        <v>0</v>
      </c>
      <c r="BH1048" s="144">
        <f>IF(U1048="sníž. přenesená",N1048,0)</f>
        <v>0</v>
      </c>
      <c r="BI1048" s="144">
        <f>IF(U1048="nulová",N1048,0)</f>
        <v>0</v>
      </c>
      <c r="BJ1048" s="17" t="s">
        <v>81</v>
      </c>
      <c r="BK1048" s="144">
        <f>ROUND(L1048*K1048,2)</f>
        <v>0</v>
      </c>
      <c r="BL1048" s="17" t="s">
        <v>258</v>
      </c>
      <c r="BM1048" s="17" t="s">
        <v>994</v>
      </c>
    </row>
    <row r="1049" spans="2:65" s="10" customFormat="1" ht="22.5" customHeight="1" x14ac:dyDescent="0.1">
      <c r="B1049" s="145"/>
      <c r="C1049" s="146"/>
      <c r="D1049" s="146"/>
      <c r="E1049" s="147" t="s">
        <v>3</v>
      </c>
      <c r="F1049" s="247" t="s">
        <v>995</v>
      </c>
      <c r="G1049" s="248"/>
      <c r="H1049" s="248"/>
      <c r="I1049" s="248"/>
      <c r="J1049" s="146"/>
      <c r="K1049" s="148" t="s">
        <v>3</v>
      </c>
      <c r="L1049" s="146"/>
      <c r="M1049" s="146"/>
      <c r="N1049" s="146"/>
      <c r="O1049" s="146"/>
      <c r="P1049" s="146"/>
      <c r="Q1049" s="146"/>
      <c r="R1049" s="149"/>
      <c r="T1049" s="150"/>
      <c r="U1049" s="146"/>
      <c r="V1049" s="146"/>
      <c r="W1049" s="146"/>
      <c r="X1049" s="146"/>
      <c r="Y1049" s="146"/>
      <c r="Z1049" s="146"/>
      <c r="AA1049" s="151"/>
      <c r="AT1049" s="152" t="s">
        <v>161</v>
      </c>
      <c r="AU1049" s="152" t="s">
        <v>81</v>
      </c>
      <c r="AV1049" s="10" t="s">
        <v>20</v>
      </c>
      <c r="AW1049" s="10" t="s">
        <v>32</v>
      </c>
      <c r="AX1049" s="10" t="s">
        <v>74</v>
      </c>
      <c r="AY1049" s="152" t="s">
        <v>154</v>
      </c>
    </row>
    <row r="1050" spans="2:65" s="11" customFormat="1" ht="22.5" customHeight="1" x14ac:dyDescent="0.1">
      <c r="B1050" s="153"/>
      <c r="C1050" s="154"/>
      <c r="D1050" s="154"/>
      <c r="E1050" s="155" t="s">
        <v>3</v>
      </c>
      <c r="F1050" s="249" t="s">
        <v>981</v>
      </c>
      <c r="G1050" s="250"/>
      <c r="H1050" s="250"/>
      <c r="I1050" s="250"/>
      <c r="J1050" s="154"/>
      <c r="K1050" s="156">
        <v>91.355999999999995</v>
      </c>
      <c r="L1050" s="154"/>
      <c r="M1050" s="154"/>
      <c r="N1050" s="154"/>
      <c r="O1050" s="154"/>
      <c r="P1050" s="154"/>
      <c r="Q1050" s="154"/>
      <c r="R1050" s="157"/>
      <c r="T1050" s="158"/>
      <c r="U1050" s="154"/>
      <c r="V1050" s="154"/>
      <c r="W1050" s="154"/>
      <c r="X1050" s="154"/>
      <c r="Y1050" s="154"/>
      <c r="Z1050" s="154"/>
      <c r="AA1050" s="159"/>
      <c r="AT1050" s="160" t="s">
        <v>161</v>
      </c>
      <c r="AU1050" s="160" t="s">
        <v>81</v>
      </c>
      <c r="AV1050" s="11" t="s">
        <v>81</v>
      </c>
      <c r="AW1050" s="11" t="s">
        <v>32</v>
      </c>
      <c r="AX1050" s="11" t="s">
        <v>74</v>
      </c>
      <c r="AY1050" s="160" t="s">
        <v>154</v>
      </c>
    </row>
    <row r="1051" spans="2:65" s="10" customFormat="1" ht="22.5" customHeight="1" x14ac:dyDescent="0.1">
      <c r="B1051" s="145"/>
      <c r="C1051" s="146"/>
      <c r="D1051" s="146"/>
      <c r="E1051" s="147" t="s">
        <v>3</v>
      </c>
      <c r="F1051" s="253" t="s">
        <v>982</v>
      </c>
      <c r="G1051" s="248"/>
      <c r="H1051" s="248"/>
      <c r="I1051" s="248"/>
      <c r="J1051" s="146"/>
      <c r="K1051" s="148" t="s">
        <v>3</v>
      </c>
      <c r="L1051" s="146"/>
      <c r="M1051" s="146"/>
      <c r="N1051" s="146"/>
      <c r="O1051" s="146"/>
      <c r="P1051" s="146"/>
      <c r="Q1051" s="146"/>
      <c r="R1051" s="149"/>
      <c r="T1051" s="150"/>
      <c r="U1051" s="146"/>
      <c r="V1051" s="146"/>
      <c r="W1051" s="146"/>
      <c r="X1051" s="146"/>
      <c r="Y1051" s="146"/>
      <c r="Z1051" s="146"/>
      <c r="AA1051" s="151"/>
      <c r="AT1051" s="152" t="s">
        <v>161</v>
      </c>
      <c r="AU1051" s="152" t="s">
        <v>81</v>
      </c>
      <c r="AV1051" s="10" t="s">
        <v>20</v>
      </c>
      <c r="AW1051" s="10" t="s">
        <v>32</v>
      </c>
      <c r="AX1051" s="10" t="s">
        <v>74</v>
      </c>
      <c r="AY1051" s="152" t="s">
        <v>154</v>
      </c>
    </row>
    <row r="1052" spans="2:65" s="11" customFormat="1" ht="22.5" customHeight="1" x14ac:dyDescent="0.1">
      <c r="B1052" s="153"/>
      <c r="C1052" s="154"/>
      <c r="D1052" s="154"/>
      <c r="E1052" s="155" t="s">
        <v>3</v>
      </c>
      <c r="F1052" s="249" t="s">
        <v>983</v>
      </c>
      <c r="G1052" s="250"/>
      <c r="H1052" s="250"/>
      <c r="I1052" s="250"/>
      <c r="J1052" s="154"/>
      <c r="K1052" s="156">
        <v>20.100000000000001</v>
      </c>
      <c r="L1052" s="154"/>
      <c r="M1052" s="154"/>
      <c r="N1052" s="154"/>
      <c r="O1052" s="154"/>
      <c r="P1052" s="154"/>
      <c r="Q1052" s="154"/>
      <c r="R1052" s="157"/>
      <c r="T1052" s="158"/>
      <c r="U1052" s="154"/>
      <c r="V1052" s="154"/>
      <c r="W1052" s="154"/>
      <c r="X1052" s="154"/>
      <c r="Y1052" s="154"/>
      <c r="Z1052" s="154"/>
      <c r="AA1052" s="159"/>
      <c r="AT1052" s="160" t="s">
        <v>161</v>
      </c>
      <c r="AU1052" s="160" t="s">
        <v>81</v>
      </c>
      <c r="AV1052" s="11" t="s">
        <v>81</v>
      </c>
      <c r="AW1052" s="11" t="s">
        <v>32</v>
      </c>
      <c r="AX1052" s="11" t="s">
        <v>74</v>
      </c>
      <c r="AY1052" s="160" t="s">
        <v>154</v>
      </c>
    </row>
    <row r="1053" spans="2:65" s="10" customFormat="1" ht="22.5" customHeight="1" x14ac:dyDescent="0.1">
      <c r="B1053" s="145"/>
      <c r="C1053" s="146"/>
      <c r="D1053" s="146"/>
      <c r="E1053" s="147" t="s">
        <v>3</v>
      </c>
      <c r="F1053" s="253" t="s">
        <v>984</v>
      </c>
      <c r="G1053" s="248"/>
      <c r="H1053" s="248"/>
      <c r="I1053" s="248"/>
      <c r="J1053" s="146"/>
      <c r="K1053" s="148" t="s">
        <v>3</v>
      </c>
      <c r="L1053" s="146"/>
      <c r="M1053" s="146"/>
      <c r="N1053" s="146"/>
      <c r="O1053" s="146"/>
      <c r="P1053" s="146"/>
      <c r="Q1053" s="146"/>
      <c r="R1053" s="149"/>
      <c r="T1053" s="150"/>
      <c r="U1053" s="146"/>
      <c r="V1053" s="146"/>
      <c r="W1053" s="146"/>
      <c r="X1053" s="146"/>
      <c r="Y1053" s="146"/>
      <c r="Z1053" s="146"/>
      <c r="AA1053" s="151"/>
      <c r="AT1053" s="152" t="s">
        <v>161</v>
      </c>
      <c r="AU1053" s="152" t="s">
        <v>81</v>
      </c>
      <c r="AV1053" s="10" t="s">
        <v>20</v>
      </c>
      <c r="AW1053" s="10" t="s">
        <v>32</v>
      </c>
      <c r="AX1053" s="10" t="s">
        <v>74</v>
      </c>
      <c r="AY1053" s="152" t="s">
        <v>154</v>
      </c>
    </row>
    <row r="1054" spans="2:65" s="11" customFormat="1" ht="22.5" customHeight="1" x14ac:dyDescent="0.1">
      <c r="B1054" s="153"/>
      <c r="C1054" s="154"/>
      <c r="D1054" s="154"/>
      <c r="E1054" s="155" t="s">
        <v>3</v>
      </c>
      <c r="F1054" s="249" t="s">
        <v>985</v>
      </c>
      <c r="G1054" s="250"/>
      <c r="H1054" s="250"/>
      <c r="I1054" s="250"/>
      <c r="J1054" s="154"/>
      <c r="K1054" s="156">
        <v>23.315999999999999</v>
      </c>
      <c r="L1054" s="154"/>
      <c r="M1054" s="154"/>
      <c r="N1054" s="154"/>
      <c r="O1054" s="154"/>
      <c r="P1054" s="154"/>
      <c r="Q1054" s="154"/>
      <c r="R1054" s="157"/>
      <c r="T1054" s="158"/>
      <c r="U1054" s="154"/>
      <c r="V1054" s="154"/>
      <c r="W1054" s="154"/>
      <c r="X1054" s="154"/>
      <c r="Y1054" s="154"/>
      <c r="Z1054" s="154"/>
      <c r="AA1054" s="159"/>
      <c r="AT1054" s="160" t="s">
        <v>161</v>
      </c>
      <c r="AU1054" s="160" t="s">
        <v>81</v>
      </c>
      <c r="AV1054" s="11" t="s">
        <v>81</v>
      </c>
      <c r="AW1054" s="11" t="s">
        <v>32</v>
      </c>
      <c r="AX1054" s="11" t="s">
        <v>74</v>
      </c>
      <c r="AY1054" s="160" t="s">
        <v>154</v>
      </c>
    </row>
    <row r="1055" spans="2:65" s="12" customFormat="1" ht="22.5" customHeight="1" x14ac:dyDescent="0.1">
      <c r="B1055" s="161"/>
      <c r="C1055" s="162"/>
      <c r="D1055" s="162"/>
      <c r="E1055" s="163" t="s">
        <v>3</v>
      </c>
      <c r="F1055" s="251" t="s">
        <v>163</v>
      </c>
      <c r="G1055" s="252"/>
      <c r="H1055" s="252"/>
      <c r="I1055" s="252"/>
      <c r="J1055" s="162"/>
      <c r="K1055" s="164">
        <v>134.77199999999999</v>
      </c>
      <c r="L1055" s="162"/>
      <c r="M1055" s="162"/>
      <c r="N1055" s="162"/>
      <c r="O1055" s="162"/>
      <c r="P1055" s="162"/>
      <c r="Q1055" s="162"/>
      <c r="R1055" s="165"/>
      <c r="T1055" s="166"/>
      <c r="U1055" s="162"/>
      <c r="V1055" s="162"/>
      <c r="W1055" s="162"/>
      <c r="X1055" s="162"/>
      <c r="Y1055" s="162"/>
      <c r="Z1055" s="162"/>
      <c r="AA1055" s="167"/>
      <c r="AT1055" s="168" t="s">
        <v>161</v>
      </c>
      <c r="AU1055" s="168" t="s">
        <v>81</v>
      </c>
      <c r="AV1055" s="12" t="s">
        <v>87</v>
      </c>
      <c r="AW1055" s="12" t="s">
        <v>32</v>
      </c>
      <c r="AX1055" s="12" t="s">
        <v>20</v>
      </c>
      <c r="AY1055" s="168" t="s">
        <v>154</v>
      </c>
    </row>
    <row r="1056" spans="2:65" s="1" customFormat="1" ht="31.5" customHeight="1" x14ac:dyDescent="0.1">
      <c r="B1056" s="135"/>
      <c r="C1056" s="177" t="s">
        <v>996</v>
      </c>
      <c r="D1056" s="177" t="s">
        <v>367</v>
      </c>
      <c r="E1056" s="178" t="s">
        <v>997</v>
      </c>
      <c r="F1056" s="256" t="s">
        <v>998</v>
      </c>
      <c r="G1056" s="257"/>
      <c r="H1056" s="257"/>
      <c r="I1056" s="257"/>
      <c r="J1056" s="179" t="s">
        <v>221</v>
      </c>
      <c r="K1056" s="180">
        <v>154.988</v>
      </c>
      <c r="L1056" s="258">
        <v>0</v>
      </c>
      <c r="M1056" s="257"/>
      <c r="N1056" s="258">
        <f>ROUND(L1056*K1056,2)</f>
        <v>0</v>
      </c>
      <c r="O1056" s="245"/>
      <c r="P1056" s="245"/>
      <c r="Q1056" s="245"/>
      <c r="R1056" s="140"/>
      <c r="T1056" s="141" t="s">
        <v>3</v>
      </c>
      <c r="U1056" s="40" t="s">
        <v>41</v>
      </c>
      <c r="V1056" s="142">
        <v>0</v>
      </c>
      <c r="W1056" s="142">
        <f>V1056*K1056</f>
        <v>0</v>
      </c>
      <c r="X1056" s="142">
        <v>3.8800000000000002E-3</v>
      </c>
      <c r="Y1056" s="142">
        <f>X1056*K1056</f>
        <v>0.60135344000000002</v>
      </c>
      <c r="Z1056" s="142">
        <v>0</v>
      </c>
      <c r="AA1056" s="143">
        <f>Z1056*K1056</f>
        <v>0</v>
      </c>
      <c r="AR1056" s="17" t="s">
        <v>383</v>
      </c>
      <c r="AT1056" s="17" t="s">
        <v>367</v>
      </c>
      <c r="AU1056" s="17" t="s">
        <v>81</v>
      </c>
      <c r="AY1056" s="17" t="s">
        <v>154</v>
      </c>
      <c r="BE1056" s="144">
        <f>IF(U1056="základní",N1056,0)</f>
        <v>0</v>
      </c>
      <c r="BF1056" s="144">
        <f>IF(U1056="snížená",N1056,0)</f>
        <v>0</v>
      </c>
      <c r="BG1056" s="144">
        <f>IF(U1056="zákl. přenesená",N1056,0)</f>
        <v>0</v>
      </c>
      <c r="BH1056" s="144">
        <f>IF(U1056="sníž. přenesená",N1056,0)</f>
        <v>0</v>
      </c>
      <c r="BI1056" s="144">
        <f>IF(U1056="nulová",N1056,0)</f>
        <v>0</v>
      </c>
      <c r="BJ1056" s="17" t="s">
        <v>81</v>
      </c>
      <c r="BK1056" s="144">
        <f>ROUND(L1056*K1056,2)</f>
        <v>0</v>
      </c>
      <c r="BL1056" s="17" t="s">
        <v>258</v>
      </c>
      <c r="BM1056" s="17" t="s">
        <v>999</v>
      </c>
    </row>
    <row r="1057" spans="2:65" s="10" customFormat="1" ht="22.5" customHeight="1" x14ac:dyDescent="0.1">
      <c r="B1057" s="145"/>
      <c r="C1057" s="146"/>
      <c r="D1057" s="146"/>
      <c r="E1057" s="147" t="s">
        <v>3</v>
      </c>
      <c r="F1057" s="247" t="s">
        <v>657</v>
      </c>
      <c r="G1057" s="248"/>
      <c r="H1057" s="248"/>
      <c r="I1057" s="248"/>
      <c r="J1057" s="146"/>
      <c r="K1057" s="148" t="s">
        <v>3</v>
      </c>
      <c r="L1057" s="146"/>
      <c r="M1057" s="146"/>
      <c r="N1057" s="146"/>
      <c r="O1057" s="146"/>
      <c r="P1057" s="146"/>
      <c r="Q1057" s="146"/>
      <c r="R1057" s="149"/>
      <c r="T1057" s="150"/>
      <c r="U1057" s="146"/>
      <c r="V1057" s="146"/>
      <c r="W1057" s="146"/>
      <c r="X1057" s="146"/>
      <c r="Y1057" s="146"/>
      <c r="Z1057" s="146"/>
      <c r="AA1057" s="151"/>
      <c r="AT1057" s="152" t="s">
        <v>161</v>
      </c>
      <c r="AU1057" s="152" t="s">
        <v>81</v>
      </c>
      <c r="AV1057" s="10" t="s">
        <v>20</v>
      </c>
      <c r="AW1057" s="10" t="s">
        <v>32</v>
      </c>
      <c r="AX1057" s="10" t="s">
        <v>74</v>
      </c>
      <c r="AY1057" s="152" t="s">
        <v>154</v>
      </c>
    </row>
    <row r="1058" spans="2:65" s="10" customFormat="1" ht="22.5" customHeight="1" x14ac:dyDescent="0.1">
      <c r="B1058" s="145"/>
      <c r="C1058" s="146"/>
      <c r="D1058" s="146"/>
      <c r="E1058" s="147" t="s">
        <v>3</v>
      </c>
      <c r="F1058" s="253" t="s">
        <v>980</v>
      </c>
      <c r="G1058" s="248"/>
      <c r="H1058" s="248"/>
      <c r="I1058" s="248"/>
      <c r="J1058" s="146"/>
      <c r="K1058" s="148" t="s">
        <v>3</v>
      </c>
      <c r="L1058" s="146"/>
      <c r="M1058" s="146"/>
      <c r="N1058" s="146"/>
      <c r="O1058" s="146"/>
      <c r="P1058" s="146"/>
      <c r="Q1058" s="146"/>
      <c r="R1058" s="149"/>
      <c r="T1058" s="150"/>
      <c r="U1058" s="146"/>
      <c r="V1058" s="146"/>
      <c r="W1058" s="146"/>
      <c r="X1058" s="146"/>
      <c r="Y1058" s="146"/>
      <c r="Z1058" s="146"/>
      <c r="AA1058" s="151"/>
      <c r="AT1058" s="152" t="s">
        <v>161</v>
      </c>
      <c r="AU1058" s="152" t="s">
        <v>81</v>
      </c>
      <c r="AV1058" s="10" t="s">
        <v>20</v>
      </c>
      <c r="AW1058" s="10" t="s">
        <v>32</v>
      </c>
      <c r="AX1058" s="10" t="s">
        <v>74</v>
      </c>
      <c r="AY1058" s="152" t="s">
        <v>154</v>
      </c>
    </row>
    <row r="1059" spans="2:65" s="11" customFormat="1" ht="22.5" customHeight="1" x14ac:dyDescent="0.1">
      <c r="B1059" s="153"/>
      <c r="C1059" s="154"/>
      <c r="D1059" s="154"/>
      <c r="E1059" s="155" t="s">
        <v>3</v>
      </c>
      <c r="F1059" s="249" t="s">
        <v>990</v>
      </c>
      <c r="G1059" s="250"/>
      <c r="H1059" s="250"/>
      <c r="I1059" s="250"/>
      <c r="J1059" s="154"/>
      <c r="K1059" s="156">
        <v>154.988</v>
      </c>
      <c r="L1059" s="154"/>
      <c r="M1059" s="154"/>
      <c r="N1059" s="154"/>
      <c r="O1059" s="154"/>
      <c r="P1059" s="154"/>
      <c r="Q1059" s="154"/>
      <c r="R1059" s="157"/>
      <c r="T1059" s="158"/>
      <c r="U1059" s="154"/>
      <c r="V1059" s="154"/>
      <c r="W1059" s="154"/>
      <c r="X1059" s="154"/>
      <c r="Y1059" s="154"/>
      <c r="Z1059" s="154"/>
      <c r="AA1059" s="159"/>
      <c r="AT1059" s="160" t="s">
        <v>161</v>
      </c>
      <c r="AU1059" s="160" t="s">
        <v>81</v>
      </c>
      <c r="AV1059" s="11" t="s">
        <v>81</v>
      </c>
      <c r="AW1059" s="11" t="s">
        <v>32</v>
      </c>
      <c r="AX1059" s="11" t="s">
        <v>74</v>
      </c>
      <c r="AY1059" s="160" t="s">
        <v>154</v>
      </c>
    </row>
    <row r="1060" spans="2:65" s="12" customFormat="1" ht="22.5" customHeight="1" x14ac:dyDescent="0.1">
      <c r="B1060" s="161"/>
      <c r="C1060" s="162"/>
      <c r="D1060" s="162"/>
      <c r="E1060" s="163" t="s">
        <v>3</v>
      </c>
      <c r="F1060" s="251" t="s">
        <v>163</v>
      </c>
      <c r="G1060" s="252"/>
      <c r="H1060" s="252"/>
      <c r="I1060" s="252"/>
      <c r="J1060" s="162"/>
      <c r="K1060" s="164">
        <v>154.988</v>
      </c>
      <c r="L1060" s="162"/>
      <c r="M1060" s="162"/>
      <c r="N1060" s="162"/>
      <c r="O1060" s="162"/>
      <c r="P1060" s="162"/>
      <c r="Q1060" s="162"/>
      <c r="R1060" s="165"/>
      <c r="T1060" s="166"/>
      <c r="U1060" s="162"/>
      <c r="V1060" s="162"/>
      <c r="W1060" s="162"/>
      <c r="X1060" s="162"/>
      <c r="Y1060" s="162"/>
      <c r="Z1060" s="162"/>
      <c r="AA1060" s="167"/>
      <c r="AT1060" s="168" t="s">
        <v>161</v>
      </c>
      <c r="AU1060" s="168" t="s">
        <v>81</v>
      </c>
      <c r="AV1060" s="12" t="s">
        <v>87</v>
      </c>
      <c r="AW1060" s="12" t="s">
        <v>32</v>
      </c>
      <c r="AX1060" s="12" t="s">
        <v>20</v>
      </c>
      <c r="AY1060" s="168" t="s">
        <v>154</v>
      </c>
    </row>
    <row r="1061" spans="2:65" s="1" customFormat="1" ht="31.5" customHeight="1" x14ac:dyDescent="0.1">
      <c r="B1061" s="135"/>
      <c r="C1061" s="136" t="s">
        <v>1000</v>
      </c>
      <c r="D1061" s="136" t="s">
        <v>155</v>
      </c>
      <c r="E1061" s="137" t="s">
        <v>1001</v>
      </c>
      <c r="F1061" s="244" t="s">
        <v>1002</v>
      </c>
      <c r="G1061" s="245"/>
      <c r="H1061" s="245"/>
      <c r="I1061" s="245"/>
      <c r="J1061" s="138" t="s">
        <v>221</v>
      </c>
      <c r="K1061" s="139">
        <v>134.77199999999999</v>
      </c>
      <c r="L1061" s="246">
        <v>0</v>
      </c>
      <c r="M1061" s="245"/>
      <c r="N1061" s="246">
        <f>ROUND(L1061*K1061,2)</f>
        <v>0</v>
      </c>
      <c r="O1061" s="245"/>
      <c r="P1061" s="245"/>
      <c r="Q1061" s="245"/>
      <c r="R1061" s="140"/>
      <c r="T1061" s="141" t="s">
        <v>3</v>
      </c>
      <c r="U1061" s="40" t="s">
        <v>41</v>
      </c>
      <c r="V1061" s="142">
        <v>0.317</v>
      </c>
      <c r="W1061" s="142">
        <f>V1061*K1061</f>
        <v>42.722723999999999</v>
      </c>
      <c r="X1061" s="142">
        <v>3.0000000000000001E-5</v>
      </c>
      <c r="Y1061" s="142">
        <f>X1061*K1061</f>
        <v>4.0431599999999996E-3</v>
      </c>
      <c r="Z1061" s="142">
        <v>0</v>
      </c>
      <c r="AA1061" s="143">
        <f>Z1061*K1061</f>
        <v>0</v>
      </c>
      <c r="AR1061" s="17" t="s">
        <v>258</v>
      </c>
      <c r="AT1061" s="17" t="s">
        <v>155</v>
      </c>
      <c r="AU1061" s="17" t="s">
        <v>81</v>
      </c>
      <c r="AY1061" s="17" t="s">
        <v>154</v>
      </c>
      <c r="BE1061" s="144">
        <f>IF(U1061="základní",N1061,0)</f>
        <v>0</v>
      </c>
      <c r="BF1061" s="144">
        <f>IF(U1061="snížená",N1061,0)</f>
        <v>0</v>
      </c>
      <c r="BG1061" s="144">
        <f>IF(U1061="zákl. přenesená",N1061,0)</f>
        <v>0</v>
      </c>
      <c r="BH1061" s="144">
        <f>IF(U1061="sníž. přenesená",N1061,0)</f>
        <v>0</v>
      </c>
      <c r="BI1061" s="144">
        <f>IF(U1061="nulová",N1061,0)</f>
        <v>0</v>
      </c>
      <c r="BJ1061" s="17" t="s">
        <v>81</v>
      </c>
      <c r="BK1061" s="144">
        <f>ROUND(L1061*K1061,2)</f>
        <v>0</v>
      </c>
      <c r="BL1061" s="17" t="s">
        <v>258</v>
      </c>
      <c r="BM1061" s="17" t="s">
        <v>1003</v>
      </c>
    </row>
    <row r="1062" spans="2:65" s="10" customFormat="1" ht="22.5" customHeight="1" x14ac:dyDescent="0.1">
      <c r="B1062" s="145"/>
      <c r="C1062" s="146"/>
      <c r="D1062" s="146"/>
      <c r="E1062" s="147" t="s">
        <v>3</v>
      </c>
      <c r="F1062" s="247" t="s">
        <v>1004</v>
      </c>
      <c r="G1062" s="248"/>
      <c r="H1062" s="248"/>
      <c r="I1062" s="248"/>
      <c r="J1062" s="146"/>
      <c r="K1062" s="148" t="s">
        <v>3</v>
      </c>
      <c r="L1062" s="146"/>
      <c r="M1062" s="146"/>
      <c r="N1062" s="146"/>
      <c r="O1062" s="146"/>
      <c r="P1062" s="146"/>
      <c r="Q1062" s="146"/>
      <c r="R1062" s="149"/>
      <c r="T1062" s="150"/>
      <c r="U1062" s="146"/>
      <c r="V1062" s="146"/>
      <c r="W1062" s="146"/>
      <c r="X1062" s="146"/>
      <c r="Y1062" s="146"/>
      <c r="Z1062" s="146"/>
      <c r="AA1062" s="151"/>
      <c r="AT1062" s="152" t="s">
        <v>161</v>
      </c>
      <c r="AU1062" s="152" t="s">
        <v>81</v>
      </c>
      <c r="AV1062" s="10" t="s">
        <v>20</v>
      </c>
      <c r="AW1062" s="10" t="s">
        <v>32</v>
      </c>
      <c r="AX1062" s="10" t="s">
        <v>74</v>
      </c>
      <c r="AY1062" s="152" t="s">
        <v>154</v>
      </c>
    </row>
    <row r="1063" spans="2:65" s="10" customFormat="1" ht="22.5" customHeight="1" x14ac:dyDescent="0.1">
      <c r="B1063" s="145"/>
      <c r="C1063" s="146"/>
      <c r="D1063" s="146"/>
      <c r="E1063" s="147" t="s">
        <v>3</v>
      </c>
      <c r="F1063" s="253" t="s">
        <v>980</v>
      </c>
      <c r="G1063" s="248"/>
      <c r="H1063" s="248"/>
      <c r="I1063" s="248"/>
      <c r="J1063" s="146"/>
      <c r="K1063" s="148" t="s">
        <v>3</v>
      </c>
      <c r="L1063" s="146"/>
      <c r="M1063" s="146"/>
      <c r="N1063" s="146"/>
      <c r="O1063" s="146"/>
      <c r="P1063" s="146"/>
      <c r="Q1063" s="146"/>
      <c r="R1063" s="149"/>
      <c r="T1063" s="150"/>
      <c r="U1063" s="146"/>
      <c r="V1063" s="146"/>
      <c r="W1063" s="146"/>
      <c r="X1063" s="146"/>
      <c r="Y1063" s="146"/>
      <c r="Z1063" s="146"/>
      <c r="AA1063" s="151"/>
      <c r="AT1063" s="152" t="s">
        <v>161</v>
      </c>
      <c r="AU1063" s="152" t="s">
        <v>81</v>
      </c>
      <c r="AV1063" s="10" t="s">
        <v>20</v>
      </c>
      <c r="AW1063" s="10" t="s">
        <v>32</v>
      </c>
      <c r="AX1063" s="10" t="s">
        <v>74</v>
      </c>
      <c r="AY1063" s="152" t="s">
        <v>154</v>
      </c>
    </row>
    <row r="1064" spans="2:65" s="11" customFormat="1" ht="22.5" customHeight="1" x14ac:dyDescent="0.1">
      <c r="B1064" s="153"/>
      <c r="C1064" s="154"/>
      <c r="D1064" s="154"/>
      <c r="E1064" s="155" t="s">
        <v>3</v>
      </c>
      <c r="F1064" s="249" t="s">
        <v>981</v>
      </c>
      <c r="G1064" s="250"/>
      <c r="H1064" s="250"/>
      <c r="I1064" s="250"/>
      <c r="J1064" s="154"/>
      <c r="K1064" s="156">
        <v>91.355999999999995</v>
      </c>
      <c r="L1064" s="154"/>
      <c r="M1064" s="154"/>
      <c r="N1064" s="154"/>
      <c r="O1064" s="154"/>
      <c r="P1064" s="154"/>
      <c r="Q1064" s="154"/>
      <c r="R1064" s="157"/>
      <c r="T1064" s="158"/>
      <c r="U1064" s="154"/>
      <c r="V1064" s="154"/>
      <c r="W1064" s="154"/>
      <c r="X1064" s="154"/>
      <c r="Y1064" s="154"/>
      <c r="Z1064" s="154"/>
      <c r="AA1064" s="159"/>
      <c r="AT1064" s="160" t="s">
        <v>161</v>
      </c>
      <c r="AU1064" s="160" t="s">
        <v>81</v>
      </c>
      <c r="AV1064" s="11" t="s">
        <v>81</v>
      </c>
      <c r="AW1064" s="11" t="s">
        <v>32</v>
      </c>
      <c r="AX1064" s="11" t="s">
        <v>74</v>
      </c>
      <c r="AY1064" s="160" t="s">
        <v>154</v>
      </c>
    </row>
    <row r="1065" spans="2:65" s="10" customFormat="1" ht="22.5" customHeight="1" x14ac:dyDescent="0.1">
      <c r="B1065" s="145"/>
      <c r="C1065" s="146"/>
      <c r="D1065" s="146"/>
      <c r="E1065" s="147" t="s">
        <v>3</v>
      </c>
      <c r="F1065" s="253" t="s">
        <v>982</v>
      </c>
      <c r="G1065" s="248"/>
      <c r="H1065" s="248"/>
      <c r="I1065" s="248"/>
      <c r="J1065" s="146"/>
      <c r="K1065" s="148" t="s">
        <v>3</v>
      </c>
      <c r="L1065" s="146"/>
      <c r="M1065" s="146"/>
      <c r="N1065" s="146"/>
      <c r="O1065" s="146"/>
      <c r="P1065" s="146"/>
      <c r="Q1065" s="146"/>
      <c r="R1065" s="149"/>
      <c r="T1065" s="150"/>
      <c r="U1065" s="146"/>
      <c r="V1065" s="146"/>
      <c r="W1065" s="146"/>
      <c r="X1065" s="146"/>
      <c r="Y1065" s="146"/>
      <c r="Z1065" s="146"/>
      <c r="AA1065" s="151"/>
      <c r="AT1065" s="152" t="s">
        <v>161</v>
      </c>
      <c r="AU1065" s="152" t="s">
        <v>81</v>
      </c>
      <c r="AV1065" s="10" t="s">
        <v>20</v>
      </c>
      <c r="AW1065" s="10" t="s">
        <v>32</v>
      </c>
      <c r="AX1065" s="10" t="s">
        <v>74</v>
      </c>
      <c r="AY1065" s="152" t="s">
        <v>154</v>
      </c>
    </row>
    <row r="1066" spans="2:65" s="11" customFormat="1" ht="22.5" customHeight="1" x14ac:dyDescent="0.1">
      <c r="B1066" s="153"/>
      <c r="C1066" s="154"/>
      <c r="D1066" s="154"/>
      <c r="E1066" s="155" t="s">
        <v>3</v>
      </c>
      <c r="F1066" s="249" t="s">
        <v>983</v>
      </c>
      <c r="G1066" s="250"/>
      <c r="H1066" s="250"/>
      <c r="I1066" s="250"/>
      <c r="J1066" s="154"/>
      <c r="K1066" s="156">
        <v>20.100000000000001</v>
      </c>
      <c r="L1066" s="154"/>
      <c r="M1066" s="154"/>
      <c r="N1066" s="154"/>
      <c r="O1066" s="154"/>
      <c r="P1066" s="154"/>
      <c r="Q1066" s="154"/>
      <c r="R1066" s="157"/>
      <c r="T1066" s="158"/>
      <c r="U1066" s="154"/>
      <c r="V1066" s="154"/>
      <c r="W1066" s="154"/>
      <c r="X1066" s="154"/>
      <c r="Y1066" s="154"/>
      <c r="Z1066" s="154"/>
      <c r="AA1066" s="159"/>
      <c r="AT1066" s="160" t="s">
        <v>161</v>
      </c>
      <c r="AU1066" s="160" t="s">
        <v>81</v>
      </c>
      <c r="AV1066" s="11" t="s">
        <v>81</v>
      </c>
      <c r="AW1066" s="11" t="s">
        <v>32</v>
      </c>
      <c r="AX1066" s="11" t="s">
        <v>74</v>
      </c>
      <c r="AY1066" s="160" t="s">
        <v>154</v>
      </c>
    </row>
    <row r="1067" spans="2:65" s="10" customFormat="1" ht="22.5" customHeight="1" x14ac:dyDescent="0.1">
      <c r="B1067" s="145"/>
      <c r="C1067" s="146"/>
      <c r="D1067" s="146"/>
      <c r="E1067" s="147" t="s">
        <v>3</v>
      </c>
      <c r="F1067" s="253" t="s">
        <v>984</v>
      </c>
      <c r="G1067" s="248"/>
      <c r="H1067" s="248"/>
      <c r="I1067" s="248"/>
      <c r="J1067" s="146"/>
      <c r="K1067" s="148" t="s">
        <v>3</v>
      </c>
      <c r="L1067" s="146"/>
      <c r="M1067" s="146"/>
      <c r="N1067" s="146"/>
      <c r="O1067" s="146"/>
      <c r="P1067" s="146"/>
      <c r="Q1067" s="146"/>
      <c r="R1067" s="149"/>
      <c r="T1067" s="150"/>
      <c r="U1067" s="146"/>
      <c r="V1067" s="146"/>
      <c r="W1067" s="146"/>
      <c r="X1067" s="146"/>
      <c r="Y1067" s="146"/>
      <c r="Z1067" s="146"/>
      <c r="AA1067" s="151"/>
      <c r="AT1067" s="152" t="s">
        <v>161</v>
      </c>
      <c r="AU1067" s="152" t="s">
        <v>81</v>
      </c>
      <c r="AV1067" s="10" t="s">
        <v>20</v>
      </c>
      <c r="AW1067" s="10" t="s">
        <v>32</v>
      </c>
      <c r="AX1067" s="10" t="s">
        <v>74</v>
      </c>
      <c r="AY1067" s="152" t="s">
        <v>154</v>
      </c>
    </row>
    <row r="1068" spans="2:65" s="11" customFormat="1" ht="22.5" customHeight="1" x14ac:dyDescent="0.1">
      <c r="B1068" s="153"/>
      <c r="C1068" s="154"/>
      <c r="D1068" s="154"/>
      <c r="E1068" s="155" t="s">
        <v>3</v>
      </c>
      <c r="F1068" s="249" t="s">
        <v>985</v>
      </c>
      <c r="G1068" s="250"/>
      <c r="H1068" s="250"/>
      <c r="I1068" s="250"/>
      <c r="J1068" s="154"/>
      <c r="K1068" s="156">
        <v>23.315999999999999</v>
      </c>
      <c r="L1068" s="154"/>
      <c r="M1068" s="154"/>
      <c r="N1068" s="154"/>
      <c r="O1068" s="154"/>
      <c r="P1068" s="154"/>
      <c r="Q1068" s="154"/>
      <c r="R1068" s="157"/>
      <c r="T1068" s="158"/>
      <c r="U1068" s="154"/>
      <c r="V1068" s="154"/>
      <c r="W1068" s="154"/>
      <c r="X1068" s="154"/>
      <c r="Y1068" s="154"/>
      <c r="Z1068" s="154"/>
      <c r="AA1068" s="159"/>
      <c r="AT1068" s="160" t="s">
        <v>161</v>
      </c>
      <c r="AU1068" s="160" t="s">
        <v>81</v>
      </c>
      <c r="AV1068" s="11" t="s">
        <v>81</v>
      </c>
      <c r="AW1068" s="11" t="s">
        <v>32</v>
      </c>
      <c r="AX1068" s="11" t="s">
        <v>74</v>
      </c>
      <c r="AY1068" s="160" t="s">
        <v>154</v>
      </c>
    </row>
    <row r="1069" spans="2:65" s="12" customFormat="1" ht="22.5" customHeight="1" x14ac:dyDescent="0.1">
      <c r="B1069" s="161"/>
      <c r="C1069" s="162"/>
      <c r="D1069" s="162"/>
      <c r="E1069" s="163" t="s">
        <v>3</v>
      </c>
      <c r="F1069" s="251" t="s">
        <v>163</v>
      </c>
      <c r="G1069" s="252"/>
      <c r="H1069" s="252"/>
      <c r="I1069" s="252"/>
      <c r="J1069" s="162"/>
      <c r="K1069" s="164">
        <v>134.77199999999999</v>
      </c>
      <c r="L1069" s="162"/>
      <c r="M1069" s="162"/>
      <c r="N1069" s="162"/>
      <c r="O1069" s="162"/>
      <c r="P1069" s="162"/>
      <c r="Q1069" s="162"/>
      <c r="R1069" s="165"/>
      <c r="T1069" s="166"/>
      <c r="U1069" s="162"/>
      <c r="V1069" s="162"/>
      <c r="W1069" s="162"/>
      <c r="X1069" s="162"/>
      <c r="Y1069" s="162"/>
      <c r="Z1069" s="162"/>
      <c r="AA1069" s="167"/>
      <c r="AT1069" s="168" t="s">
        <v>161</v>
      </c>
      <c r="AU1069" s="168" t="s">
        <v>81</v>
      </c>
      <c r="AV1069" s="12" t="s">
        <v>87</v>
      </c>
      <c r="AW1069" s="12" t="s">
        <v>32</v>
      </c>
      <c r="AX1069" s="12" t="s">
        <v>20</v>
      </c>
      <c r="AY1069" s="168" t="s">
        <v>154</v>
      </c>
    </row>
    <row r="1070" spans="2:65" s="1" customFormat="1" ht="31.5" customHeight="1" x14ac:dyDescent="0.1">
      <c r="B1070" s="135"/>
      <c r="C1070" s="177" t="s">
        <v>1005</v>
      </c>
      <c r="D1070" s="177" t="s">
        <v>367</v>
      </c>
      <c r="E1070" s="178" t="s">
        <v>1006</v>
      </c>
      <c r="F1070" s="256" t="s">
        <v>1007</v>
      </c>
      <c r="G1070" s="257"/>
      <c r="H1070" s="257"/>
      <c r="I1070" s="257"/>
      <c r="J1070" s="179" t="s">
        <v>221</v>
      </c>
      <c r="K1070" s="180">
        <v>154.988</v>
      </c>
      <c r="L1070" s="258">
        <v>0</v>
      </c>
      <c r="M1070" s="257"/>
      <c r="N1070" s="258">
        <f>ROUND(L1070*K1070,2)</f>
        <v>0</v>
      </c>
      <c r="O1070" s="245"/>
      <c r="P1070" s="245"/>
      <c r="Q1070" s="245"/>
      <c r="R1070" s="140"/>
      <c r="T1070" s="141" t="s">
        <v>3</v>
      </c>
      <c r="U1070" s="40" t="s">
        <v>41</v>
      </c>
      <c r="V1070" s="142">
        <v>0</v>
      </c>
      <c r="W1070" s="142">
        <f>V1070*K1070</f>
        <v>0</v>
      </c>
      <c r="X1070" s="142">
        <v>1.2999999999999999E-3</v>
      </c>
      <c r="Y1070" s="142">
        <f>X1070*K1070</f>
        <v>0.20148439999999998</v>
      </c>
      <c r="Z1070" s="142">
        <v>0</v>
      </c>
      <c r="AA1070" s="143">
        <f>Z1070*K1070</f>
        <v>0</v>
      </c>
      <c r="AR1070" s="17" t="s">
        <v>383</v>
      </c>
      <c r="AT1070" s="17" t="s">
        <v>367</v>
      </c>
      <c r="AU1070" s="17" t="s">
        <v>81</v>
      </c>
      <c r="AY1070" s="17" t="s">
        <v>154</v>
      </c>
      <c r="BE1070" s="144">
        <f>IF(U1070="základní",N1070,0)</f>
        <v>0</v>
      </c>
      <c r="BF1070" s="144">
        <f>IF(U1070="snížená",N1070,0)</f>
        <v>0</v>
      </c>
      <c r="BG1070" s="144">
        <f>IF(U1070="zákl. přenesená",N1070,0)</f>
        <v>0</v>
      </c>
      <c r="BH1070" s="144">
        <f>IF(U1070="sníž. přenesená",N1070,0)</f>
        <v>0</v>
      </c>
      <c r="BI1070" s="144">
        <f>IF(U1070="nulová",N1070,0)</f>
        <v>0</v>
      </c>
      <c r="BJ1070" s="17" t="s">
        <v>81</v>
      </c>
      <c r="BK1070" s="144">
        <f>ROUND(L1070*K1070,2)</f>
        <v>0</v>
      </c>
      <c r="BL1070" s="17" t="s">
        <v>258</v>
      </c>
      <c r="BM1070" s="17" t="s">
        <v>1008</v>
      </c>
    </row>
    <row r="1071" spans="2:65" s="10" customFormat="1" ht="22.5" customHeight="1" x14ac:dyDescent="0.1">
      <c r="B1071" s="145"/>
      <c r="C1071" s="146"/>
      <c r="D1071" s="146"/>
      <c r="E1071" s="147" t="s">
        <v>3</v>
      </c>
      <c r="F1071" s="247" t="s">
        <v>657</v>
      </c>
      <c r="G1071" s="248"/>
      <c r="H1071" s="248"/>
      <c r="I1071" s="248"/>
      <c r="J1071" s="146"/>
      <c r="K1071" s="148" t="s">
        <v>3</v>
      </c>
      <c r="L1071" s="146"/>
      <c r="M1071" s="146"/>
      <c r="N1071" s="146"/>
      <c r="O1071" s="146"/>
      <c r="P1071" s="146"/>
      <c r="Q1071" s="146"/>
      <c r="R1071" s="149"/>
      <c r="T1071" s="150"/>
      <c r="U1071" s="146"/>
      <c r="V1071" s="146"/>
      <c r="W1071" s="146"/>
      <c r="X1071" s="146"/>
      <c r="Y1071" s="146"/>
      <c r="Z1071" s="146"/>
      <c r="AA1071" s="151"/>
      <c r="AT1071" s="152" t="s">
        <v>161</v>
      </c>
      <c r="AU1071" s="152" t="s">
        <v>81</v>
      </c>
      <c r="AV1071" s="10" t="s">
        <v>20</v>
      </c>
      <c r="AW1071" s="10" t="s">
        <v>32</v>
      </c>
      <c r="AX1071" s="10" t="s">
        <v>74</v>
      </c>
      <c r="AY1071" s="152" t="s">
        <v>154</v>
      </c>
    </row>
    <row r="1072" spans="2:65" s="11" customFormat="1" ht="22.5" customHeight="1" x14ac:dyDescent="0.1">
      <c r="B1072" s="153"/>
      <c r="C1072" s="154"/>
      <c r="D1072" s="154"/>
      <c r="E1072" s="155" t="s">
        <v>3</v>
      </c>
      <c r="F1072" s="249" t="s">
        <v>990</v>
      </c>
      <c r="G1072" s="250"/>
      <c r="H1072" s="250"/>
      <c r="I1072" s="250"/>
      <c r="J1072" s="154"/>
      <c r="K1072" s="156">
        <v>154.988</v>
      </c>
      <c r="L1072" s="154"/>
      <c r="M1072" s="154"/>
      <c r="N1072" s="154"/>
      <c r="O1072" s="154"/>
      <c r="P1072" s="154"/>
      <c r="Q1072" s="154"/>
      <c r="R1072" s="157"/>
      <c r="T1072" s="158"/>
      <c r="U1072" s="154"/>
      <c r="V1072" s="154"/>
      <c r="W1072" s="154"/>
      <c r="X1072" s="154"/>
      <c r="Y1072" s="154"/>
      <c r="Z1072" s="154"/>
      <c r="AA1072" s="159"/>
      <c r="AT1072" s="160" t="s">
        <v>161</v>
      </c>
      <c r="AU1072" s="160" t="s">
        <v>81</v>
      </c>
      <c r="AV1072" s="11" t="s">
        <v>81</v>
      </c>
      <c r="AW1072" s="11" t="s">
        <v>32</v>
      </c>
      <c r="AX1072" s="11" t="s">
        <v>74</v>
      </c>
      <c r="AY1072" s="160" t="s">
        <v>154</v>
      </c>
    </row>
    <row r="1073" spans="2:65" s="12" customFormat="1" ht="22.5" customHeight="1" x14ac:dyDescent="0.1">
      <c r="B1073" s="161"/>
      <c r="C1073" s="162"/>
      <c r="D1073" s="162"/>
      <c r="E1073" s="163" t="s">
        <v>3</v>
      </c>
      <c r="F1073" s="251" t="s">
        <v>163</v>
      </c>
      <c r="G1073" s="252"/>
      <c r="H1073" s="252"/>
      <c r="I1073" s="252"/>
      <c r="J1073" s="162"/>
      <c r="K1073" s="164">
        <v>154.988</v>
      </c>
      <c r="L1073" s="162"/>
      <c r="M1073" s="162"/>
      <c r="N1073" s="162"/>
      <c r="O1073" s="162"/>
      <c r="P1073" s="162"/>
      <c r="Q1073" s="162"/>
      <c r="R1073" s="165"/>
      <c r="T1073" s="166"/>
      <c r="U1073" s="162"/>
      <c r="V1073" s="162"/>
      <c r="W1073" s="162"/>
      <c r="X1073" s="162"/>
      <c r="Y1073" s="162"/>
      <c r="Z1073" s="162"/>
      <c r="AA1073" s="167"/>
      <c r="AT1073" s="168" t="s">
        <v>161</v>
      </c>
      <c r="AU1073" s="168" t="s">
        <v>81</v>
      </c>
      <c r="AV1073" s="12" t="s">
        <v>87</v>
      </c>
      <c r="AW1073" s="12" t="s">
        <v>32</v>
      </c>
      <c r="AX1073" s="12" t="s">
        <v>20</v>
      </c>
      <c r="AY1073" s="168" t="s">
        <v>154</v>
      </c>
    </row>
    <row r="1074" spans="2:65" s="1" customFormat="1" ht="44.25" customHeight="1" x14ac:dyDescent="0.1">
      <c r="B1074" s="135"/>
      <c r="C1074" s="136" t="s">
        <v>1009</v>
      </c>
      <c r="D1074" s="136" t="s">
        <v>155</v>
      </c>
      <c r="E1074" s="137" t="s">
        <v>1010</v>
      </c>
      <c r="F1074" s="244" t="s">
        <v>1011</v>
      </c>
      <c r="G1074" s="245"/>
      <c r="H1074" s="245"/>
      <c r="I1074" s="245"/>
      <c r="J1074" s="138" t="s">
        <v>235</v>
      </c>
      <c r="K1074" s="139">
        <v>2</v>
      </c>
      <c r="L1074" s="246">
        <v>0</v>
      </c>
      <c r="M1074" s="245"/>
      <c r="N1074" s="246">
        <f>ROUND(L1074*K1074,2)</f>
        <v>0</v>
      </c>
      <c r="O1074" s="245"/>
      <c r="P1074" s="245"/>
      <c r="Q1074" s="245"/>
      <c r="R1074" s="140"/>
      <c r="T1074" s="141" t="s">
        <v>3</v>
      </c>
      <c r="U1074" s="40" t="s">
        <v>41</v>
      </c>
      <c r="V1074" s="142">
        <v>0.45</v>
      </c>
      <c r="W1074" s="142">
        <f>V1074*K1074</f>
        <v>0.9</v>
      </c>
      <c r="X1074" s="142">
        <v>7.4999999999999997E-3</v>
      </c>
      <c r="Y1074" s="142">
        <f>X1074*K1074</f>
        <v>1.4999999999999999E-2</v>
      </c>
      <c r="Z1074" s="142">
        <v>0</v>
      </c>
      <c r="AA1074" s="143">
        <f>Z1074*K1074</f>
        <v>0</v>
      </c>
      <c r="AR1074" s="17" t="s">
        <v>258</v>
      </c>
      <c r="AT1074" s="17" t="s">
        <v>155</v>
      </c>
      <c r="AU1074" s="17" t="s">
        <v>81</v>
      </c>
      <c r="AY1074" s="17" t="s">
        <v>154</v>
      </c>
      <c r="BE1074" s="144">
        <f>IF(U1074="základní",N1074,0)</f>
        <v>0</v>
      </c>
      <c r="BF1074" s="144">
        <f>IF(U1074="snížená",N1074,0)</f>
        <v>0</v>
      </c>
      <c r="BG1074" s="144">
        <f>IF(U1074="zákl. přenesená",N1074,0)</f>
        <v>0</v>
      </c>
      <c r="BH1074" s="144">
        <f>IF(U1074="sníž. přenesená",N1074,0)</f>
        <v>0</v>
      </c>
      <c r="BI1074" s="144">
        <f>IF(U1074="nulová",N1074,0)</f>
        <v>0</v>
      </c>
      <c r="BJ1074" s="17" t="s">
        <v>81</v>
      </c>
      <c r="BK1074" s="144">
        <f>ROUND(L1074*K1074,2)</f>
        <v>0</v>
      </c>
      <c r="BL1074" s="17" t="s">
        <v>258</v>
      </c>
      <c r="BM1074" s="17" t="s">
        <v>1012</v>
      </c>
    </row>
    <row r="1075" spans="2:65" s="10" customFormat="1" ht="22.5" customHeight="1" x14ac:dyDescent="0.1">
      <c r="B1075" s="145"/>
      <c r="C1075" s="146"/>
      <c r="D1075" s="146"/>
      <c r="E1075" s="147" t="s">
        <v>3</v>
      </c>
      <c r="F1075" s="247" t="s">
        <v>1013</v>
      </c>
      <c r="G1075" s="248"/>
      <c r="H1075" s="248"/>
      <c r="I1075" s="248"/>
      <c r="J1075" s="146"/>
      <c r="K1075" s="148" t="s">
        <v>3</v>
      </c>
      <c r="L1075" s="146"/>
      <c r="M1075" s="146"/>
      <c r="N1075" s="146"/>
      <c r="O1075" s="146"/>
      <c r="P1075" s="146"/>
      <c r="Q1075" s="146"/>
      <c r="R1075" s="149"/>
      <c r="T1075" s="150"/>
      <c r="U1075" s="146"/>
      <c r="V1075" s="146"/>
      <c r="W1075" s="146"/>
      <c r="X1075" s="146"/>
      <c r="Y1075" s="146"/>
      <c r="Z1075" s="146"/>
      <c r="AA1075" s="151"/>
      <c r="AT1075" s="152" t="s">
        <v>161</v>
      </c>
      <c r="AU1075" s="152" t="s">
        <v>81</v>
      </c>
      <c r="AV1075" s="10" t="s">
        <v>20</v>
      </c>
      <c r="AW1075" s="10" t="s">
        <v>32</v>
      </c>
      <c r="AX1075" s="10" t="s">
        <v>74</v>
      </c>
      <c r="AY1075" s="152" t="s">
        <v>154</v>
      </c>
    </row>
    <row r="1076" spans="2:65" s="10" customFormat="1" ht="22.5" customHeight="1" x14ac:dyDescent="0.1">
      <c r="B1076" s="145"/>
      <c r="C1076" s="146"/>
      <c r="D1076" s="146"/>
      <c r="E1076" s="147" t="s">
        <v>3</v>
      </c>
      <c r="F1076" s="253" t="s">
        <v>1014</v>
      </c>
      <c r="G1076" s="248"/>
      <c r="H1076" s="248"/>
      <c r="I1076" s="248"/>
      <c r="J1076" s="146"/>
      <c r="K1076" s="148" t="s">
        <v>3</v>
      </c>
      <c r="L1076" s="146"/>
      <c r="M1076" s="146"/>
      <c r="N1076" s="146"/>
      <c r="O1076" s="146"/>
      <c r="P1076" s="146"/>
      <c r="Q1076" s="146"/>
      <c r="R1076" s="149"/>
      <c r="T1076" s="150"/>
      <c r="U1076" s="146"/>
      <c r="V1076" s="146"/>
      <c r="W1076" s="146"/>
      <c r="X1076" s="146"/>
      <c r="Y1076" s="146"/>
      <c r="Z1076" s="146"/>
      <c r="AA1076" s="151"/>
      <c r="AT1076" s="152" t="s">
        <v>161</v>
      </c>
      <c r="AU1076" s="152" t="s">
        <v>81</v>
      </c>
      <c r="AV1076" s="10" t="s">
        <v>20</v>
      </c>
      <c r="AW1076" s="10" t="s">
        <v>32</v>
      </c>
      <c r="AX1076" s="10" t="s">
        <v>74</v>
      </c>
      <c r="AY1076" s="152" t="s">
        <v>154</v>
      </c>
    </row>
    <row r="1077" spans="2:65" s="11" customFormat="1" ht="22.5" customHeight="1" x14ac:dyDescent="0.1">
      <c r="B1077" s="153"/>
      <c r="C1077" s="154"/>
      <c r="D1077" s="154"/>
      <c r="E1077" s="155" t="s">
        <v>3</v>
      </c>
      <c r="F1077" s="249" t="s">
        <v>81</v>
      </c>
      <c r="G1077" s="250"/>
      <c r="H1077" s="250"/>
      <c r="I1077" s="250"/>
      <c r="J1077" s="154"/>
      <c r="K1077" s="156">
        <v>2</v>
      </c>
      <c r="L1077" s="154"/>
      <c r="M1077" s="154"/>
      <c r="N1077" s="154"/>
      <c r="O1077" s="154"/>
      <c r="P1077" s="154"/>
      <c r="Q1077" s="154"/>
      <c r="R1077" s="157"/>
      <c r="T1077" s="158"/>
      <c r="U1077" s="154"/>
      <c r="V1077" s="154"/>
      <c r="W1077" s="154"/>
      <c r="X1077" s="154"/>
      <c r="Y1077" s="154"/>
      <c r="Z1077" s="154"/>
      <c r="AA1077" s="159"/>
      <c r="AT1077" s="160" t="s">
        <v>161</v>
      </c>
      <c r="AU1077" s="160" t="s">
        <v>81</v>
      </c>
      <c r="AV1077" s="11" t="s">
        <v>81</v>
      </c>
      <c r="AW1077" s="11" t="s">
        <v>32</v>
      </c>
      <c r="AX1077" s="11" t="s">
        <v>74</v>
      </c>
      <c r="AY1077" s="160" t="s">
        <v>154</v>
      </c>
    </row>
    <row r="1078" spans="2:65" s="12" customFormat="1" ht="22.5" customHeight="1" x14ac:dyDescent="0.1">
      <c r="B1078" s="161"/>
      <c r="C1078" s="162"/>
      <c r="D1078" s="162"/>
      <c r="E1078" s="163" t="s">
        <v>3</v>
      </c>
      <c r="F1078" s="251" t="s">
        <v>163</v>
      </c>
      <c r="G1078" s="252"/>
      <c r="H1078" s="252"/>
      <c r="I1078" s="252"/>
      <c r="J1078" s="162"/>
      <c r="K1078" s="164">
        <v>2</v>
      </c>
      <c r="L1078" s="162"/>
      <c r="M1078" s="162"/>
      <c r="N1078" s="162"/>
      <c r="O1078" s="162"/>
      <c r="P1078" s="162"/>
      <c r="Q1078" s="162"/>
      <c r="R1078" s="165"/>
      <c r="T1078" s="166"/>
      <c r="U1078" s="162"/>
      <c r="V1078" s="162"/>
      <c r="W1078" s="162"/>
      <c r="X1078" s="162"/>
      <c r="Y1078" s="162"/>
      <c r="Z1078" s="162"/>
      <c r="AA1078" s="167"/>
      <c r="AT1078" s="168" t="s">
        <v>161</v>
      </c>
      <c r="AU1078" s="168" t="s">
        <v>81</v>
      </c>
      <c r="AV1078" s="12" t="s">
        <v>87</v>
      </c>
      <c r="AW1078" s="12" t="s">
        <v>32</v>
      </c>
      <c r="AX1078" s="12" t="s">
        <v>20</v>
      </c>
      <c r="AY1078" s="168" t="s">
        <v>154</v>
      </c>
    </row>
    <row r="1079" spans="2:65" s="1" customFormat="1" ht="31.5" customHeight="1" x14ac:dyDescent="0.1">
      <c r="B1079" s="135"/>
      <c r="C1079" s="177" t="s">
        <v>1015</v>
      </c>
      <c r="D1079" s="177" t="s">
        <v>367</v>
      </c>
      <c r="E1079" s="178" t="s">
        <v>1016</v>
      </c>
      <c r="F1079" s="256" t="s">
        <v>1017</v>
      </c>
      <c r="G1079" s="257"/>
      <c r="H1079" s="257"/>
      <c r="I1079" s="257"/>
      <c r="J1079" s="179" t="s">
        <v>221</v>
      </c>
      <c r="K1079" s="180">
        <v>2</v>
      </c>
      <c r="L1079" s="258">
        <v>0</v>
      </c>
      <c r="M1079" s="257"/>
      <c r="N1079" s="258">
        <f>ROUND(L1079*K1079,2)</f>
        <v>0</v>
      </c>
      <c r="O1079" s="245"/>
      <c r="P1079" s="245"/>
      <c r="Q1079" s="245"/>
      <c r="R1079" s="140"/>
      <c r="T1079" s="141" t="s">
        <v>3</v>
      </c>
      <c r="U1079" s="40" t="s">
        <v>41</v>
      </c>
      <c r="V1079" s="142">
        <v>0</v>
      </c>
      <c r="W1079" s="142">
        <f>V1079*K1079</f>
        <v>0</v>
      </c>
      <c r="X1079" s="142">
        <v>2.5400000000000002E-3</v>
      </c>
      <c r="Y1079" s="142">
        <f>X1079*K1079</f>
        <v>5.0800000000000003E-3</v>
      </c>
      <c r="Z1079" s="142">
        <v>0</v>
      </c>
      <c r="AA1079" s="143">
        <f>Z1079*K1079</f>
        <v>0</v>
      </c>
      <c r="AR1079" s="17" t="s">
        <v>383</v>
      </c>
      <c r="AT1079" s="17" t="s">
        <v>367</v>
      </c>
      <c r="AU1079" s="17" t="s">
        <v>81</v>
      </c>
      <c r="AY1079" s="17" t="s">
        <v>154</v>
      </c>
      <c r="BE1079" s="144">
        <f>IF(U1079="základní",N1079,0)</f>
        <v>0</v>
      </c>
      <c r="BF1079" s="144">
        <f>IF(U1079="snížená",N1079,0)</f>
        <v>0</v>
      </c>
      <c r="BG1079" s="144">
        <f>IF(U1079="zákl. přenesená",N1079,0)</f>
        <v>0</v>
      </c>
      <c r="BH1079" s="144">
        <f>IF(U1079="sníž. přenesená",N1079,0)</f>
        <v>0</v>
      </c>
      <c r="BI1079" s="144">
        <f>IF(U1079="nulová",N1079,0)</f>
        <v>0</v>
      </c>
      <c r="BJ1079" s="17" t="s">
        <v>81</v>
      </c>
      <c r="BK1079" s="144">
        <f>ROUND(L1079*K1079,2)</f>
        <v>0</v>
      </c>
      <c r="BL1079" s="17" t="s">
        <v>258</v>
      </c>
      <c r="BM1079" s="17" t="s">
        <v>1018</v>
      </c>
    </row>
    <row r="1080" spans="2:65" s="10" customFormat="1" ht="22.5" customHeight="1" x14ac:dyDescent="0.1">
      <c r="B1080" s="145"/>
      <c r="C1080" s="146"/>
      <c r="D1080" s="146"/>
      <c r="E1080" s="147" t="s">
        <v>3</v>
      </c>
      <c r="F1080" s="247" t="s">
        <v>657</v>
      </c>
      <c r="G1080" s="248"/>
      <c r="H1080" s="248"/>
      <c r="I1080" s="248"/>
      <c r="J1080" s="146"/>
      <c r="K1080" s="148" t="s">
        <v>3</v>
      </c>
      <c r="L1080" s="146"/>
      <c r="M1080" s="146"/>
      <c r="N1080" s="146"/>
      <c r="O1080" s="146"/>
      <c r="P1080" s="146"/>
      <c r="Q1080" s="146"/>
      <c r="R1080" s="149"/>
      <c r="T1080" s="150"/>
      <c r="U1080" s="146"/>
      <c r="V1080" s="146"/>
      <c r="W1080" s="146"/>
      <c r="X1080" s="146"/>
      <c r="Y1080" s="146"/>
      <c r="Z1080" s="146"/>
      <c r="AA1080" s="151"/>
      <c r="AT1080" s="152" t="s">
        <v>161</v>
      </c>
      <c r="AU1080" s="152" t="s">
        <v>81</v>
      </c>
      <c r="AV1080" s="10" t="s">
        <v>20</v>
      </c>
      <c r="AW1080" s="10" t="s">
        <v>32</v>
      </c>
      <c r="AX1080" s="10" t="s">
        <v>74</v>
      </c>
      <c r="AY1080" s="152" t="s">
        <v>154</v>
      </c>
    </row>
    <row r="1081" spans="2:65" s="11" customFormat="1" ht="22.5" customHeight="1" x14ac:dyDescent="0.1">
      <c r="B1081" s="153"/>
      <c r="C1081" s="154"/>
      <c r="D1081" s="154"/>
      <c r="E1081" s="155" t="s">
        <v>3</v>
      </c>
      <c r="F1081" s="249" t="s">
        <v>1019</v>
      </c>
      <c r="G1081" s="250"/>
      <c r="H1081" s="250"/>
      <c r="I1081" s="250"/>
      <c r="J1081" s="154"/>
      <c r="K1081" s="156">
        <v>2</v>
      </c>
      <c r="L1081" s="154"/>
      <c r="M1081" s="154"/>
      <c r="N1081" s="154"/>
      <c r="O1081" s="154"/>
      <c r="P1081" s="154"/>
      <c r="Q1081" s="154"/>
      <c r="R1081" s="157"/>
      <c r="T1081" s="158"/>
      <c r="U1081" s="154"/>
      <c r="V1081" s="154"/>
      <c r="W1081" s="154"/>
      <c r="X1081" s="154"/>
      <c r="Y1081" s="154"/>
      <c r="Z1081" s="154"/>
      <c r="AA1081" s="159"/>
      <c r="AT1081" s="160" t="s">
        <v>161</v>
      </c>
      <c r="AU1081" s="160" t="s">
        <v>81</v>
      </c>
      <c r="AV1081" s="11" t="s">
        <v>81</v>
      </c>
      <c r="AW1081" s="11" t="s">
        <v>32</v>
      </c>
      <c r="AX1081" s="11" t="s">
        <v>74</v>
      </c>
      <c r="AY1081" s="160" t="s">
        <v>154</v>
      </c>
    </row>
    <row r="1082" spans="2:65" s="12" customFormat="1" ht="22.5" customHeight="1" x14ac:dyDescent="0.1">
      <c r="B1082" s="161"/>
      <c r="C1082" s="162"/>
      <c r="D1082" s="162"/>
      <c r="E1082" s="163" t="s">
        <v>3</v>
      </c>
      <c r="F1082" s="251" t="s">
        <v>163</v>
      </c>
      <c r="G1082" s="252"/>
      <c r="H1082" s="252"/>
      <c r="I1082" s="252"/>
      <c r="J1082" s="162"/>
      <c r="K1082" s="164">
        <v>2</v>
      </c>
      <c r="L1082" s="162"/>
      <c r="M1082" s="162"/>
      <c r="N1082" s="162"/>
      <c r="O1082" s="162"/>
      <c r="P1082" s="162"/>
      <c r="Q1082" s="162"/>
      <c r="R1082" s="165"/>
      <c r="T1082" s="166"/>
      <c r="U1082" s="162"/>
      <c r="V1082" s="162"/>
      <c r="W1082" s="162"/>
      <c r="X1082" s="162"/>
      <c r="Y1082" s="162"/>
      <c r="Z1082" s="162"/>
      <c r="AA1082" s="167"/>
      <c r="AT1082" s="168" t="s">
        <v>161</v>
      </c>
      <c r="AU1082" s="168" t="s">
        <v>81</v>
      </c>
      <c r="AV1082" s="12" t="s">
        <v>87</v>
      </c>
      <c r="AW1082" s="12" t="s">
        <v>32</v>
      </c>
      <c r="AX1082" s="12" t="s">
        <v>20</v>
      </c>
      <c r="AY1082" s="168" t="s">
        <v>154</v>
      </c>
    </row>
    <row r="1083" spans="2:65" s="1" customFormat="1" ht="44.25" customHeight="1" x14ac:dyDescent="0.1">
      <c r="B1083" s="135"/>
      <c r="C1083" s="136" t="s">
        <v>1020</v>
      </c>
      <c r="D1083" s="136" t="s">
        <v>155</v>
      </c>
      <c r="E1083" s="137" t="s">
        <v>1021</v>
      </c>
      <c r="F1083" s="244" t="s">
        <v>1022</v>
      </c>
      <c r="G1083" s="245"/>
      <c r="H1083" s="245"/>
      <c r="I1083" s="245"/>
      <c r="J1083" s="138" t="s">
        <v>235</v>
      </c>
      <c r="K1083" s="139">
        <v>12</v>
      </c>
      <c r="L1083" s="246">
        <v>0</v>
      </c>
      <c r="M1083" s="245"/>
      <c r="N1083" s="246">
        <f>ROUND(L1083*K1083,2)</f>
        <v>0</v>
      </c>
      <c r="O1083" s="245"/>
      <c r="P1083" s="245"/>
      <c r="Q1083" s="245"/>
      <c r="R1083" s="140"/>
      <c r="T1083" s="141" t="s">
        <v>3</v>
      </c>
      <c r="U1083" s="40" t="s">
        <v>41</v>
      </c>
      <c r="V1083" s="142">
        <v>7.0000000000000007E-2</v>
      </c>
      <c r="W1083" s="142">
        <f>V1083*K1083</f>
        <v>0.84000000000000008</v>
      </c>
      <c r="X1083" s="142">
        <v>0</v>
      </c>
      <c r="Y1083" s="142">
        <f>X1083*K1083</f>
        <v>0</v>
      </c>
      <c r="Z1083" s="142">
        <v>0</v>
      </c>
      <c r="AA1083" s="143">
        <f>Z1083*K1083</f>
        <v>0</v>
      </c>
      <c r="AR1083" s="17" t="s">
        <v>258</v>
      </c>
      <c r="AT1083" s="17" t="s">
        <v>155</v>
      </c>
      <c r="AU1083" s="17" t="s">
        <v>81</v>
      </c>
      <c r="AY1083" s="17" t="s">
        <v>154</v>
      </c>
      <c r="BE1083" s="144">
        <f>IF(U1083="základní",N1083,0)</f>
        <v>0</v>
      </c>
      <c r="BF1083" s="144">
        <f>IF(U1083="snížená",N1083,0)</f>
        <v>0</v>
      </c>
      <c r="BG1083" s="144">
        <f>IF(U1083="zákl. přenesená",N1083,0)</f>
        <v>0</v>
      </c>
      <c r="BH1083" s="144">
        <f>IF(U1083="sníž. přenesená",N1083,0)</f>
        <v>0</v>
      </c>
      <c r="BI1083" s="144">
        <f>IF(U1083="nulová",N1083,0)</f>
        <v>0</v>
      </c>
      <c r="BJ1083" s="17" t="s">
        <v>81</v>
      </c>
      <c r="BK1083" s="144">
        <f>ROUND(L1083*K1083,2)</f>
        <v>0</v>
      </c>
      <c r="BL1083" s="17" t="s">
        <v>258</v>
      </c>
      <c r="BM1083" s="17" t="s">
        <v>1023</v>
      </c>
    </row>
    <row r="1084" spans="2:65" s="1" customFormat="1" ht="22.5" customHeight="1" x14ac:dyDescent="0.1">
      <c r="B1084" s="135"/>
      <c r="C1084" s="177" t="s">
        <v>1024</v>
      </c>
      <c r="D1084" s="177" t="s">
        <v>367</v>
      </c>
      <c r="E1084" s="178" t="s">
        <v>1025</v>
      </c>
      <c r="F1084" s="256" t="s">
        <v>1026</v>
      </c>
      <c r="G1084" s="257"/>
      <c r="H1084" s="257"/>
      <c r="I1084" s="257"/>
      <c r="J1084" s="179" t="s">
        <v>235</v>
      </c>
      <c r="K1084" s="180">
        <v>4</v>
      </c>
      <c r="L1084" s="258">
        <v>0</v>
      </c>
      <c r="M1084" s="257"/>
      <c r="N1084" s="258">
        <f>ROUND(L1084*K1084,2)</f>
        <v>0</v>
      </c>
      <c r="O1084" s="245"/>
      <c r="P1084" s="245"/>
      <c r="Q1084" s="245"/>
      <c r="R1084" s="140"/>
      <c r="T1084" s="141" t="s">
        <v>3</v>
      </c>
      <c r="U1084" s="40" t="s">
        <v>41</v>
      </c>
      <c r="V1084" s="142">
        <v>0</v>
      </c>
      <c r="W1084" s="142">
        <f>V1084*K1084</f>
        <v>0</v>
      </c>
      <c r="X1084" s="142">
        <v>1.4999999999999999E-4</v>
      </c>
      <c r="Y1084" s="142">
        <f>X1084*K1084</f>
        <v>5.9999999999999995E-4</v>
      </c>
      <c r="Z1084" s="142">
        <v>0</v>
      </c>
      <c r="AA1084" s="143">
        <f>Z1084*K1084</f>
        <v>0</v>
      </c>
      <c r="AR1084" s="17" t="s">
        <v>383</v>
      </c>
      <c r="AT1084" s="17" t="s">
        <v>367</v>
      </c>
      <c r="AU1084" s="17" t="s">
        <v>81</v>
      </c>
      <c r="AY1084" s="17" t="s">
        <v>154</v>
      </c>
      <c r="BE1084" s="144">
        <f>IF(U1084="základní",N1084,0)</f>
        <v>0</v>
      </c>
      <c r="BF1084" s="144">
        <f>IF(U1084="snížená",N1084,0)</f>
        <v>0</v>
      </c>
      <c r="BG1084" s="144">
        <f>IF(U1084="zákl. přenesená",N1084,0)</f>
        <v>0</v>
      </c>
      <c r="BH1084" s="144">
        <f>IF(U1084="sníž. přenesená",N1084,0)</f>
        <v>0</v>
      </c>
      <c r="BI1084" s="144">
        <f>IF(U1084="nulová",N1084,0)</f>
        <v>0</v>
      </c>
      <c r="BJ1084" s="17" t="s">
        <v>81</v>
      </c>
      <c r="BK1084" s="144">
        <f>ROUND(L1084*K1084,2)</f>
        <v>0</v>
      </c>
      <c r="BL1084" s="17" t="s">
        <v>258</v>
      </c>
      <c r="BM1084" s="17" t="s">
        <v>1027</v>
      </c>
    </row>
    <row r="1085" spans="2:65" s="1" customFormat="1" ht="22.5" customHeight="1" x14ac:dyDescent="0.1">
      <c r="B1085" s="135"/>
      <c r="C1085" s="177" t="s">
        <v>1028</v>
      </c>
      <c r="D1085" s="177" t="s">
        <v>367</v>
      </c>
      <c r="E1085" s="178" t="s">
        <v>1029</v>
      </c>
      <c r="F1085" s="256" t="s">
        <v>1030</v>
      </c>
      <c r="G1085" s="257"/>
      <c r="H1085" s="257"/>
      <c r="I1085" s="257"/>
      <c r="J1085" s="179" t="s">
        <v>235</v>
      </c>
      <c r="K1085" s="180">
        <v>8</v>
      </c>
      <c r="L1085" s="258">
        <v>0</v>
      </c>
      <c r="M1085" s="257"/>
      <c r="N1085" s="258">
        <f>ROUND(L1085*K1085,2)</f>
        <v>0</v>
      </c>
      <c r="O1085" s="245"/>
      <c r="P1085" s="245"/>
      <c r="Q1085" s="245"/>
      <c r="R1085" s="140"/>
      <c r="T1085" s="141" t="s">
        <v>3</v>
      </c>
      <c r="U1085" s="40" t="s">
        <v>41</v>
      </c>
      <c r="V1085" s="142">
        <v>0</v>
      </c>
      <c r="W1085" s="142">
        <f>V1085*K1085</f>
        <v>0</v>
      </c>
      <c r="X1085" s="142">
        <v>1.4999999999999999E-4</v>
      </c>
      <c r="Y1085" s="142">
        <f>X1085*K1085</f>
        <v>1.1999999999999999E-3</v>
      </c>
      <c r="Z1085" s="142">
        <v>0</v>
      </c>
      <c r="AA1085" s="143">
        <f>Z1085*K1085</f>
        <v>0</v>
      </c>
      <c r="AR1085" s="17" t="s">
        <v>383</v>
      </c>
      <c r="AT1085" s="17" t="s">
        <v>367</v>
      </c>
      <c r="AU1085" s="17" t="s">
        <v>81</v>
      </c>
      <c r="AY1085" s="17" t="s">
        <v>154</v>
      </c>
      <c r="BE1085" s="144">
        <f>IF(U1085="základní",N1085,0)</f>
        <v>0</v>
      </c>
      <c r="BF1085" s="144">
        <f>IF(U1085="snížená",N1085,0)</f>
        <v>0</v>
      </c>
      <c r="BG1085" s="144">
        <f>IF(U1085="zákl. přenesená",N1085,0)</f>
        <v>0</v>
      </c>
      <c r="BH1085" s="144">
        <f>IF(U1085="sníž. přenesená",N1085,0)</f>
        <v>0</v>
      </c>
      <c r="BI1085" s="144">
        <f>IF(U1085="nulová",N1085,0)</f>
        <v>0</v>
      </c>
      <c r="BJ1085" s="17" t="s">
        <v>81</v>
      </c>
      <c r="BK1085" s="144">
        <f>ROUND(L1085*K1085,2)</f>
        <v>0</v>
      </c>
      <c r="BL1085" s="17" t="s">
        <v>258</v>
      </c>
      <c r="BM1085" s="17" t="s">
        <v>1031</v>
      </c>
    </row>
    <row r="1086" spans="2:65" s="1" customFormat="1" ht="44.25" customHeight="1" x14ac:dyDescent="0.1">
      <c r="B1086" s="135"/>
      <c r="C1086" s="136" t="s">
        <v>1032</v>
      </c>
      <c r="D1086" s="136" t="s">
        <v>155</v>
      </c>
      <c r="E1086" s="137" t="s">
        <v>1033</v>
      </c>
      <c r="F1086" s="244" t="s">
        <v>1034</v>
      </c>
      <c r="G1086" s="245"/>
      <c r="H1086" s="245"/>
      <c r="I1086" s="245"/>
      <c r="J1086" s="138" t="s">
        <v>235</v>
      </c>
      <c r="K1086" s="139">
        <v>20.14</v>
      </c>
      <c r="L1086" s="246">
        <v>0</v>
      </c>
      <c r="M1086" s="245"/>
      <c r="N1086" s="246">
        <f>ROUND(L1086*K1086,2)</f>
        <v>0</v>
      </c>
      <c r="O1086" s="245"/>
      <c r="P1086" s="245"/>
      <c r="Q1086" s="245"/>
      <c r="R1086" s="140"/>
      <c r="T1086" s="141" t="s">
        <v>3</v>
      </c>
      <c r="U1086" s="40" t="s">
        <v>41</v>
      </c>
      <c r="V1086" s="142">
        <v>0.03</v>
      </c>
      <c r="W1086" s="142">
        <f>V1086*K1086</f>
        <v>0.60419999999999996</v>
      </c>
      <c r="X1086" s="142">
        <v>1.1100000000000001E-3</v>
      </c>
      <c r="Y1086" s="142">
        <f>X1086*K1086</f>
        <v>2.2355400000000001E-2</v>
      </c>
      <c r="Z1086" s="142">
        <v>0</v>
      </c>
      <c r="AA1086" s="143">
        <f>Z1086*K1086</f>
        <v>0</v>
      </c>
      <c r="AR1086" s="17" t="s">
        <v>258</v>
      </c>
      <c r="AT1086" s="17" t="s">
        <v>155</v>
      </c>
      <c r="AU1086" s="17" t="s">
        <v>81</v>
      </c>
      <c r="AY1086" s="17" t="s">
        <v>154</v>
      </c>
      <c r="BE1086" s="144">
        <f>IF(U1086="základní",N1086,0)</f>
        <v>0</v>
      </c>
      <c r="BF1086" s="144">
        <f>IF(U1086="snížená",N1086,0)</f>
        <v>0</v>
      </c>
      <c r="BG1086" s="144">
        <f>IF(U1086="zákl. přenesená",N1086,0)</f>
        <v>0</v>
      </c>
      <c r="BH1086" s="144">
        <f>IF(U1086="sníž. přenesená",N1086,0)</f>
        <v>0</v>
      </c>
      <c r="BI1086" s="144">
        <f>IF(U1086="nulová",N1086,0)</f>
        <v>0</v>
      </c>
      <c r="BJ1086" s="17" t="s">
        <v>81</v>
      </c>
      <c r="BK1086" s="144">
        <f>ROUND(L1086*K1086,2)</f>
        <v>0</v>
      </c>
      <c r="BL1086" s="17" t="s">
        <v>258</v>
      </c>
      <c r="BM1086" s="17" t="s">
        <v>1035</v>
      </c>
    </row>
    <row r="1087" spans="2:65" s="10" customFormat="1" ht="22.5" customHeight="1" x14ac:dyDescent="0.1">
      <c r="B1087" s="145"/>
      <c r="C1087" s="146"/>
      <c r="D1087" s="146"/>
      <c r="E1087" s="147" t="s">
        <v>3</v>
      </c>
      <c r="F1087" s="247" t="s">
        <v>1013</v>
      </c>
      <c r="G1087" s="248"/>
      <c r="H1087" s="248"/>
      <c r="I1087" s="248"/>
      <c r="J1087" s="146"/>
      <c r="K1087" s="148" t="s">
        <v>3</v>
      </c>
      <c r="L1087" s="146"/>
      <c r="M1087" s="146"/>
      <c r="N1087" s="146"/>
      <c r="O1087" s="146"/>
      <c r="P1087" s="146"/>
      <c r="Q1087" s="146"/>
      <c r="R1087" s="149"/>
      <c r="T1087" s="150"/>
      <c r="U1087" s="146"/>
      <c r="V1087" s="146"/>
      <c r="W1087" s="146"/>
      <c r="X1087" s="146"/>
      <c r="Y1087" s="146"/>
      <c r="Z1087" s="146"/>
      <c r="AA1087" s="151"/>
      <c r="AT1087" s="152" t="s">
        <v>161</v>
      </c>
      <c r="AU1087" s="152" t="s">
        <v>81</v>
      </c>
      <c r="AV1087" s="10" t="s">
        <v>20</v>
      </c>
      <c r="AW1087" s="10" t="s">
        <v>32</v>
      </c>
      <c r="AX1087" s="10" t="s">
        <v>74</v>
      </c>
      <c r="AY1087" s="152" t="s">
        <v>154</v>
      </c>
    </row>
    <row r="1088" spans="2:65" s="10" customFormat="1" ht="22.5" customHeight="1" x14ac:dyDescent="0.1">
      <c r="B1088" s="145"/>
      <c r="C1088" s="146"/>
      <c r="D1088" s="146"/>
      <c r="E1088" s="147" t="s">
        <v>3</v>
      </c>
      <c r="F1088" s="253" t="s">
        <v>1036</v>
      </c>
      <c r="G1088" s="248"/>
      <c r="H1088" s="248"/>
      <c r="I1088" s="248"/>
      <c r="J1088" s="146"/>
      <c r="K1088" s="148" t="s">
        <v>3</v>
      </c>
      <c r="L1088" s="146"/>
      <c r="M1088" s="146"/>
      <c r="N1088" s="146"/>
      <c r="O1088" s="146"/>
      <c r="P1088" s="146"/>
      <c r="Q1088" s="146"/>
      <c r="R1088" s="149"/>
      <c r="T1088" s="150"/>
      <c r="U1088" s="146"/>
      <c r="V1088" s="146"/>
      <c r="W1088" s="146"/>
      <c r="X1088" s="146"/>
      <c r="Y1088" s="146"/>
      <c r="Z1088" s="146"/>
      <c r="AA1088" s="151"/>
      <c r="AT1088" s="152" t="s">
        <v>161</v>
      </c>
      <c r="AU1088" s="152" t="s">
        <v>81</v>
      </c>
      <c r="AV1088" s="10" t="s">
        <v>20</v>
      </c>
      <c r="AW1088" s="10" t="s">
        <v>32</v>
      </c>
      <c r="AX1088" s="10" t="s">
        <v>74</v>
      </c>
      <c r="AY1088" s="152" t="s">
        <v>154</v>
      </c>
    </row>
    <row r="1089" spans="2:65" s="11" customFormat="1" ht="22.5" customHeight="1" x14ac:dyDescent="0.1">
      <c r="B1089" s="153"/>
      <c r="C1089" s="154"/>
      <c r="D1089" s="154"/>
      <c r="E1089" s="155" t="s">
        <v>3</v>
      </c>
      <c r="F1089" s="249" t="s">
        <v>1037</v>
      </c>
      <c r="G1089" s="250"/>
      <c r="H1089" s="250"/>
      <c r="I1089" s="250"/>
      <c r="J1089" s="154"/>
      <c r="K1089" s="156">
        <v>20.14</v>
      </c>
      <c r="L1089" s="154"/>
      <c r="M1089" s="154"/>
      <c r="N1089" s="154"/>
      <c r="O1089" s="154"/>
      <c r="P1089" s="154"/>
      <c r="Q1089" s="154"/>
      <c r="R1089" s="157"/>
      <c r="T1089" s="158"/>
      <c r="U1089" s="154"/>
      <c r="V1089" s="154"/>
      <c r="W1089" s="154"/>
      <c r="X1089" s="154"/>
      <c r="Y1089" s="154"/>
      <c r="Z1089" s="154"/>
      <c r="AA1089" s="159"/>
      <c r="AT1089" s="160" t="s">
        <v>161</v>
      </c>
      <c r="AU1089" s="160" t="s">
        <v>81</v>
      </c>
      <c r="AV1089" s="11" t="s">
        <v>81</v>
      </c>
      <c r="AW1089" s="11" t="s">
        <v>32</v>
      </c>
      <c r="AX1089" s="11" t="s">
        <v>74</v>
      </c>
      <c r="AY1089" s="160" t="s">
        <v>154</v>
      </c>
    </row>
    <row r="1090" spans="2:65" s="12" customFormat="1" ht="22.5" customHeight="1" x14ac:dyDescent="0.1">
      <c r="B1090" s="161"/>
      <c r="C1090" s="162"/>
      <c r="D1090" s="162"/>
      <c r="E1090" s="163" t="s">
        <v>3</v>
      </c>
      <c r="F1090" s="251" t="s">
        <v>163</v>
      </c>
      <c r="G1090" s="252"/>
      <c r="H1090" s="252"/>
      <c r="I1090" s="252"/>
      <c r="J1090" s="162"/>
      <c r="K1090" s="164">
        <v>20.14</v>
      </c>
      <c r="L1090" s="162"/>
      <c r="M1090" s="162"/>
      <c r="N1090" s="162"/>
      <c r="O1090" s="162"/>
      <c r="P1090" s="162"/>
      <c r="Q1090" s="162"/>
      <c r="R1090" s="165"/>
      <c r="T1090" s="166"/>
      <c r="U1090" s="162"/>
      <c r="V1090" s="162"/>
      <c r="W1090" s="162"/>
      <c r="X1090" s="162"/>
      <c r="Y1090" s="162"/>
      <c r="Z1090" s="162"/>
      <c r="AA1090" s="167"/>
      <c r="AT1090" s="168" t="s">
        <v>161</v>
      </c>
      <c r="AU1090" s="168" t="s">
        <v>81</v>
      </c>
      <c r="AV1090" s="12" t="s">
        <v>87</v>
      </c>
      <c r="AW1090" s="12" t="s">
        <v>32</v>
      </c>
      <c r="AX1090" s="12" t="s">
        <v>20</v>
      </c>
      <c r="AY1090" s="168" t="s">
        <v>154</v>
      </c>
    </row>
    <row r="1091" spans="2:65" s="1" customFormat="1" ht="44.25" customHeight="1" x14ac:dyDescent="0.1">
      <c r="B1091" s="135"/>
      <c r="C1091" s="136" t="s">
        <v>1038</v>
      </c>
      <c r="D1091" s="136" t="s">
        <v>155</v>
      </c>
      <c r="E1091" s="137" t="s">
        <v>1039</v>
      </c>
      <c r="F1091" s="244" t="s">
        <v>1040</v>
      </c>
      <c r="G1091" s="245"/>
      <c r="H1091" s="245"/>
      <c r="I1091" s="245"/>
      <c r="J1091" s="138" t="s">
        <v>235</v>
      </c>
      <c r="K1091" s="139">
        <v>40.28</v>
      </c>
      <c r="L1091" s="246">
        <v>0</v>
      </c>
      <c r="M1091" s="245"/>
      <c r="N1091" s="246">
        <f>ROUND(L1091*K1091,2)</f>
        <v>0</v>
      </c>
      <c r="O1091" s="245"/>
      <c r="P1091" s="245"/>
      <c r="Q1091" s="245"/>
      <c r="R1091" s="140"/>
      <c r="T1091" s="141" t="s">
        <v>3</v>
      </c>
      <c r="U1091" s="40" t="s">
        <v>41</v>
      </c>
      <c r="V1091" s="142">
        <v>0.2</v>
      </c>
      <c r="W1091" s="142">
        <f>V1091*K1091</f>
        <v>8.0560000000000009</v>
      </c>
      <c r="X1091" s="142">
        <v>1.1100000000000001E-3</v>
      </c>
      <c r="Y1091" s="142">
        <f>X1091*K1091</f>
        <v>4.4710800000000002E-2</v>
      </c>
      <c r="Z1091" s="142">
        <v>0</v>
      </c>
      <c r="AA1091" s="143">
        <f>Z1091*K1091</f>
        <v>0</v>
      </c>
      <c r="AR1091" s="17" t="s">
        <v>258</v>
      </c>
      <c r="AT1091" s="17" t="s">
        <v>155</v>
      </c>
      <c r="AU1091" s="17" t="s">
        <v>81</v>
      </c>
      <c r="AY1091" s="17" t="s">
        <v>154</v>
      </c>
      <c r="BE1091" s="144">
        <f>IF(U1091="základní",N1091,0)</f>
        <v>0</v>
      </c>
      <c r="BF1091" s="144">
        <f>IF(U1091="snížená",N1091,0)</f>
        <v>0</v>
      </c>
      <c r="BG1091" s="144">
        <f>IF(U1091="zákl. přenesená",N1091,0)</f>
        <v>0</v>
      </c>
      <c r="BH1091" s="144">
        <f>IF(U1091="sníž. přenesená",N1091,0)</f>
        <v>0</v>
      </c>
      <c r="BI1091" s="144">
        <f>IF(U1091="nulová",N1091,0)</f>
        <v>0</v>
      </c>
      <c r="BJ1091" s="17" t="s">
        <v>81</v>
      </c>
      <c r="BK1091" s="144">
        <f>ROUND(L1091*K1091,2)</f>
        <v>0</v>
      </c>
      <c r="BL1091" s="17" t="s">
        <v>258</v>
      </c>
      <c r="BM1091" s="17" t="s">
        <v>1041</v>
      </c>
    </row>
    <row r="1092" spans="2:65" s="10" customFormat="1" ht="22.5" customHeight="1" x14ac:dyDescent="0.1">
      <c r="B1092" s="145"/>
      <c r="C1092" s="146"/>
      <c r="D1092" s="146"/>
      <c r="E1092" s="147" t="s">
        <v>3</v>
      </c>
      <c r="F1092" s="247" t="s">
        <v>1013</v>
      </c>
      <c r="G1092" s="248"/>
      <c r="H1092" s="248"/>
      <c r="I1092" s="248"/>
      <c r="J1092" s="146"/>
      <c r="K1092" s="148" t="s">
        <v>3</v>
      </c>
      <c r="L1092" s="146"/>
      <c r="M1092" s="146"/>
      <c r="N1092" s="146"/>
      <c r="O1092" s="146"/>
      <c r="P1092" s="146"/>
      <c r="Q1092" s="146"/>
      <c r="R1092" s="149"/>
      <c r="T1092" s="150"/>
      <c r="U1092" s="146"/>
      <c r="V1092" s="146"/>
      <c r="W1092" s="146"/>
      <c r="X1092" s="146"/>
      <c r="Y1092" s="146"/>
      <c r="Z1092" s="146"/>
      <c r="AA1092" s="151"/>
      <c r="AT1092" s="152" t="s">
        <v>161</v>
      </c>
      <c r="AU1092" s="152" t="s">
        <v>81</v>
      </c>
      <c r="AV1092" s="10" t="s">
        <v>20</v>
      </c>
      <c r="AW1092" s="10" t="s">
        <v>32</v>
      </c>
      <c r="AX1092" s="10" t="s">
        <v>74</v>
      </c>
      <c r="AY1092" s="152" t="s">
        <v>154</v>
      </c>
    </row>
    <row r="1093" spans="2:65" s="10" customFormat="1" ht="22.5" customHeight="1" x14ac:dyDescent="0.1">
      <c r="B1093" s="145"/>
      <c r="C1093" s="146"/>
      <c r="D1093" s="146"/>
      <c r="E1093" s="147" t="s">
        <v>3</v>
      </c>
      <c r="F1093" s="253" t="s">
        <v>1036</v>
      </c>
      <c r="G1093" s="248"/>
      <c r="H1093" s="248"/>
      <c r="I1093" s="248"/>
      <c r="J1093" s="146"/>
      <c r="K1093" s="148" t="s">
        <v>3</v>
      </c>
      <c r="L1093" s="146"/>
      <c r="M1093" s="146"/>
      <c r="N1093" s="146"/>
      <c r="O1093" s="146"/>
      <c r="P1093" s="146"/>
      <c r="Q1093" s="146"/>
      <c r="R1093" s="149"/>
      <c r="T1093" s="150"/>
      <c r="U1093" s="146"/>
      <c r="V1093" s="146"/>
      <c r="W1093" s="146"/>
      <c r="X1093" s="146"/>
      <c r="Y1093" s="146"/>
      <c r="Z1093" s="146"/>
      <c r="AA1093" s="151"/>
      <c r="AT1093" s="152" t="s">
        <v>161</v>
      </c>
      <c r="AU1093" s="152" t="s">
        <v>81</v>
      </c>
      <c r="AV1093" s="10" t="s">
        <v>20</v>
      </c>
      <c r="AW1093" s="10" t="s">
        <v>32</v>
      </c>
      <c r="AX1093" s="10" t="s">
        <v>74</v>
      </c>
      <c r="AY1093" s="152" t="s">
        <v>154</v>
      </c>
    </row>
    <row r="1094" spans="2:65" s="11" customFormat="1" ht="22.5" customHeight="1" x14ac:dyDescent="0.1">
      <c r="B1094" s="153"/>
      <c r="C1094" s="154"/>
      <c r="D1094" s="154"/>
      <c r="E1094" s="155" t="s">
        <v>3</v>
      </c>
      <c r="F1094" s="249" t="s">
        <v>1042</v>
      </c>
      <c r="G1094" s="250"/>
      <c r="H1094" s="250"/>
      <c r="I1094" s="250"/>
      <c r="J1094" s="154"/>
      <c r="K1094" s="156">
        <v>40.28</v>
      </c>
      <c r="L1094" s="154"/>
      <c r="M1094" s="154"/>
      <c r="N1094" s="154"/>
      <c r="O1094" s="154"/>
      <c r="P1094" s="154"/>
      <c r="Q1094" s="154"/>
      <c r="R1094" s="157"/>
      <c r="T1094" s="158"/>
      <c r="U1094" s="154"/>
      <c r="V1094" s="154"/>
      <c r="W1094" s="154"/>
      <c r="X1094" s="154"/>
      <c r="Y1094" s="154"/>
      <c r="Z1094" s="154"/>
      <c r="AA1094" s="159"/>
      <c r="AT1094" s="160" t="s">
        <v>161</v>
      </c>
      <c r="AU1094" s="160" t="s">
        <v>81</v>
      </c>
      <c r="AV1094" s="11" t="s">
        <v>81</v>
      </c>
      <c r="AW1094" s="11" t="s">
        <v>32</v>
      </c>
      <c r="AX1094" s="11" t="s">
        <v>74</v>
      </c>
      <c r="AY1094" s="160" t="s">
        <v>154</v>
      </c>
    </row>
    <row r="1095" spans="2:65" s="12" customFormat="1" ht="22.5" customHeight="1" x14ac:dyDescent="0.1">
      <c r="B1095" s="161"/>
      <c r="C1095" s="162"/>
      <c r="D1095" s="162"/>
      <c r="E1095" s="163" t="s">
        <v>3</v>
      </c>
      <c r="F1095" s="251" t="s">
        <v>163</v>
      </c>
      <c r="G1095" s="252"/>
      <c r="H1095" s="252"/>
      <c r="I1095" s="252"/>
      <c r="J1095" s="162"/>
      <c r="K1095" s="164">
        <v>40.28</v>
      </c>
      <c r="L1095" s="162"/>
      <c r="M1095" s="162"/>
      <c r="N1095" s="162"/>
      <c r="O1095" s="162"/>
      <c r="P1095" s="162"/>
      <c r="Q1095" s="162"/>
      <c r="R1095" s="165"/>
      <c r="T1095" s="166"/>
      <c r="U1095" s="162"/>
      <c r="V1095" s="162"/>
      <c r="W1095" s="162"/>
      <c r="X1095" s="162"/>
      <c r="Y1095" s="162"/>
      <c r="Z1095" s="162"/>
      <c r="AA1095" s="167"/>
      <c r="AT1095" s="168" t="s">
        <v>161</v>
      </c>
      <c r="AU1095" s="168" t="s">
        <v>81</v>
      </c>
      <c r="AV1095" s="12" t="s">
        <v>87</v>
      </c>
      <c r="AW1095" s="12" t="s">
        <v>32</v>
      </c>
      <c r="AX1095" s="12" t="s">
        <v>20</v>
      </c>
      <c r="AY1095" s="168" t="s">
        <v>154</v>
      </c>
    </row>
    <row r="1096" spans="2:65" s="1" customFormat="1" ht="31.5" customHeight="1" x14ac:dyDescent="0.1">
      <c r="B1096" s="135"/>
      <c r="C1096" s="136" t="s">
        <v>1043</v>
      </c>
      <c r="D1096" s="136" t="s">
        <v>155</v>
      </c>
      <c r="E1096" s="137" t="s">
        <v>1044</v>
      </c>
      <c r="F1096" s="244" t="s">
        <v>1045</v>
      </c>
      <c r="G1096" s="245"/>
      <c r="H1096" s="245"/>
      <c r="I1096" s="245"/>
      <c r="J1096" s="138" t="s">
        <v>221</v>
      </c>
      <c r="K1096" s="139">
        <v>91.355999999999995</v>
      </c>
      <c r="L1096" s="246">
        <v>0</v>
      </c>
      <c r="M1096" s="245"/>
      <c r="N1096" s="246">
        <f>ROUND(L1096*K1096,2)</f>
        <v>0</v>
      </c>
      <c r="O1096" s="245"/>
      <c r="P1096" s="245"/>
      <c r="Q1096" s="245"/>
      <c r="R1096" s="140"/>
      <c r="T1096" s="141" t="s">
        <v>3</v>
      </c>
      <c r="U1096" s="40" t="s">
        <v>41</v>
      </c>
      <c r="V1096" s="142">
        <v>0.09</v>
      </c>
      <c r="W1096" s="142">
        <f>V1096*K1096</f>
        <v>8.2220399999999998</v>
      </c>
      <c r="X1096" s="142">
        <v>0</v>
      </c>
      <c r="Y1096" s="142">
        <f>X1096*K1096</f>
        <v>0</v>
      </c>
      <c r="Z1096" s="142">
        <v>0</v>
      </c>
      <c r="AA1096" s="143">
        <f>Z1096*K1096</f>
        <v>0</v>
      </c>
      <c r="AR1096" s="17" t="s">
        <v>258</v>
      </c>
      <c r="AT1096" s="17" t="s">
        <v>155</v>
      </c>
      <c r="AU1096" s="17" t="s">
        <v>81</v>
      </c>
      <c r="AY1096" s="17" t="s">
        <v>154</v>
      </c>
      <c r="BE1096" s="144">
        <f>IF(U1096="základní",N1096,0)</f>
        <v>0</v>
      </c>
      <c r="BF1096" s="144">
        <f>IF(U1096="snížená",N1096,0)</f>
        <v>0</v>
      </c>
      <c r="BG1096" s="144">
        <f>IF(U1096="zákl. přenesená",N1096,0)</f>
        <v>0</v>
      </c>
      <c r="BH1096" s="144">
        <f>IF(U1096="sníž. přenesená",N1096,0)</f>
        <v>0</v>
      </c>
      <c r="BI1096" s="144">
        <f>IF(U1096="nulová",N1096,0)</f>
        <v>0</v>
      </c>
      <c r="BJ1096" s="17" t="s">
        <v>81</v>
      </c>
      <c r="BK1096" s="144">
        <f>ROUND(L1096*K1096,2)</f>
        <v>0</v>
      </c>
      <c r="BL1096" s="17" t="s">
        <v>258</v>
      </c>
      <c r="BM1096" s="17" t="s">
        <v>1046</v>
      </c>
    </row>
    <row r="1097" spans="2:65" s="10" customFormat="1" ht="22.5" customHeight="1" x14ac:dyDescent="0.1">
      <c r="B1097" s="145"/>
      <c r="C1097" s="146"/>
      <c r="D1097" s="146"/>
      <c r="E1097" s="147" t="s">
        <v>3</v>
      </c>
      <c r="F1097" s="247" t="s">
        <v>980</v>
      </c>
      <c r="G1097" s="248"/>
      <c r="H1097" s="248"/>
      <c r="I1097" s="248"/>
      <c r="J1097" s="146"/>
      <c r="K1097" s="148" t="s">
        <v>3</v>
      </c>
      <c r="L1097" s="146"/>
      <c r="M1097" s="146"/>
      <c r="N1097" s="146"/>
      <c r="O1097" s="146"/>
      <c r="P1097" s="146"/>
      <c r="Q1097" s="146"/>
      <c r="R1097" s="149"/>
      <c r="T1097" s="150"/>
      <c r="U1097" s="146"/>
      <c r="V1097" s="146"/>
      <c r="W1097" s="146"/>
      <c r="X1097" s="146"/>
      <c r="Y1097" s="146"/>
      <c r="Z1097" s="146"/>
      <c r="AA1097" s="151"/>
      <c r="AT1097" s="152" t="s">
        <v>161</v>
      </c>
      <c r="AU1097" s="152" t="s">
        <v>81</v>
      </c>
      <c r="AV1097" s="10" t="s">
        <v>20</v>
      </c>
      <c r="AW1097" s="10" t="s">
        <v>32</v>
      </c>
      <c r="AX1097" s="10" t="s">
        <v>74</v>
      </c>
      <c r="AY1097" s="152" t="s">
        <v>154</v>
      </c>
    </row>
    <row r="1098" spans="2:65" s="11" customFormat="1" ht="22.5" customHeight="1" x14ac:dyDescent="0.1">
      <c r="B1098" s="153"/>
      <c r="C1098" s="154"/>
      <c r="D1098" s="154"/>
      <c r="E1098" s="155" t="s">
        <v>3</v>
      </c>
      <c r="F1098" s="249" t="s">
        <v>981</v>
      </c>
      <c r="G1098" s="250"/>
      <c r="H1098" s="250"/>
      <c r="I1098" s="250"/>
      <c r="J1098" s="154"/>
      <c r="K1098" s="156">
        <v>91.355999999999995</v>
      </c>
      <c r="L1098" s="154"/>
      <c r="M1098" s="154"/>
      <c r="N1098" s="154"/>
      <c r="O1098" s="154"/>
      <c r="P1098" s="154"/>
      <c r="Q1098" s="154"/>
      <c r="R1098" s="157"/>
      <c r="T1098" s="158"/>
      <c r="U1098" s="154"/>
      <c r="V1098" s="154"/>
      <c r="W1098" s="154"/>
      <c r="X1098" s="154"/>
      <c r="Y1098" s="154"/>
      <c r="Z1098" s="154"/>
      <c r="AA1098" s="159"/>
      <c r="AT1098" s="160" t="s">
        <v>161</v>
      </c>
      <c r="AU1098" s="160" t="s">
        <v>81</v>
      </c>
      <c r="AV1098" s="11" t="s">
        <v>81</v>
      </c>
      <c r="AW1098" s="11" t="s">
        <v>32</v>
      </c>
      <c r="AX1098" s="11" t="s">
        <v>74</v>
      </c>
      <c r="AY1098" s="160" t="s">
        <v>154</v>
      </c>
    </row>
    <row r="1099" spans="2:65" s="12" customFormat="1" ht="22.5" customHeight="1" x14ac:dyDescent="0.1">
      <c r="B1099" s="161"/>
      <c r="C1099" s="162"/>
      <c r="D1099" s="162"/>
      <c r="E1099" s="163" t="s">
        <v>3</v>
      </c>
      <c r="F1099" s="251" t="s">
        <v>163</v>
      </c>
      <c r="G1099" s="252"/>
      <c r="H1099" s="252"/>
      <c r="I1099" s="252"/>
      <c r="J1099" s="162"/>
      <c r="K1099" s="164">
        <v>91.355999999999995</v>
      </c>
      <c r="L1099" s="162"/>
      <c r="M1099" s="162"/>
      <c r="N1099" s="162"/>
      <c r="O1099" s="162"/>
      <c r="P1099" s="162"/>
      <c r="Q1099" s="162"/>
      <c r="R1099" s="165"/>
      <c r="T1099" s="166"/>
      <c r="U1099" s="162"/>
      <c r="V1099" s="162"/>
      <c r="W1099" s="162"/>
      <c r="X1099" s="162"/>
      <c r="Y1099" s="162"/>
      <c r="Z1099" s="162"/>
      <c r="AA1099" s="167"/>
      <c r="AT1099" s="168" t="s">
        <v>161</v>
      </c>
      <c r="AU1099" s="168" t="s">
        <v>81</v>
      </c>
      <c r="AV1099" s="12" t="s">
        <v>87</v>
      </c>
      <c r="AW1099" s="12" t="s">
        <v>32</v>
      </c>
      <c r="AX1099" s="12" t="s">
        <v>20</v>
      </c>
      <c r="AY1099" s="168" t="s">
        <v>154</v>
      </c>
    </row>
    <row r="1100" spans="2:65" s="1" customFormat="1" ht="22.5" customHeight="1" x14ac:dyDescent="0.1">
      <c r="B1100" s="135"/>
      <c r="C1100" s="177" t="s">
        <v>1047</v>
      </c>
      <c r="D1100" s="177" t="s">
        <v>367</v>
      </c>
      <c r="E1100" s="178" t="s">
        <v>1048</v>
      </c>
      <c r="F1100" s="256" t="s">
        <v>1049</v>
      </c>
      <c r="G1100" s="257"/>
      <c r="H1100" s="257"/>
      <c r="I1100" s="257"/>
      <c r="J1100" s="179" t="s">
        <v>221</v>
      </c>
      <c r="K1100" s="180">
        <v>105.059</v>
      </c>
      <c r="L1100" s="258">
        <v>0</v>
      </c>
      <c r="M1100" s="257"/>
      <c r="N1100" s="258">
        <f>ROUND(L1100*K1100,2)</f>
        <v>0</v>
      </c>
      <c r="O1100" s="245"/>
      <c r="P1100" s="245"/>
      <c r="Q1100" s="245"/>
      <c r="R1100" s="140"/>
      <c r="T1100" s="141" t="s">
        <v>3</v>
      </c>
      <c r="U1100" s="40" t="s">
        <v>41</v>
      </c>
      <c r="V1100" s="142">
        <v>0</v>
      </c>
      <c r="W1100" s="142">
        <f>V1100*K1100</f>
        <v>0</v>
      </c>
      <c r="X1100" s="142">
        <v>1.9000000000000001E-4</v>
      </c>
      <c r="Y1100" s="142">
        <f>X1100*K1100</f>
        <v>1.996121E-2</v>
      </c>
      <c r="Z1100" s="142">
        <v>0</v>
      </c>
      <c r="AA1100" s="143">
        <f>Z1100*K1100</f>
        <v>0</v>
      </c>
      <c r="AR1100" s="17" t="s">
        <v>383</v>
      </c>
      <c r="AT1100" s="17" t="s">
        <v>367</v>
      </c>
      <c r="AU1100" s="17" t="s">
        <v>81</v>
      </c>
      <c r="AY1100" s="17" t="s">
        <v>154</v>
      </c>
      <c r="BE1100" s="144">
        <f>IF(U1100="základní",N1100,0)</f>
        <v>0</v>
      </c>
      <c r="BF1100" s="144">
        <f>IF(U1100="snížená",N1100,0)</f>
        <v>0</v>
      </c>
      <c r="BG1100" s="144">
        <f>IF(U1100="zákl. přenesená",N1100,0)</f>
        <v>0</v>
      </c>
      <c r="BH1100" s="144">
        <f>IF(U1100="sníž. přenesená",N1100,0)</f>
        <v>0</v>
      </c>
      <c r="BI1100" s="144">
        <f>IF(U1100="nulová",N1100,0)</f>
        <v>0</v>
      </c>
      <c r="BJ1100" s="17" t="s">
        <v>81</v>
      </c>
      <c r="BK1100" s="144">
        <f>ROUND(L1100*K1100,2)</f>
        <v>0</v>
      </c>
      <c r="BL1100" s="17" t="s">
        <v>258</v>
      </c>
      <c r="BM1100" s="17" t="s">
        <v>1050</v>
      </c>
    </row>
    <row r="1101" spans="2:65" s="10" customFormat="1" ht="22.5" customHeight="1" x14ac:dyDescent="0.1">
      <c r="B1101" s="145"/>
      <c r="C1101" s="146"/>
      <c r="D1101" s="146"/>
      <c r="E1101" s="147" t="s">
        <v>3</v>
      </c>
      <c r="F1101" s="247" t="s">
        <v>657</v>
      </c>
      <c r="G1101" s="248"/>
      <c r="H1101" s="248"/>
      <c r="I1101" s="248"/>
      <c r="J1101" s="146"/>
      <c r="K1101" s="148" t="s">
        <v>3</v>
      </c>
      <c r="L1101" s="146"/>
      <c r="M1101" s="146"/>
      <c r="N1101" s="146"/>
      <c r="O1101" s="146"/>
      <c r="P1101" s="146"/>
      <c r="Q1101" s="146"/>
      <c r="R1101" s="149"/>
      <c r="T1101" s="150"/>
      <c r="U1101" s="146"/>
      <c r="V1101" s="146"/>
      <c r="W1101" s="146"/>
      <c r="X1101" s="146"/>
      <c r="Y1101" s="146"/>
      <c r="Z1101" s="146"/>
      <c r="AA1101" s="151"/>
      <c r="AT1101" s="152" t="s">
        <v>161</v>
      </c>
      <c r="AU1101" s="152" t="s">
        <v>81</v>
      </c>
      <c r="AV1101" s="10" t="s">
        <v>20</v>
      </c>
      <c r="AW1101" s="10" t="s">
        <v>32</v>
      </c>
      <c r="AX1101" s="10" t="s">
        <v>74</v>
      </c>
      <c r="AY1101" s="152" t="s">
        <v>154</v>
      </c>
    </row>
    <row r="1102" spans="2:65" s="11" customFormat="1" ht="22.5" customHeight="1" x14ac:dyDescent="0.1">
      <c r="B1102" s="153"/>
      <c r="C1102" s="154"/>
      <c r="D1102" s="154"/>
      <c r="E1102" s="155" t="s">
        <v>3</v>
      </c>
      <c r="F1102" s="249" t="s">
        <v>1051</v>
      </c>
      <c r="G1102" s="250"/>
      <c r="H1102" s="250"/>
      <c r="I1102" s="250"/>
      <c r="J1102" s="154"/>
      <c r="K1102" s="156">
        <v>105.059</v>
      </c>
      <c r="L1102" s="154"/>
      <c r="M1102" s="154"/>
      <c r="N1102" s="154"/>
      <c r="O1102" s="154"/>
      <c r="P1102" s="154"/>
      <c r="Q1102" s="154"/>
      <c r="R1102" s="157"/>
      <c r="T1102" s="158"/>
      <c r="U1102" s="154"/>
      <c r="V1102" s="154"/>
      <c r="W1102" s="154"/>
      <c r="X1102" s="154"/>
      <c r="Y1102" s="154"/>
      <c r="Z1102" s="154"/>
      <c r="AA1102" s="159"/>
      <c r="AT1102" s="160" t="s">
        <v>161</v>
      </c>
      <c r="AU1102" s="160" t="s">
        <v>81</v>
      </c>
      <c r="AV1102" s="11" t="s">
        <v>81</v>
      </c>
      <c r="AW1102" s="11" t="s">
        <v>32</v>
      </c>
      <c r="AX1102" s="11" t="s">
        <v>74</v>
      </c>
      <c r="AY1102" s="160" t="s">
        <v>154</v>
      </c>
    </row>
    <row r="1103" spans="2:65" s="12" customFormat="1" ht="22.5" customHeight="1" x14ac:dyDescent="0.1">
      <c r="B1103" s="161"/>
      <c r="C1103" s="162"/>
      <c r="D1103" s="162"/>
      <c r="E1103" s="163" t="s">
        <v>3</v>
      </c>
      <c r="F1103" s="251" t="s">
        <v>163</v>
      </c>
      <c r="G1103" s="252"/>
      <c r="H1103" s="252"/>
      <c r="I1103" s="252"/>
      <c r="J1103" s="162"/>
      <c r="K1103" s="164">
        <v>105.059</v>
      </c>
      <c r="L1103" s="162"/>
      <c r="M1103" s="162"/>
      <c r="N1103" s="162"/>
      <c r="O1103" s="162"/>
      <c r="P1103" s="162"/>
      <c r="Q1103" s="162"/>
      <c r="R1103" s="165"/>
      <c r="T1103" s="166"/>
      <c r="U1103" s="162"/>
      <c r="V1103" s="162"/>
      <c r="W1103" s="162"/>
      <c r="X1103" s="162"/>
      <c r="Y1103" s="162"/>
      <c r="Z1103" s="162"/>
      <c r="AA1103" s="167"/>
      <c r="AT1103" s="168" t="s">
        <v>161</v>
      </c>
      <c r="AU1103" s="168" t="s">
        <v>81</v>
      </c>
      <c r="AV1103" s="12" t="s">
        <v>87</v>
      </c>
      <c r="AW1103" s="12" t="s">
        <v>32</v>
      </c>
      <c r="AX1103" s="12" t="s">
        <v>20</v>
      </c>
      <c r="AY1103" s="168" t="s">
        <v>154</v>
      </c>
    </row>
    <row r="1104" spans="2:65" s="1" customFormat="1" ht="31.5" customHeight="1" x14ac:dyDescent="0.1">
      <c r="B1104" s="135"/>
      <c r="C1104" s="136" t="s">
        <v>1052</v>
      </c>
      <c r="D1104" s="136" t="s">
        <v>155</v>
      </c>
      <c r="E1104" s="137" t="s">
        <v>1053</v>
      </c>
      <c r="F1104" s="244" t="s">
        <v>1054</v>
      </c>
      <c r="G1104" s="245"/>
      <c r="H1104" s="245"/>
      <c r="I1104" s="245"/>
      <c r="J1104" s="138" t="s">
        <v>221</v>
      </c>
      <c r="K1104" s="139">
        <v>91.355999999999995</v>
      </c>
      <c r="L1104" s="246">
        <v>0</v>
      </c>
      <c r="M1104" s="245"/>
      <c r="N1104" s="246">
        <f>ROUND(L1104*K1104,2)</f>
        <v>0</v>
      </c>
      <c r="O1104" s="245"/>
      <c r="P1104" s="245"/>
      <c r="Q1104" s="245"/>
      <c r="R1104" s="140"/>
      <c r="T1104" s="141" t="s">
        <v>3</v>
      </c>
      <c r="U1104" s="40" t="s">
        <v>41</v>
      </c>
      <c r="V1104" s="142">
        <v>7.2999999999999995E-2</v>
      </c>
      <c r="W1104" s="142">
        <f>V1104*K1104</f>
        <v>6.6689879999999988</v>
      </c>
      <c r="X1104" s="142">
        <v>0</v>
      </c>
      <c r="Y1104" s="142">
        <f>X1104*K1104</f>
        <v>0</v>
      </c>
      <c r="Z1104" s="142">
        <v>0</v>
      </c>
      <c r="AA1104" s="143">
        <f>Z1104*K1104</f>
        <v>0</v>
      </c>
      <c r="AR1104" s="17" t="s">
        <v>258</v>
      </c>
      <c r="AT1104" s="17" t="s">
        <v>155</v>
      </c>
      <c r="AU1104" s="17" t="s">
        <v>81</v>
      </c>
      <c r="AY1104" s="17" t="s">
        <v>154</v>
      </c>
      <c r="BE1104" s="144">
        <f>IF(U1104="základní",N1104,0)</f>
        <v>0</v>
      </c>
      <c r="BF1104" s="144">
        <f>IF(U1104="snížená",N1104,0)</f>
        <v>0</v>
      </c>
      <c r="BG1104" s="144">
        <f>IF(U1104="zákl. přenesená",N1104,0)</f>
        <v>0</v>
      </c>
      <c r="BH1104" s="144">
        <f>IF(U1104="sníž. přenesená",N1104,0)</f>
        <v>0</v>
      </c>
      <c r="BI1104" s="144">
        <f>IF(U1104="nulová",N1104,0)</f>
        <v>0</v>
      </c>
      <c r="BJ1104" s="17" t="s">
        <v>81</v>
      </c>
      <c r="BK1104" s="144">
        <f>ROUND(L1104*K1104,2)</f>
        <v>0</v>
      </c>
      <c r="BL1104" s="17" t="s">
        <v>258</v>
      </c>
      <c r="BM1104" s="17" t="s">
        <v>1055</v>
      </c>
    </row>
    <row r="1105" spans="2:65" s="10" customFormat="1" ht="22.5" customHeight="1" x14ac:dyDescent="0.1">
      <c r="B1105" s="145"/>
      <c r="C1105" s="146"/>
      <c r="D1105" s="146"/>
      <c r="E1105" s="147" t="s">
        <v>3</v>
      </c>
      <c r="F1105" s="247" t="s">
        <v>980</v>
      </c>
      <c r="G1105" s="248"/>
      <c r="H1105" s="248"/>
      <c r="I1105" s="248"/>
      <c r="J1105" s="146"/>
      <c r="K1105" s="148" t="s">
        <v>3</v>
      </c>
      <c r="L1105" s="146"/>
      <c r="M1105" s="146"/>
      <c r="N1105" s="146"/>
      <c r="O1105" s="146"/>
      <c r="P1105" s="146"/>
      <c r="Q1105" s="146"/>
      <c r="R1105" s="149"/>
      <c r="T1105" s="150"/>
      <c r="U1105" s="146"/>
      <c r="V1105" s="146"/>
      <c r="W1105" s="146"/>
      <c r="X1105" s="146"/>
      <c r="Y1105" s="146"/>
      <c r="Z1105" s="146"/>
      <c r="AA1105" s="151"/>
      <c r="AT1105" s="152" t="s">
        <v>161</v>
      </c>
      <c r="AU1105" s="152" t="s">
        <v>81</v>
      </c>
      <c r="AV1105" s="10" t="s">
        <v>20</v>
      </c>
      <c r="AW1105" s="10" t="s">
        <v>32</v>
      </c>
      <c r="AX1105" s="10" t="s">
        <v>74</v>
      </c>
      <c r="AY1105" s="152" t="s">
        <v>154</v>
      </c>
    </row>
    <row r="1106" spans="2:65" s="11" customFormat="1" ht="22.5" customHeight="1" x14ac:dyDescent="0.1">
      <c r="B1106" s="153"/>
      <c r="C1106" s="154"/>
      <c r="D1106" s="154"/>
      <c r="E1106" s="155" t="s">
        <v>3</v>
      </c>
      <c r="F1106" s="249" t="s">
        <v>981</v>
      </c>
      <c r="G1106" s="250"/>
      <c r="H1106" s="250"/>
      <c r="I1106" s="250"/>
      <c r="J1106" s="154"/>
      <c r="K1106" s="156">
        <v>91.355999999999995</v>
      </c>
      <c r="L1106" s="154"/>
      <c r="M1106" s="154"/>
      <c r="N1106" s="154"/>
      <c r="O1106" s="154"/>
      <c r="P1106" s="154"/>
      <c r="Q1106" s="154"/>
      <c r="R1106" s="157"/>
      <c r="T1106" s="158"/>
      <c r="U1106" s="154"/>
      <c r="V1106" s="154"/>
      <c r="W1106" s="154"/>
      <c r="X1106" s="154"/>
      <c r="Y1106" s="154"/>
      <c r="Z1106" s="154"/>
      <c r="AA1106" s="159"/>
      <c r="AT1106" s="160" t="s">
        <v>161</v>
      </c>
      <c r="AU1106" s="160" t="s">
        <v>81</v>
      </c>
      <c r="AV1106" s="11" t="s">
        <v>81</v>
      </c>
      <c r="AW1106" s="11" t="s">
        <v>32</v>
      </c>
      <c r="AX1106" s="11" t="s">
        <v>74</v>
      </c>
      <c r="AY1106" s="160" t="s">
        <v>154</v>
      </c>
    </row>
    <row r="1107" spans="2:65" s="12" customFormat="1" ht="22.5" customHeight="1" x14ac:dyDescent="0.1">
      <c r="B1107" s="161"/>
      <c r="C1107" s="162"/>
      <c r="D1107" s="162"/>
      <c r="E1107" s="163" t="s">
        <v>3</v>
      </c>
      <c r="F1107" s="251" t="s">
        <v>163</v>
      </c>
      <c r="G1107" s="252"/>
      <c r="H1107" s="252"/>
      <c r="I1107" s="252"/>
      <c r="J1107" s="162"/>
      <c r="K1107" s="164">
        <v>91.355999999999995</v>
      </c>
      <c r="L1107" s="162"/>
      <c r="M1107" s="162"/>
      <c r="N1107" s="162"/>
      <c r="O1107" s="162"/>
      <c r="P1107" s="162"/>
      <c r="Q1107" s="162"/>
      <c r="R1107" s="165"/>
      <c r="T1107" s="166"/>
      <c r="U1107" s="162"/>
      <c r="V1107" s="162"/>
      <c r="W1107" s="162"/>
      <c r="X1107" s="162"/>
      <c r="Y1107" s="162"/>
      <c r="Z1107" s="162"/>
      <c r="AA1107" s="167"/>
      <c r="AT1107" s="168" t="s">
        <v>161</v>
      </c>
      <c r="AU1107" s="168" t="s">
        <v>81</v>
      </c>
      <c r="AV1107" s="12" t="s">
        <v>87</v>
      </c>
      <c r="AW1107" s="12" t="s">
        <v>32</v>
      </c>
      <c r="AX1107" s="12" t="s">
        <v>20</v>
      </c>
      <c r="AY1107" s="168" t="s">
        <v>154</v>
      </c>
    </row>
    <row r="1108" spans="2:65" s="1" customFormat="1" ht="31.5" customHeight="1" x14ac:dyDescent="0.1">
      <c r="B1108" s="135"/>
      <c r="C1108" s="177" t="s">
        <v>1056</v>
      </c>
      <c r="D1108" s="177" t="s">
        <v>367</v>
      </c>
      <c r="E1108" s="178" t="s">
        <v>1057</v>
      </c>
      <c r="F1108" s="256" t="s">
        <v>1058</v>
      </c>
      <c r="G1108" s="257"/>
      <c r="H1108" s="257"/>
      <c r="I1108" s="257"/>
      <c r="J1108" s="179" t="s">
        <v>221</v>
      </c>
      <c r="K1108" s="180">
        <v>100.492</v>
      </c>
      <c r="L1108" s="258">
        <v>0</v>
      </c>
      <c r="M1108" s="257"/>
      <c r="N1108" s="258">
        <f>ROUND(L1108*K1108,2)</f>
        <v>0</v>
      </c>
      <c r="O1108" s="245"/>
      <c r="P1108" s="245"/>
      <c r="Q1108" s="245"/>
      <c r="R1108" s="140"/>
      <c r="T1108" s="141" t="s">
        <v>3</v>
      </c>
      <c r="U1108" s="40" t="s">
        <v>41</v>
      </c>
      <c r="V1108" s="142">
        <v>0</v>
      </c>
      <c r="W1108" s="142">
        <f>V1108*K1108</f>
        <v>0</v>
      </c>
      <c r="X1108" s="142">
        <v>2.9999999999999997E-4</v>
      </c>
      <c r="Y1108" s="142">
        <f>X1108*K1108</f>
        <v>3.01476E-2</v>
      </c>
      <c r="Z1108" s="142">
        <v>0</v>
      </c>
      <c r="AA1108" s="143">
        <f>Z1108*K1108</f>
        <v>0</v>
      </c>
      <c r="AR1108" s="17" t="s">
        <v>383</v>
      </c>
      <c r="AT1108" s="17" t="s">
        <v>367</v>
      </c>
      <c r="AU1108" s="17" t="s">
        <v>81</v>
      </c>
      <c r="AY1108" s="17" t="s">
        <v>154</v>
      </c>
      <c r="BE1108" s="144">
        <f>IF(U1108="základní",N1108,0)</f>
        <v>0</v>
      </c>
      <c r="BF1108" s="144">
        <f>IF(U1108="snížená",N1108,0)</f>
        <v>0</v>
      </c>
      <c r="BG1108" s="144">
        <f>IF(U1108="zákl. přenesená",N1108,0)</f>
        <v>0</v>
      </c>
      <c r="BH1108" s="144">
        <f>IF(U1108="sníž. přenesená",N1108,0)</f>
        <v>0</v>
      </c>
      <c r="BI1108" s="144">
        <f>IF(U1108="nulová",N1108,0)</f>
        <v>0</v>
      </c>
      <c r="BJ1108" s="17" t="s">
        <v>81</v>
      </c>
      <c r="BK1108" s="144">
        <f>ROUND(L1108*K1108,2)</f>
        <v>0</v>
      </c>
      <c r="BL1108" s="17" t="s">
        <v>258</v>
      </c>
      <c r="BM1108" s="17" t="s">
        <v>1059</v>
      </c>
    </row>
    <row r="1109" spans="2:65" s="10" customFormat="1" ht="22.5" customHeight="1" x14ac:dyDescent="0.1">
      <c r="B1109" s="145"/>
      <c r="C1109" s="146"/>
      <c r="D1109" s="146"/>
      <c r="E1109" s="147" t="s">
        <v>3</v>
      </c>
      <c r="F1109" s="247" t="s">
        <v>657</v>
      </c>
      <c r="G1109" s="248"/>
      <c r="H1109" s="248"/>
      <c r="I1109" s="248"/>
      <c r="J1109" s="146"/>
      <c r="K1109" s="148" t="s">
        <v>3</v>
      </c>
      <c r="L1109" s="146"/>
      <c r="M1109" s="146"/>
      <c r="N1109" s="146"/>
      <c r="O1109" s="146"/>
      <c r="P1109" s="146"/>
      <c r="Q1109" s="146"/>
      <c r="R1109" s="149"/>
      <c r="T1109" s="150"/>
      <c r="U1109" s="146"/>
      <c r="V1109" s="146"/>
      <c r="W1109" s="146"/>
      <c r="X1109" s="146"/>
      <c r="Y1109" s="146"/>
      <c r="Z1109" s="146"/>
      <c r="AA1109" s="151"/>
      <c r="AT1109" s="152" t="s">
        <v>161</v>
      </c>
      <c r="AU1109" s="152" t="s">
        <v>81</v>
      </c>
      <c r="AV1109" s="10" t="s">
        <v>20</v>
      </c>
      <c r="AW1109" s="10" t="s">
        <v>32</v>
      </c>
      <c r="AX1109" s="10" t="s">
        <v>74</v>
      </c>
      <c r="AY1109" s="152" t="s">
        <v>154</v>
      </c>
    </row>
    <row r="1110" spans="2:65" s="11" customFormat="1" ht="22.5" customHeight="1" x14ac:dyDescent="0.1">
      <c r="B1110" s="153"/>
      <c r="C1110" s="154"/>
      <c r="D1110" s="154"/>
      <c r="E1110" s="155" t="s">
        <v>3</v>
      </c>
      <c r="F1110" s="249" t="s">
        <v>1060</v>
      </c>
      <c r="G1110" s="250"/>
      <c r="H1110" s="250"/>
      <c r="I1110" s="250"/>
      <c r="J1110" s="154"/>
      <c r="K1110" s="156">
        <v>100.492</v>
      </c>
      <c r="L1110" s="154"/>
      <c r="M1110" s="154"/>
      <c r="N1110" s="154"/>
      <c r="O1110" s="154"/>
      <c r="P1110" s="154"/>
      <c r="Q1110" s="154"/>
      <c r="R1110" s="157"/>
      <c r="T1110" s="158"/>
      <c r="U1110" s="154"/>
      <c r="V1110" s="154"/>
      <c r="W1110" s="154"/>
      <c r="X1110" s="154"/>
      <c r="Y1110" s="154"/>
      <c r="Z1110" s="154"/>
      <c r="AA1110" s="159"/>
      <c r="AT1110" s="160" t="s">
        <v>161</v>
      </c>
      <c r="AU1110" s="160" t="s">
        <v>81</v>
      </c>
      <c r="AV1110" s="11" t="s">
        <v>81</v>
      </c>
      <c r="AW1110" s="11" t="s">
        <v>32</v>
      </c>
      <c r="AX1110" s="11" t="s">
        <v>74</v>
      </c>
      <c r="AY1110" s="160" t="s">
        <v>154</v>
      </c>
    </row>
    <row r="1111" spans="2:65" s="12" customFormat="1" ht="22.5" customHeight="1" x14ac:dyDescent="0.1">
      <c r="B1111" s="161"/>
      <c r="C1111" s="162"/>
      <c r="D1111" s="162"/>
      <c r="E1111" s="163" t="s">
        <v>3</v>
      </c>
      <c r="F1111" s="251" t="s">
        <v>163</v>
      </c>
      <c r="G1111" s="252"/>
      <c r="H1111" s="252"/>
      <c r="I1111" s="252"/>
      <c r="J1111" s="162"/>
      <c r="K1111" s="164">
        <v>100.492</v>
      </c>
      <c r="L1111" s="162"/>
      <c r="M1111" s="162"/>
      <c r="N1111" s="162"/>
      <c r="O1111" s="162"/>
      <c r="P1111" s="162"/>
      <c r="Q1111" s="162"/>
      <c r="R1111" s="165"/>
      <c r="T1111" s="166"/>
      <c r="U1111" s="162"/>
      <c r="V1111" s="162"/>
      <c r="W1111" s="162"/>
      <c r="X1111" s="162"/>
      <c r="Y1111" s="162"/>
      <c r="Z1111" s="162"/>
      <c r="AA1111" s="167"/>
      <c r="AT1111" s="168" t="s">
        <v>161</v>
      </c>
      <c r="AU1111" s="168" t="s">
        <v>81</v>
      </c>
      <c r="AV1111" s="12" t="s">
        <v>87</v>
      </c>
      <c r="AW1111" s="12" t="s">
        <v>32</v>
      </c>
      <c r="AX1111" s="12" t="s">
        <v>20</v>
      </c>
      <c r="AY1111" s="168" t="s">
        <v>154</v>
      </c>
    </row>
    <row r="1112" spans="2:65" s="1" customFormat="1" ht="44.25" customHeight="1" x14ac:dyDescent="0.1">
      <c r="B1112" s="135"/>
      <c r="C1112" s="136" t="s">
        <v>1061</v>
      </c>
      <c r="D1112" s="136" t="s">
        <v>155</v>
      </c>
      <c r="E1112" s="137" t="s">
        <v>1062</v>
      </c>
      <c r="F1112" s="244" t="s">
        <v>1063</v>
      </c>
      <c r="G1112" s="245"/>
      <c r="H1112" s="245"/>
      <c r="I1112" s="245"/>
      <c r="J1112" s="138" t="s">
        <v>221</v>
      </c>
      <c r="K1112" s="139">
        <v>91.355999999999995</v>
      </c>
      <c r="L1112" s="246">
        <v>0</v>
      </c>
      <c r="M1112" s="245"/>
      <c r="N1112" s="246">
        <f>ROUND(L1112*K1112,2)</f>
        <v>0</v>
      </c>
      <c r="O1112" s="245"/>
      <c r="P1112" s="245"/>
      <c r="Q1112" s="245"/>
      <c r="R1112" s="140"/>
      <c r="T1112" s="141" t="s">
        <v>3</v>
      </c>
      <c r="U1112" s="40" t="s">
        <v>41</v>
      </c>
      <c r="V1112" s="142">
        <v>0.11799999999999999</v>
      </c>
      <c r="W1112" s="142">
        <f>V1112*K1112</f>
        <v>10.780007999999999</v>
      </c>
      <c r="X1112" s="142">
        <v>0</v>
      </c>
      <c r="Y1112" s="142">
        <f>X1112*K1112</f>
        <v>0</v>
      </c>
      <c r="Z1112" s="142">
        <v>0</v>
      </c>
      <c r="AA1112" s="143">
        <f>Z1112*K1112</f>
        <v>0</v>
      </c>
      <c r="AR1112" s="17" t="s">
        <v>258</v>
      </c>
      <c r="AT1112" s="17" t="s">
        <v>155</v>
      </c>
      <c r="AU1112" s="17" t="s">
        <v>81</v>
      </c>
      <c r="AY1112" s="17" t="s">
        <v>154</v>
      </c>
      <c r="BE1112" s="144">
        <f>IF(U1112="základní",N1112,0)</f>
        <v>0</v>
      </c>
      <c r="BF1112" s="144">
        <f>IF(U1112="snížená",N1112,0)</f>
        <v>0</v>
      </c>
      <c r="BG1112" s="144">
        <f>IF(U1112="zákl. přenesená",N1112,0)</f>
        <v>0</v>
      </c>
      <c r="BH1112" s="144">
        <f>IF(U1112="sníž. přenesená",N1112,0)</f>
        <v>0</v>
      </c>
      <c r="BI1112" s="144">
        <f>IF(U1112="nulová",N1112,0)</f>
        <v>0</v>
      </c>
      <c r="BJ1112" s="17" t="s">
        <v>81</v>
      </c>
      <c r="BK1112" s="144">
        <f>ROUND(L1112*K1112,2)</f>
        <v>0</v>
      </c>
      <c r="BL1112" s="17" t="s">
        <v>258</v>
      </c>
      <c r="BM1112" s="17" t="s">
        <v>1064</v>
      </c>
    </row>
    <row r="1113" spans="2:65" s="10" customFormat="1" ht="22.5" customHeight="1" x14ac:dyDescent="0.1">
      <c r="B1113" s="145"/>
      <c r="C1113" s="146"/>
      <c r="D1113" s="146"/>
      <c r="E1113" s="147" t="s">
        <v>3</v>
      </c>
      <c r="F1113" s="247" t="s">
        <v>980</v>
      </c>
      <c r="G1113" s="248"/>
      <c r="H1113" s="248"/>
      <c r="I1113" s="248"/>
      <c r="J1113" s="146"/>
      <c r="K1113" s="148" t="s">
        <v>3</v>
      </c>
      <c r="L1113" s="146"/>
      <c r="M1113" s="146"/>
      <c r="N1113" s="146"/>
      <c r="O1113" s="146"/>
      <c r="P1113" s="146"/>
      <c r="Q1113" s="146"/>
      <c r="R1113" s="149"/>
      <c r="T1113" s="150"/>
      <c r="U1113" s="146"/>
      <c r="V1113" s="146"/>
      <c r="W1113" s="146"/>
      <c r="X1113" s="146"/>
      <c r="Y1113" s="146"/>
      <c r="Z1113" s="146"/>
      <c r="AA1113" s="151"/>
      <c r="AT1113" s="152" t="s">
        <v>161</v>
      </c>
      <c r="AU1113" s="152" t="s">
        <v>81</v>
      </c>
      <c r="AV1113" s="10" t="s">
        <v>20</v>
      </c>
      <c r="AW1113" s="10" t="s">
        <v>32</v>
      </c>
      <c r="AX1113" s="10" t="s">
        <v>74</v>
      </c>
      <c r="AY1113" s="152" t="s">
        <v>154</v>
      </c>
    </row>
    <row r="1114" spans="2:65" s="11" customFormat="1" ht="22.5" customHeight="1" x14ac:dyDescent="0.1">
      <c r="B1114" s="153"/>
      <c r="C1114" s="154"/>
      <c r="D1114" s="154"/>
      <c r="E1114" s="155" t="s">
        <v>3</v>
      </c>
      <c r="F1114" s="249" t="s">
        <v>981</v>
      </c>
      <c r="G1114" s="250"/>
      <c r="H1114" s="250"/>
      <c r="I1114" s="250"/>
      <c r="J1114" s="154"/>
      <c r="K1114" s="156">
        <v>91.355999999999995</v>
      </c>
      <c r="L1114" s="154"/>
      <c r="M1114" s="154"/>
      <c r="N1114" s="154"/>
      <c r="O1114" s="154"/>
      <c r="P1114" s="154"/>
      <c r="Q1114" s="154"/>
      <c r="R1114" s="157"/>
      <c r="T1114" s="158"/>
      <c r="U1114" s="154"/>
      <c r="V1114" s="154"/>
      <c r="W1114" s="154"/>
      <c r="X1114" s="154"/>
      <c r="Y1114" s="154"/>
      <c r="Z1114" s="154"/>
      <c r="AA1114" s="159"/>
      <c r="AT1114" s="160" t="s">
        <v>161</v>
      </c>
      <c r="AU1114" s="160" t="s">
        <v>81</v>
      </c>
      <c r="AV1114" s="11" t="s">
        <v>81</v>
      </c>
      <c r="AW1114" s="11" t="s">
        <v>32</v>
      </c>
      <c r="AX1114" s="11" t="s">
        <v>74</v>
      </c>
      <c r="AY1114" s="160" t="s">
        <v>154</v>
      </c>
    </row>
    <row r="1115" spans="2:65" s="12" customFormat="1" ht="22.5" customHeight="1" x14ac:dyDescent="0.1">
      <c r="B1115" s="161"/>
      <c r="C1115" s="162"/>
      <c r="D1115" s="162"/>
      <c r="E1115" s="163" t="s">
        <v>3</v>
      </c>
      <c r="F1115" s="251" t="s">
        <v>163</v>
      </c>
      <c r="G1115" s="252"/>
      <c r="H1115" s="252"/>
      <c r="I1115" s="252"/>
      <c r="J1115" s="162"/>
      <c r="K1115" s="164">
        <v>91.355999999999995</v>
      </c>
      <c r="L1115" s="162"/>
      <c r="M1115" s="162"/>
      <c r="N1115" s="162"/>
      <c r="O1115" s="162"/>
      <c r="P1115" s="162"/>
      <c r="Q1115" s="162"/>
      <c r="R1115" s="165"/>
      <c r="T1115" s="166"/>
      <c r="U1115" s="162"/>
      <c r="V1115" s="162"/>
      <c r="W1115" s="162"/>
      <c r="X1115" s="162"/>
      <c r="Y1115" s="162"/>
      <c r="Z1115" s="162"/>
      <c r="AA1115" s="167"/>
      <c r="AT1115" s="168" t="s">
        <v>161</v>
      </c>
      <c r="AU1115" s="168" t="s">
        <v>81</v>
      </c>
      <c r="AV1115" s="12" t="s">
        <v>87</v>
      </c>
      <c r="AW1115" s="12" t="s">
        <v>32</v>
      </c>
      <c r="AX1115" s="12" t="s">
        <v>20</v>
      </c>
      <c r="AY1115" s="168" t="s">
        <v>154</v>
      </c>
    </row>
    <row r="1116" spans="2:65" s="1" customFormat="1" ht="22.5" customHeight="1" x14ac:dyDescent="0.1">
      <c r="B1116" s="135"/>
      <c r="C1116" s="177" t="s">
        <v>1065</v>
      </c>
      <c r="D1116" s="177" t="s">
        <v>367</v>
      </c>
      <c r="E1116" s="178" t="s">
        <v>1066</v>
      </c>
      <c r="F1116" s="256" t="s">
        <v>1067</v>
      </c>
      <c r="G1116" s="257"/>
      <c r="H1116" s="257"/>
      <c r="I1116" s="257"/>
      <c r="J1116" s="179" t="s">
        <v>193</v>
      </c>
      <c r="K1116" s="180">
        <v>11.237</v>
      </c>
      <c r="L1116" s="258">
        <v>0</v>
      </c>
      <c r="M1116" s="257"/>
      <c r="N1116" s="258">
        <f>ROUND(L1116*K1116,2)</f>
        <v>0</v>
      </c>
      <c r="O1116" s="245"/>
      <c r="P1116" s="245"/>
      <c r="Q1116" s="245"/>
      <c r="R1116" s="140"/>
      <c r="T1116" s="141" t="s">
        <v>3</v>
      </c>
      <c r="U1116" s="40" t="s">
        <v>41</v>
      </c>
      <c r="V1116" s="142">
        <v>0</v>
      </c>
      <c r="W1116" s="142">
        <f>V1116*K1116</f>
        <v>0</v>
      </c>
      <c r="X1116" s="142">
        <v>1</v>
      </c>
      <c r="Y1116" s="142">
        <f>X1116*K1116</f>
        <v>11.237</v>
      </c>
      <c r="Z1116" s="142">
        <v>0</v>
      </c>
      <c r="AA1116" s="143">
        <f>Z1116*K1116</f>
        <v>0</v>
      </c>
      <c r="AR1116" s="17" t="s">
        <v>383</v>
      </c>
      <c r="AT1116" s="17" t="s">
        <v>367</v>
      </c>
      <c r="AU1116" s="17" t="s">
        <v>81</v>
      </c>
      <c r="AY1116" s="17" t="s">
        <v>154</v>
      </c>
      <c r="BE1116" s="144">
        <f>IF(U1116="základní",N1116,0)</f>
        <v>0</v>
      </c>
      <c r="BF1116" s="144">
        <f>IF(U1116="snížená",N1116,0)</f>
        <v>0</v>
      </c>
      <c r="BG1116" s="144">
        <f>IF(U1116="zákl. přenesená",N1116,0)</f>
        <v>0</v>
      </c>
      <c r="BH1116" s="144">
        <f>IF(U1116="sníž. přenesená",N1116,0)</f>
        <v>0</v>
      </c>
      <c r="BI1116" s="144">
        <f>IF(U1116="nulová",N1116,0)</f>
        <v>0</v>
      </c>
      <c r="BJ1116" s="17" t="s">
        <v>81</v>
      </c>
      <c r="BK1116" s="144">
        <f>ROUND(L1116*K1116,2)</f>
        <v>0</v>
      </c>
      <c r="BL1116" s="17" t="s">
        <v>258</v>
      </c>
      <c r="BM1116" s="17" t="s">
        <v>1068</v>
      </c>
    </row>
    <row r="1117" spans="2:65" s="10" customFormat="1" ht="22.5" customHeight="1" x14ac:dyDescent="0.1">
      <c r="B1117" s="145"/>
      <c r="C1117" s="146"/>
      <c r="D1117" s="146"/>
      <c r="E1117" s="147" t="s">
        <v>3</v>
      </c>
      <c r="F1117" s="247" t="s">
        <v>657</v>
      </c>
      <c r="G1117" s="248"/>
      <c r="H1117" s="248"/>
      <c r="I1117" s="248"/>
      <c r="J1117" s="146"/>
      <c r="K1117" s="148" t="s">
        <v>3</v>
      </c>
      <c r="L1117" s="146"/>
      <c r="M1117" s="146"/>
      <c r="N1117" s="146"/>
      <c r="O1117" s="146"/>
      <c r="P1117" s="146"/>
      <c r="Q1117" s="146"/>
      <c r="R1117" s="149"/>
      <c r="T1117" s="150"/>
      <c r="U1117" s="146"/>
      <c r="V1117" s="146"/>
      <c r="W1117" s="146"/>
      <c r="X1117" s="146"/>
      <c r="Y1117" s="146"/>
      <c r="Z1117" s="146"/>
      <c r="AA1117" s="151"/>
      <c r="AT1117" s="152" t="s">
        <v>161</v>
      </c>
      <c r="AU1117" s="152" t="s">
        <v>81</v>
      </c>
      <c r="AV1117" s="10" t="s">
        <v>20</v>
      </c>
      <c r="AW1117" s="10" t="s">
        <v>32</v>
      </c>
      <c r="AX1117" s="10" t="s">
        <v>74</v>
      </c>
      <c r="AY1117" s="152" t="s">
        <v>154</v>
      </c>
    </row>
    <row r="1118" spans="2:65" s="11" customFormat="1" ht="22.5" customHeight="1" x14ac:dyDescent="0.1">
      <c r="B1118" s="153"/>
      <c r="C1118" s="154"/>
      <c r="D1118" s="154"/>
      <c r="E1118" s="155" t="s">
        <v>3</v>
      </c>
      <c r="F1118" s="249" t="s">
        <v>1069</v>
      </c>
      <c r="G1118" s="250"/>
      <c r="H1118" s="250"/>
      <c r="I1118" s="250"/>
      <c r="J1118" s="154"/>
      <c r="K1118" s="156">
        <v>11.237</v>
      </c>
      <c r="L1118" s="154"/>
      <c r="M1118" s="154"/>
      <c r="N1118" s="154"/>
      <c r="O1118" s="154"/>
      <c r="P1118" s="154"/>
      <c r="Q1118" s="154"/>
      <c r="R1118" s="157"/>
      <c r="T1118" s="158"/>
      <c r="U1118" s="154"/>
      <c r="V1118" s="154"/>
      <c r="W1118" s="154"/>
      <c r="X1118" s="154"/>
      <c r="Y1118" s="154"/>
      <c r="Z1118" s="154"/>
      <c r="AA1118" s="159"/>
      <c r="AT1118" s="160" t="s">
        <v>161</v>
      </c>
      <c r="AU1118" s="160" t="s">
        <v>81</v>
      </c>
      <c r="AV1118" s="11" t="s">
        <v>81</v>
      </c>
      <c r="AW1118" s="11" t="s">
        <v>32</v>
      </c>
      <c r="AX1118" s="11" t="s">
        <v>74</v>
      </c>
      <c r="AY1118" s="160" t="s">
        <v>154</v>
      </c>
    </row>
    <row r="1119" spans="2:65" s="12" customFormat="1" ht="22.5" customHeight="1" x14ac:dyDescent="0.1">
      <c r="B1119" s="161"/>
      <c r="C1119" s="162"/>
      <c r="D1119" s="162"/>
      <c r="E1119" s="163" t="s">
        <v>3</v>
      </c>
      <c r="F1119" s="251" t="s">
        <v>163</v>
      </c>
      <c r="G1119" s="252"/>
      <c r="H1119" s="252"/>
      <c r="I1119" s="252"/>
      <c r="J1119" s="162"/>
      <c r="K1119" s="164">
        <v>11.237</v>
      </c>
      <c r="L1119" s="162"/>
      <c r="M1119" s="162"/>
      <c r="N1119" s="162"/>
      <c r="O1119" s="162"/>
      <c r="P1119" s="162"/>
      <c r="Q1119" s="162"/>
      <c r="R1119" s="165"/>
      <c r="T1119" s="166"/>
      <c r="U1119" s="162"/>
      <c r="V1119" s="162"/>
      <c r="W1119" s="162"/>
      <c r="X1119" s="162"/>
      <c r="Y1119" s="162"/>
      <c r="Z1119" s="162"/>
      <c r="AA1119" s="167"/>
      <c r="AT1119" s="168" t="s">
        <v>161</v>
      </c>
      <c r="AU1119" s="168" t="s">
        <v>81</v>
      </c>
      <c r="AV1119" s="12" t="s">
        <v>87</v>
      </c>
      <c r="AW1119" s="12" t="s">
        <v>32</v>
      </c>
      <c r="AX1119" s="12" t="s">
        <v>20</v>
      </c>
      <c r="AY1119" s="168" t="s">
        <v>154</v>
      </c>
    </row>
    <row r="1120" spans="2:65" s="1" customFormat="1" ht="31.5" customHeight="1" x14ac:dyDescent="0.1">
      <c r="B1120" s="135"/>
      <c r="C1120" s="136" t="s">
        <v>1070</v>
      </c>
      <c r="D1120" s="136" t="s">
        <v>155</v>
      </c>
      <c r="E1120" s="137" t="s">
        <v>1071</v>
      </c>
      <c r="F1120" s="244" t="s">
        <v>1072</v>
      </c>
      <c r="G1120" s="245"/>
      <c r="H1120" s="245"/>
      <c r="I1120" s="245"/>
      <c r="J1120" s="138" t="s">
        <v>221</v>
      </c>
      <c r="K1120" s="139">
        <v>91.355999999999995</v>
      </c>
      <c r="L1120" s="246">
        <v>0</v>
      </c>
      <c r="M1120" s="245"/>
      <c r="N1120" s="246">
        <f>ROUND(L1120*K1120,2)</f>
        <v>0</v>
      </c>
      <c r="O1120" s="245"/>
      <c r="P1120" s="245"/>
      <c r="Q1120" s="245"/>
      <c r="R1120" s="140"/>
      <c r="T1120" s="141" t="s">
        <v>3</v>
      </c>
      <c r="U1120" s="40" t="s">
        <v>41</v>
      </c>
      <c r="V1120" s="142">
        <v>0.113</v>
      </c>
      <c r="W1120" s="142">
        <f>V1120*K1120</f>
        <v>10.323228</v>
      </c>
      <c r="X1120" s="142">
        <v>0</v>
      </c>
      <c r="Y1120" s="142">
        <f>X1120*K1120</f>
        <v>0</v>
      </c>
      <c r="Z1120" s="142">
        <v>0</v>
      </c>
      <c r="AA1120" s="143">
        <f>Z1120*K1120</f>
        <v>0</v>
      </c>
      <c r="AR1120" s="17" t="s">
        <v>258</v>
      </c>
      <c r="AT1120" s="17" t="s">
        <v>155</v>
      </c>
      <c r="AU1120" s="17" t="s">
        <v>81</v>
      </c>
      <c r="AY1120" s="17" t="s">
        <v>154</v>
      </c>
      <c r="BE1120" s="144">
        <f>IF(U1120="základní",N1120,0)</f>
        <v>0</v>
      </c>
      <c r="BF1120" s="144">
        <f>IF(U1120="snížená",N1120,0)</f>
        <v>0</v>
      </c>
      <c r="BG1120" s="144">
        <f>IF(U1120="zákl. přenesená",N1120,0)</f>
        <v>0</v>
      </c>
      <c r="BH1120" s="144">
        <f>IF(U1120="sníž. přenesená",N1120,0)</f>
        <v>0</v>
      </c>
      <c r="BI1120" s="144">
        <f>IF(U1120="nulová",N1120,0)</f>
        <v>0</v>
      </c>
      <c r="BJ1120" s="17" t="s">
        <v>81</v>
      </c>
      <c r="BK1120" s="144">
        <f>ROUND(L1120*K1120,2)</f>
        <v>0</v>
      </c>
      <c r="BL1120" s="17" t="s">
        <v>258</v>
      </c>
      <c r="BM1120" s="17" t="s">
        <v>1073</v>
      </c>
    </row>
    <row r="1121" spans="2:65" s="10" customFormat="1" ht="22.5" customHeight="1" x14ac:dyDescent="0.1">
      <c r="B1121" s="145"/>
      <c r="C1121" s="146"/>
      <c r="D1121" s="146"/>
      <c r="E1121" s="147" t="s">
        <v>3</v>
      </c>
      <c r="F1121" s="247" t="s">
        <v>980</v>
      </c>
      <c r="G1121" s="248"/>
      <c r="H1121" s="248"/>
      <c r="I1121" s="248"/>
      <c r="J1121" s="146"/>
      <c r="K1121" s="148" t="s">
        <v>3</v>
      </c>
      <c r="L1121" s="146"/>
      <c r="M1121" s="146"/>
      <c r="N1121" s="146"/>
      <c r="O1121" s="146"/>
      <c r="P1121" s="146"/>
      <c r="Q1121" s="146"/>
      <c r="R1121" s="149"/>
      <c r="T1121" s="150"/>
      <c r="U1121" s="146"/>
      <c r="V1121" s="146"/>
      <c r="W1121" s="146"/>
      <c r="X1121" s="146"/>
      <c r="Y1121" s="146"/>
      <c r="Z1121" s="146"/>
      <c r="AA1121" s="151"/>
      <c r="AT1121" s="152" t="s">
        <v>161</v>
      </c>
      <c r="AU1121" s="152" t="s">
        <v>81</v>
      </c>
      <c r="AV1121" s="10" t="s">
        <v>20</v>
      </c>
      <c r="AW1121" s="10" t="s">
        <v>32</v>
      </c>
      <c r="AX1121" s="10" t="s">
        <v>74</v>
      </c>
      <c r="AY1121" s="152" t="s">
        <v>154</v>
      </c>
    </row>
    <row r="1122" spans="2:65" s="11" customFormat="1" ht="22.5" customHeight="1" x14ac:dyDescent="0.1">
      <c r="B1122" s="153"/>
      <c r="C1122" s="154"/>
      <c r="D1122" s="154"/>
      <c r="E1122" s="155" t="s">
        <v>3</v>
      </c>
      <c r="F1122" s="249" t="s">
        <v>981</v>
      </c>
      <c r="G1122" s="250"/>
      <c r="H1122" s="250"/>
      <c r="I1122" s="250"/>
      <c r="J1122" s="154"/>
      <c r="K1122" s="156">
        <v>91.355999999999995</v>
      </c>
      <c r="L1122" s="154"/>
      <c r="M1122" s="154"/>
      <c r="N1122" s="154"/>
      <c r="O1122" s="154"/>
      <c r="P1122" s="154"/>
      <c r="Q1122" s="154"/>
      <c r="R1122" s="157"/>
      <c r="T1122" s="158"/>
      <c r="U1122" s="154"/>
      <c r="V1122" s="154"/>
      <c r="W1122" s="154"/>
      <c r="X1122" s="154"/>
      <c r="Y1122" s="154"/>
      <c r="Z1122" s="154"/>
      <c r="AA1122" s="159"/>
      <c r="AT1122" s="160" t="s">
        <v>161</v>
      </c>
      <c r="AU1122" s="160" t="s">
        <v>81</v>
      </c>
      <c r="AV1122" s="11" t="s">
        <v>81</v>
      </c>
      <c r="AW1122" s="11" t="s">
        <v>32</v>
      </c>
      <c r="AX1122" s="11" t="s">
        <v>74</v>
      </c>
      <c r="AY1122" s="160" t="s">
        <v>154</v>
      </c>
    </row>
    <row r="1123" spans="2:65" s="12" customFormat="1" ht="22.5" customHeight="1" x14ac:dyDescent="0.1">
      <c r="B1123" s="161"/>
      <c r="C1123" s="162"/>
      <c r="D1123" s="162"/>
      <c r="E1123" s="163" t="s">
        <v>3</v>
      </c>
      <c r="F1123" s="251" t="s">
        <v>163</v>
      </c>
      <c r="G1123" s="252"/>
      <c r="H1123" s="252"/>
      <c r="I1123" s="252"/>
      <c r="J1123" s="162"/>
      <c r="K1123" s="164">
        <v>91.355999999999995</v>
      </c>
      <c r="L1123" s="162"/>
      <c r="M1123" s="162"/>
      <c r="N1123" s="162"/>
      <c r="O1123" s="162"/>
      <c r="P1123" s="162"/>
      <c r="Q1123" s="162"/>
      <c r="R1123" s="165"/>
      <c r="T1123" s="166"/>
      <c r="U1123" s="162"/>
      <c r="V1123" s="162"/>
      <c r="W1123" s="162"/>
      <c r="X1123" s="162"/>
      <c r="Y1123" s="162"/>
      <c r="Z1123" s="162"/>
      <c r="AA1123" s="167"/>
      <c r="AT1123" s="168" t="s">
        <v>161</v>
      </c>
      <c r="AU1123" s="168" t="s">
        <v>81</v>
      </c>
      <c r="AV1123" s="12" t="s">
        <v>87</v>
      </c>
      <c r="AW1123" s="12" t="s">
        <v>32</v>
      </c>
      <c r="AX1123" s="12" t="s">
        <v>20</v>
      </c>
      <c r="AY1123" s="168" t="s">
        <v>154</v>
      </c>
    </row>
    <row r="1124" spans="2:65" s="1" customFormat="1" ht="31.5" customHeight="1" x14ac:dyDescent="0.1">
      <c r="B1124" s="135"/>
      <c r="C1124" s="177" t="s">
        <v>1074</v>
      </c>
      <c r="D1124" s="177" t="s">
        <v>367</v>
      </c>
      <c r="E1124" s="178" t="s">
        <v>1075</v>
      </c>
      <c r="F1124" s="256" t="s">
        <v>1076</v>
      </c>
      <c r="G1124" s="257"/>
      <c r="H1124" s="257"/>
      <c r="I1124" s="257"/>
      <c r="J1124" s="179" t="s">
        <v>221</v>
      </c>
      <c r="K1124" s="180">
        <v>100.492</v>
      </c>
      <c r="L1124" s="258">
        <v>0</v>
      </c>
      <c r="M1124" s="257"/>
      <c r="N1124" s="258">
        <f>ROUND(L1124*K1124,2)</f>
        <v>0</v>
      </c>
      <c r="O1124" s="245"/>
      <c r="P1124" s="245"/>
      <c r="Q1124" s="245"/>
      <c r="R1124" s="140"/>
      <c r="T1124" s="141" t="s">
        <v>3</v>
      </c>
      <c r="U1124" s="40" t="s">
        <v>41</v>
      </c>
      <c r="V1124" s="142">
        <v>0</v>
      </c>
      <c r="W1124" s="142">
        <f>V1124*K1124</f>
        <v>0</v>
      </c>
      <c r="X1124" s="142">
        <v>5.0000000000000001E-4</v>
      </c>
      <c r="Y1124" s="142">
        <f>X1124*K1124</f>
        <v>5.0246000000000006E-2</v>
      </c>
      <c r="Z1124" s="142">
        <v>0</v>
      </c>
      <c r="AA1124" s="143">
        <f>Z1124*K1124</f>
        <v>0</v>
      </c>
      <c r="AR1124" s="17" t="s">
        <v>383</v>
      </c>
      <c r="AT1124" s="17" t="s">
        <v>367</v>
      </c>
      <c r="AU1124" s="17" t="s">
        <v>81</v>
      </c>
      <c r="AY1124" s="17" t="s">
        <v>154</v>
      </c>
      <c r="BE1124" s="144">
        <f>IF(U1124="základní",N1124,0)</f>
        <v>0</v>
      </c>
      <c r="BF1124" s="144">
        <f>IF(U1124="snížená",N1124,0)</f>
        <v>0</v>
      </c>
      <c r="BG1124" s="144">
        <f>IF(U1124="zákl. přenesená",N1124,0)</f>
        <v>0</v>
      </c>
      <c r="BH1124" s="144">
        <f>IF(U1124="sníž. přenesená",N1124,0)</f>
        <v>0</v>
      </c>
      <c r="BI1124" s="144">
        <f>IF(U1124="nulová",N1124,0)</f>
        <v>0</v>
      </c>
      <c r="BJ1124" s="17" t="s">
        <v>81</v>
      </c>
      <c r="BK1124" s="144">
        <f>ROUND(L1124*K1124,2)</f>
        <v>0</v>
      </c>
      <c r="BL1124" s="17" t="s">
        <v>258</v>
      </c>
      <c r="BM1124" s="17" t="s">
        <v>1077</v>
      </c>
    </row>
    <row r="1125" spans="2:65" s="10" customFormat="1" ht="22.5" customHeight="1" x14ac:dyDescent="0.1">
      <c r="B1125" s="145"/>
      <c r="C1125" s="146"/>
      <c r="D1125" s="146"/>
      <c r="E1125" s="147" t="s">
        <v>3</v>
      </c>
      <c r="F1125" s="247" t="s">
        <v>657</v>
      </c>
      <c r="G1125" s="248"/>
      <c r="H1125" s="248"/>
      <c r="I1125" s="248"/>
      <c r="J1125" s="146"/>
      <c r="K1125" s="148" t="s">
        <v>3</v>
      </c>
      <c r="L1125" s="146"/>
      <c r="M1125" s="146"/>
      <c r="N1125" s="146"/>
      <c r="O1125" s="146"/>
      <c r="P1125" s="146"/>
      <c r="Q1125" s="146"/>
      <c r="R1125" s="149"/>
      <c r="T1125" s="150"/>
      <c r="U1125" s="146"/>
      <c r="V1125" s="146"/>
      <c r="W1125" s="146"/>
      <c r="X1125" s="146"/>
      <c r="Y1125" s="146"/>
      <c r="Z1125" s="146"/>
      <c r="AA1125" s="151"/>
      <c r="AT1125" s="152" t="s">
        <v>161</v>
      </c>
      <c r="AU1125" s="152" t="s">
        <v>81</v>
      </c>
      <c r="AV1125" s="10" t="s">
        <v>20</v>
      </c>
      <c r="AW1125" s="10" t="s">
        <v>32</v>
      </c>
      <c r="AX1125" s="10" t="s">
        <v>74</v>
      </c>
      <c r="AY1125" s="152" t="s">
        <v>154</v>
      </c>
    </row>
    <row r="1126" spans="2:65" s="11" customFormat="1" ht="22.5" customHeight="1" x14ac:dyDescent="0.1">
      <c r="B1126" s="153"/>
      <c r="C1126" s="154"/>
      <c r="D1126" s="154"/>
      <c r="E1126" s="155" t="s">
        <v>3</v>
      </c>
      <c r="F1126" s="249" t="s">
        <v>1078</v>
      </c>
      <c r="G1126" s="250"/>
      <c r="H1126" s="250"/>
      <c r="I1126" s="250"/>
      <c r="J1126" s="154"/>
      <c r="K1126" s="156">
        <v>100.492</v>
      </c>
      <c r="L1126" s="154"/>
      <c r="M1126" s="154"/>
      <c r="N1126" s="154"/>
      <c r="O1126" s="154"/>
      <c r="P1126" s="154"/>
      <c r="Q1126" s="154"/>
      <c r="R1126" s="157"/>
      <c r="T1126" s="158"/>
      <c r="U1126" s="154"/>
      <c r="V1126" s="154"/>
      <c r="W1126" s="154"/>
      <c r="X1126" s="154"/>
      <c r="Y1126" s="154"/>
      <c r="Z1126" s="154"/>
      <c r="AA1126" s="159"/>
      <c r="AT1126" s="160" t="s">
        <v>161</v>
      </c>
      <c r="AU1126" s="160" t="s">
        <v>81</v>
      </c>
      <c r="AV1126" s="11" t="s">
        <v>81</v>
      </c>
      <c r="AW1126" s="11" t="s">
        <v>32</v>
      </c>
      <c r="AX1126" s="11" t="s">
        <v>74</v>
      </c>
      <c r="AY1126" s="160" t="s">
        <v>154</v>
      </c>
    </row>
    <row r="1127" spans="2:65" s="12" customFormat="1" ht="22.5" customHeight="1" x14ac:dyDescent="0.1">
      <c r="B1127" s="161"/>
      <c r="C1127" s="162"/>
      <c r="D1127" s="162"/>
      <c r="E1127" s="163" t="s">
        <v>3</v>
      </c>
      <c r="F1127" s="251" t="s">
        <v>163</v>
      </c>
      <c r="G1127" s="252"/>
      <c r="H1127" s="252"/>
      <c r="I1127" s="252"/>
      <c r="J1127" s="162"/>
      <c r="K1127" s="164">
        <v>100.492</v>
      </c>
      <c r="L1127" s="162"/>
      <c r="M1127" s="162"/>
      <c r="N1127" s="162"/>
      <c r="O1127" s="162"/>
      <c r="P1127" s="162"/>
      <c r="Q1127" s="162"/>
      <c r="R1127" s="165"/>
      <c r="T1127" s="166"/>
      <c r="U1127" s="162"/>
      <c r="V1127" s="162"/>
      <c r="W1127" s="162"/>
      <c r="X1127" s="162"/>
      <c r="Y1127" s="162"/>
      <c r="Z1127" s="162"/>
      <c r="AA1127" s="167"/>
      <c r="AT1127" s="168" t="s">
        <v>161</v>
      </c>
      <c r="AU1127" s="168" t="s">
        <v>81</v>
      </c>
      <c r="AV1127" s="12" t="s">
        <v>87</v>
      </c>
      <c r="AW1127" s="12" t="s">
        <v>32</v>
      </c>
      <c r="AX1127" s="12" t="s">
        <v>20</v>
      </c>
      <c r="AY1127" s="168" t="s">
        <v>154</v>
      </c>
    </row>
    <row r="1128" spans="2:65" s="1" customFormat="1" ht="31.5" customHeight="1" x14ac:dyDescent="0.1">
      <c r="B1128" s="135"/>
      <c r="C1128" s="136" t="s">
        <v>1079</v>
      </c>
      <c r="D1128" s="136" t="s">
        <v>155</v>
      </c>
      <c r="E1128" s="137" t="s">
        <v>1080</v>
      </c>
      <c r="F1128" s="244" t="s">
        <v>1081</v>
      </c>
      <c r="G1128" s="245"/>
      <c r="H1128" s="245"/>
      <c r="I1128" s="245"/>
      <c r="J1128" s="138" t="s">
        <v>974</v>
      </c>
      <c r="K1128" s="139">
        <v>1401.3879999999999</v>
      </c>
      <c r="L1128" s="246">
        <v>0</v>
      </c>
      <c r="M1128" s="245"/>
      <c r="N1128" s="246">
        <f>ROUND(L1128*K1128,2)</f>
        <v>0</v>
      </c>
      <c r="O1128" s="245"/>
      <c r="P1128" s="245"/>
      <c r="Q1128" s="245"/>
      <c r="R1128" s="140"/>
      <c r="T1128" s="141" t="s">
        <v>3</v>
      </c>
      <c r="U1128" s="40" t="s">
        <v>41</v>
      </c>
      <c r="V1128" s="142">
        <v>0</v>
      </c>
      <c r="W1128" s="142">
        <f>V1128*K1128</f>
        <v>0</v>
      </c>
      <c r="X1128" s="142">
        <v>0</v>
      </c>
      <c r="Y1128" s="142">
        <f>X1128*K1128</f>
        <v>0</v>
      </c>
      <c r="Z1128" s="142">
        <v>0</v>
      </c>
      <c r="AA1128" s="143">
        <f>Z1128*K1128</f>
        <v>0</v>
      </c>
      <c r="AR1128" s="17" t="s">
        <v>258</v>
      </c>
      <c r="AT1128" s="17" t="s">
        <v>155</v>
      </c>
      <c r="AU1128" s="17" t="s">
        <v>81</v>
      </c>
      <c r="AY1128" s="17" t="s">
        <v>154</v>
      </c>
      <c r="BE1128" s="144">
        <f>IF(U1128="základní",N1128,0)</f>
        <v>0</v>
      </c>
      <c r="BF1128" s="144">
        <f>IF(U1128="snížená",N1128,0)</f>
        <v>0</v>
      </c>
      <c r="BG1128" s="144">
        <f>IF(U1128="zákl. přenesená",N1128,0)</f>
        <v>0</v>
      </c>
      <c r="BH1128" s="144">
        <f>IF(U1128="sníž. přenesená",N1128,0)</f>
        <v>0</v>
      </c>
      <c r="BI1128" s="144">
        <f>IF(U1128="nulová",N1128,0)</f>
        <v>0</v>
      </c>
      <c r="BJ1128" s="17" t="s">
        <v>81</v>
      </c>
      <c r="BK1128" s="144">
        <f>ROUND(L1128*K1128,2)</f>
        <v>0</v>
      </c>
      <c r="BL1128" s="17" t="s">
        <v>258</v>
      </c>
      <c r="BM1128" s="17" t="s">
        <v>1082</v>
      </c>
    </row>
    <row r="1129" spans="2:65" s="9" customFormat="1" ht="29.85" customHeight="1" x14ac:dyDescent="0.15">
      <c r="B1129" s="124"/>
      <c r="C1129" s="125"/>
      <c r="D1129" s="134" t="s">
        <v>125</v>
      </c>
      <c r="E1129" s="134"/>
      <c r="F1129" s="134"/>
      <c r="G1129" s="134"/>
      <c r="H1129" s="134"/>
      <c r="I1129" s="134"/>
      <c r="J1129" s="134"/>
      <c r="K1129" s="134"/>
      <c r="L1129" s="134"/>
      <c r="M1129" s="134"/>
      <c r="N1129" s="260">
        <f>BK1129</f>
        <v>0</v>
      </c>
      <c r="O1129" s="261"/>
      <c r="P1129" s="261"/>
      <c r="Q1129" s="261"/>
      <c r="R1129" s="127"/>
      <c r="T1129" s="128"/>
      <c r="U1129" s="125"/>
      <c r="V1129" s="125"/>
      <c r="W1129" s="129">
        <f>SUM(W1130:W1174)</f>
        <v>41.259315999999998</v>
      </c>
      <c r="X1129" s="125"/>
      <c r="Y1129" s="129">
        <f>SUM(Y1130:Y1174)</f>
        <v>1.4228576300000002</v>
      </c>
      <c r="Z1129" s="125"/>
      <c r="AA1129" s="130">
        <f>SUM(AA1130:AA1174)</f>
        <v>0</v>
      </c>
      <c r="AR1129" s="131" t="s">
        <v>81</v>
      </c>
      <c r="AT1129" s="132" t="s">
        <v>73</v>
      </c>
      <c r="AU1129" s="132" t="s">
        <v>20</v>
      </c>
      <c r="AY1129" s="131" t="s">
        <v>154</v>
      </c>
      <c r="BK1129" s="133">
        <f>SUM(BK1130:BK1174)</f>
        <v>0</v>
      </c>
    </row>
    <row r="1130" spans="2:65" s="1" customFormat="1" ht="31.5" customHeight="1" x14ac:dyDescent="0.1">
      <c r="B1130" s="135"/>
      <c r="C1130" s="136" t="s">
        <v>1083</v>
      </c>
      <c r="D1130" s="136" t="s">
        <v>155</v>
      </c>
      <c r="E1130" s="137" t="s">
        <v>1084</v>
      </c>
      <c r="F1130" s="244" t="s">
        <v>1085</v>
      </c>
      <c r="G1130" s="245"/>
      <c r="H1130" s="245"/>
      <c r="I1130" s="245"/>
      <c r="J1130" s="138" t="s">
        <v>221</v>
      </c>
      <c r="K1130" s="139">
        <v>88.74</v>
      </c>
      <c r="L1130" s="246">
        <v>0</v>
      </c>
      <c r="M1130" s="245"/>
      <c r="N1130" s="246">
        <f>ROUND(L1130*K1130,2)</f>
        <v>0</v>
      </c>
      <c r="O1130" s="245"/>
      <c r="P1130" s="245"/>
      <c r="Q1130" s="245"/>
      <c r="R1130" s="140"/>
      <c r="T1130" s="141" t="s">
        <v>3</v>
      </c>
      <c r="U1130" s="40" t="s">
        <v>41</v>
      </c>
      <c r="V1130" s="142">
        <v>0.06</v>
      </c>
      <c r="W1130" s="142">
        <f>V1130*K1130</f>
        <v>5.3243999999999998</v>
      </c>
      <c r="X1130" s="142">
        <v>0</v>
      </c>
      <c r="Y1130" s="142">
        <f>X1130*K1130</f>
        <v>0</v>
      </c>
      <c r="Z1130" s="142">
        <v>0</v>
      </c>
      <c r="AA1130" s="143">
        <f>Z1130*K1130</f>
        <v>0</v>
      </c>
      <c r="AR1130" s="17" t="s">
        <v>258</v>
      </c>
      <c r="AT1130" s="17" t="s">
        <v>155</v>
      </c>
      <c r="AU1130" s="17" t="s">
        <v>81</v>
      </c>
      <c r="AY1130" s="17" t="s">
        <v>154</v>
      </c>
      <c r="BE1130" s="144">
        <f>IF(U1130="základní",N1130,0)</f>
        <v>0</v>
      </c>
      <c r="BF1130" s="144">
        <f>IF(U1130="snížená",N1130,0)</f>
        <v>0</v>
      </c>
      <c r="BG1130" s="144">
        <f>IF(U1130="zákl. přenesená",N1130,0)</f>
        <v>0</v>
      </c>
      <c r="BH1130" s="144">
        <f>IF(U1130="sníž. přenesená",N1130,0)</f>
        <v>0</v>
      </c>
      <c r="BI1130" s="144">
        <f>IF(U1130="nulová",N1130,0)</f>
        <v>0</v>
      </c>
      <c r="BJ1130" s="17" t="s">
        <v>81</v>
      </c>
      <c r="BK1130" s="144">
        <f>ROUND(L1130*K1130,2)</f>
        <v>0</v>
      </c>
      <c r="BL1130" s="17" t="s">
        <v>258</v>
      </c>
      <c r="BM1130" s="17" t="s">
        <v>1086</v>
      </c>
    </row>
    <row r="1131" spans="2:65" s="10" customFormat="1" ht="31.5" customHeight="1" x14ac:dyDescent="0.1">
      <c r="B1131" s="145"/>
      <c r="C1131" s="146"/>
      <c r="D1131" s="146"/>
      <c r="E1131" s="147" t="s">
        <v>3</v>
      </c>
      <c r="F1131" s="247" t="s">
        <v>1087</v>
      </c>
      <c r="G1131" s="248"/>
      <c r="H1131" s="248"/>
      <c r="I1131" s="248"/>
      <c r="J1131" s="146"/>
      <c r="K1131" s="148" t="s">
        <v>3</v>
      </c>
      <c r="L1131" s="146"/>
      <c r="M1131" s="146"/>
      <c r="N1131" s="146"/>
      <c r="O1131" s="146"/>
      <c r="P1131" s="146"/>
      <c r="Q1131" s="146"/>
      <c r="R1131" s="149"/>
      <c r="T1131" s="150"/>
      <c r="U1131" s="146"/>
      <c r="V1131" s="146"/>
      <c r="W1131" s="146"/>
      <c r="X1131" s="146"/>
      <c r="Y1131" s="146"/>
      <c r="Z1131" s="146"/>
      <c r="AA1131" s="151"/>
      <c r="AT1131" s="152" t="s">
        <v>161</v>
      </c>
      <c r="AU1131" s="152" t="s">
        <v>81</v>
      </c>
      <c r="AV1131" s="10" t="s">
        <v>20</v>
      </c>
      <c r="AW1131" s="10" t="s">
        <v>32</v>
      </c>
      <c r="AX1131" s="10" t="s">
        <v>74</v>
      </c>
      <c r="AY1131" s="152" t="s">
        <v>154</v>
      </c>
    </row>
    <row r="1132" spans="2:65" s="11" customFormat="1" ht="31.5" customHeight="1" x14ac:dyDescent="0.1">
      <c r="B1132" s="153"/>
      <c r="C1132" s="154"/>
      <c r="D1132" s="154"/>
      <c r="E1132" s="155" t="s">
        <v>3</v>
      </c>
      <c r="F1132" s="249" t="s">
        <v>890</v>
      </c>
      <c r="G1132" s="250"/>
      <c r="H1132" s="250"/>
      <c r="I1132" s="250"/>
      <c r="J1132" s="154"/>
      <c r="K1132" s="156">
        <v>88.74</v>
      </c>
      <c r="L1132" s="154"/>
      <c r="M1132" s="154"/>
      <c r="N1132" s="154"/>
      <c r="O1132" s="154"/>
      <c r="P1132" s="154"/>
      <c r="Q1132" s="154"/>
      <c r="R1132" s="157"/>
      <c r="T1132" s="158"/>
      <c r="U1132" s="154"/>
      <c r="V1132" s="154"/>
      <c r="W1132" s="154"/>
      <c r="X1132" s="154"/>
      <c r="Y1132" s="154"/>
      <c r="Z1132" s="154"/>
      <c r="AA1132" s="159"/>
      <c r="AT1132" s="160" t="s">
        <v>161</v>
      </c>
      <c r="AU1132" s="160" t="s">
        <v>81</v>
      </c>
      <c r="AV1132" s="11" t="s">
        <v>81</v>
      </c>
      <c r="AW1132" s="11" t="s">
        <v>32</v>
      </c>
      <c r="AX1132" s="11" t="s">
        <v>74</v>
      </c>
      <c r="AY1132" s="160" t="s">
        <v>154</v>
      </c>
    </row>
    <row r="1133" spans="2:65" s="12" customFormat="1" ht="22.5" customHeight="1" x14ac:dyDescent="0.1">
      <c r="B1133" s="161"/>
      <c r="C1133" s="162"/>
      <c r="D1133" s="162"/>
      <c r="E1133" s="163" t="s">
        <v>3</v>
      </c>
      <c r="F1133" s="251" t="s">
        <v>163</v>
      </c>
      <c r="G1133" s="252"/>
      <c r="H1133" s="252"/>
      <c r="I1133" s="252"/>
      <c r="J1133" s="162"/>
      <c r="K1133" s="164">
        <v>88.74</v>
      </c>
      <c r="L1133" s="162"/>
      <c r="M1133" s="162"/>
      <c r="N1133" s="162"/>
      <c r="O1133" s="162"/>
      <c r="P1133" s="162"/>
      <c r="Q1133" s="162"/>
      <c r="R1133" s="165"/>
      <c r="T1133" s="166"/>
      <c r="U1133" s="162"/>
      <c r="V1133" s="162"/>
      <c r="W1133" s="162"/>
      <c r="X1133" s="162"/>
      <c r="Y1133" s="162"/>
      <c r="Z1133" s="162"/>
      <c r="AA1133" s="167"/>
      <c r="AT1133" s="168" t="s">
        <v>161</v>
      </c>
      <c r="AU1133" s="168" t="s">
        <v>81</v>
      </c>
      <c r="AV1133" s="12" t="s">
        <v>87</v>
      </c>
      <c r="AW1133" s="12" t="s">
        <v>32</v>
      </c>
      <c r="AX1133" s="12" t="s">
        <v>20</v>
      </c>
      <c r="AY1133" s="168" t="s">
        <v>154</v>
      </c>
    </row>
    <row r="1134" spans="2:65" s="1" customFormat="1" ht="31.5" customHeight="1" x14ac:dyDescent="0.1">
      <c r="B1134" s="135"/>
      <c r="C1134" s="177" t="s">
        <v>1088</v>
      </c>
      <c r="D1134" s="177" t="s">
        <v>367</v>
      </c>
      <c r="E1134" s="178" t="s">
        <v>1089</v>
      </c>
      <c r="F1134" s="256" t="s">
        <v>1090</v>
      </c>
      <c r="G1134" s="257"/>
      <c r="H1134" s="257"/>
      <c r="I1134" s="257"/>
      <c r="J1134" s="179" t="s">
        <v>158</v>
      </c>
      <c r="K1134" s="180">
        <v>4.8810000000000002</v>
      </c>
      <c r="L1134" s="258">
        <v>0</v>
      </c>
      <c r="M1134" s="257"/>
      <c r="N1134" s="258">
        <f>ROUND(L1134*K1134,2)</f>
        <v>0</v>
      </c>
      <c r="O1134" s="245"/>
      <c r="P1134" s="245"/>
      <c r="Q1134" s="245"/>
      <c r="R1134" s="140"/>
      <c r="T1134" s="141" t="s">
        <v>3</v>
      </c>
      <c r="U1134" s="40" t="s">
        <v>41</v>
      </c>
      <c r="V1134" s="142">
        <v>0</v>
      </c>
      <c r="W1134" s="142">
        <f>V1134*K1134</f>
        <v>0</v>
      </c>
      <c r="X1134" s="142">
        <v>3.2000000000000002E-3</v>
      </c>
      <c r="Y1134" s="142">
        <f>X1134*K1134</f>
        <v>1.5619200000000001E-2</v>
      </c>
      <c r="Z1134" s="142">
        <v>0</v>
      </c>
      <c r="AA1134" s="143">
        <f>Z1134*K1134</f>
        <v>0</v>
      </c>
      <c r="AR1134" s="17" t="s">
        <v>383</v>
      </c>
      <c r="AT1134" s="17" t="s">
        <v>367</v>
      </c>
      <c r="AU1134" s="17" t="s">
        <v>81</v>
      </c>
      <c r="AY1134" s="17" t="s">
        <v>154</v>
      </c>
      <c r="BE1134" s="144">
        <f>IF(U1134="základní",N1134,0)</f>
        <v>0</v>
      </c>
      <c r="BF1134" s="144">
        <f>IF(U1134="snížená",N1134,0)</f>
        <v>0</v>
      </c>
      <c r="BG1134" s="144">
        <f>IF(U1134="zákl. přenesená",N1134,0)</f>
        <v>0</v>
      </c>
      <c r="BH1134" s="144">
        <f>IF(U1134="sníž. přenesená",N1134,0)</f>
        <v>0</v>
      </c>
      <c r="BI1134" s="144">
        <f>IF(U1134="nulová",N1134,0)</f>
        <v>0</v>
      </c>
      <c r="BJ1134" s="17" t="s">
        <v>81</v>
      </c>
      <c r="BK1134" s="144">
        <f>ROUND(L1134*K1134,2)</f>
        <v>0</v>
      </c>
      <c r="BL1134" s="17" t="s">
        <v>258</v>
      </c>
      <c r="BM1134" s="17" t="s">
        <v>1091</v>
      </c>
    </row>
    <row r="1135" spans="2:65" s="10" customFormat="1" ht="22.5" customHeight="1" x14ac:dyDescent="0.1">
      <c r="B1135" s="145"/>
      <c r="C1135" s="146"/>
      <c r="D1135" s="146"/>
      <c r="E1135" s="147" t="s">
        <v>3</v>
      </c>
      <c r="F1135" s="247" t="s">
        <v>371</v>
      </c>
      <c r="G1135" s="248"/>
      <c r="H1135" s="248"/>
      <c r="I1135" s="248"/>
      <c r="J1135" s="146"/>
      <c r="K1135" s="148" t="s">
        <v>3</v>
      </c>
      <c r="L1135" s="146"/>
      <c r="M1135" s="146"/>
      <c r="N1135" s="146"/>
      <c r="O1135" s="146"/>
      <c r="P1135" s="146"/>
      <c r="Q1135" s="146"/>
      <c r="R1135" s="149"/>
      <c r="T1135" s="150"/>
      <c r="U1135" s="146"/>
      <c r="V1135" s="146"/>
      <c r="W1135" s="146"/>
      <c r="X1135" s="146"/>
      <c r="Y1135" s="146"/>
      <c r="Z1135" s="146"/>
      <c r="AA1135" s="151"/>
      <c r="AT1135" s="152" t="s">
        <v>161</v>
      </c>
      <c r="AU1135" s="152" t="s">
        <v>81</v>
      </c>
      <c r="AV1135" s="10" t="s">
        <v>20</v>
      </c>
      <c r="AW1135" s="10" t="s">
        <v>32</v>
      </c>
      <c r="AX1135" s="10" t="s">
        <v>74</v>
      </c>
      <c r="AY1135" s="152" t="s">
        <v>154</v>
      </c>
    </row>
    <row r="1136" spans="2:65" s="11" customFormat="1" ht="22.5" customHeight="1" x14ac:dyDescent="0.1">
      <c r="B1136" s="153"/>
      <c r="C1136" s="154"/>
      <c r="D1136" s="154"/>
      <c r="E1136" s="155" t="s">
        <v>3</v>
      </c>
      <c r="F1136" s="249" t="s">
        <v>1092</v>
      </c>
      <c r="G1136" s="250"/>
      <c r="H1136" s="250"/>
      <c r="I1136" s="250"/>
      <c r="J1136" s="154"/>
      <c r="K1136" s="156">
        <v>4.8810000000000002</v>
      </c>
      <c r="L1136" s="154"/>
      <c r="M1136" s="154"/>
      <c r="N1136" s="154"/>
      <c r="O1136" s="154"/>
      <c r="P1136" s="154"/>
      <c r="Q1136" s="154"/>
      <c r="R1136" s="157"/>
      <c r="T1136" s="158"/>
      <c r="U1136" s="154"/>
      <c r="V1136" s="154"/>
      <c r="W1136" s="154"/>
      <c r="X1136" s="154"/>
      <c r="Y1136" s="154"/>
      <c r="Z1136" s="154"/>
      <c r="AA1136" s="159"/>
      <c r="AT1136" s="160" t="s">
        <v>161</v>
      </c>
      <c r="AU1136" s="160" t="s">
        <v>81</v>
      </c>
      <c r="AV1136" s="11" t="s">
        <v>81</v>
      </c>
      <c r="AW1136" s="11" t="s">
        <v>32</v>
      </c>
      <c r="AX1136" s="11" t="s">
        <v>74</v>
      </c>
      <c r="AY1136" s="160" t="s">
        <v>154</v>
      </c>
    </row>
    <row r="1137" spans="2:65" s="12" customFormat="1" ht="22.5" customHeight="1" x14ac:dyDescent="0.1">
      <c r="B1137" s="161"/>
      <c r="C1137" s="162"/>
      <c r="D1137" s="162"/>
      <c r="E1137" s="163" t="s">
        <v>3</v>
      </c>
      <c r="F1137" s="251" t="s">
        <v>163</v>
      </c>
      <c r="G1137" s="252"/>
      <c r="H1137" s="252"/>
      <c r="I1137" s="252"/>
      <c r="J1137" s="162"/>
      <c r="K1137" s="164">
        <v>4.8810000000000002</v>
      </c>
      <c r="L1137" s="162"/>
      <c r="M1137" s="162"/>
      <c r="N1137" s="162"/>
      <c r="O1137" s="162"/>
      <c r="P1137" s="162"/>
      <c r="Q1137" s="162"/>
      <c r="R1137" s="165"/>
      <c r="T1137" s="166"/>
      <c r="U1137" s="162"/>
      <c r="V1137" s="162"/>
      <c r="W1137" s="162"/>
      <c r="X1137" s="162"/>
      <c r="Y1137" s="162"/>
      <c r="Z1137" s="162"/>
      <c r="AA1137" s="167"/>
      <c r="AT1137" s="168" t="s">
        <v>161</v>
      </c>
      <c r="AU1137" s="168" t="s">
        <v>81</v>
      </c>
      <c r="AV1137" s="12" t="s">
        <v>87</v>
      </c>
      <c r="AW1137" s="12" t="s">
        <v>32</v>
      </c>
      <c r="AX1137" s="12" t="s">
        <v>20</v>
      </c>
      <c r="AY1137" s="168" t="s">
        <v>154</v>
      </c>
    </row>
    <row r="1138" spans="2:65" s="1" customFormat="1" ht="31.5" customHeight="1" x14ac:dyDescent="0.1">
      <c r="B1138" s="135"/>
      <c r="C1138" s="136" t="s">
        <v>1093</v>
      </c>
      <c r="D1138" s="136" t="s">
        <v>155</v>
      </c>
      <c r="E1138" s="137" t="s">
        <v>1094</v>
      </c>
      <c r="F1138" s="244" t="s">
        <v>1095</v>
      </c>
      <c r="G1138" s="245"/>
      <c r="H1138" s="245"/>
      <c r="I1138" s="245"/>
      <c r="J1138" s="138" t="s">
        <v>221</v>
      </c>
      <c r="K1138" s="139">
        <v>24.167999999999999</v>
      </c>
      <c r="L1138" s="246">
        <v>0</v>
      </c>
      <c r="M1138" s="245"/>
      <c r="N1138" s="246">
        <f>ROUND(L1138*K1138,2)</f>
        <v>0</v>
      </c>
      <c r="O1138" s="245"/>
      <c r="P1138" s="245"/>
      <c r="Q1138" s="245"/>
      <c r="R1138" s="140"/>
      <c r="T1138" s="141" t="s">
        <v>3</v>
      </c>
      <c r="U1138" s="40" t="s">
        <v>41</v>
      </c>
      <c r="V1138" s="142">
        <v>0.21099999999999999</v>
      </c>
      <c r="W1138" s="142">
        <f>V1138*K1138</f>
        <v>5.0994479999999998</v>
      </c>
      <c r="X1138" s="142">
        <v>6.0000000000000001E-3</v>
      </c>
      <c r="Y1138" s="142">
        <f>X1138*K1138</f>
        <v>0.145008</v>
      </c>
      <c r="Z1138" s="142">
        <v>0</v>
      </c>
      <c r="AA1138" s="143">
        <f>Z1138*K1138</f>
        <v>0</v>
      </c>
      <c r="AR1138" s="17" t="s">
        <v>258</v>
      </c>
      <c r="AT1138" s="17" t="s">
        <v>155</v>
      </c>
      <c r="AU1138" s="17" t="s">
        <v>81</v>
      </c>
      <c r="AY1138" s="17" t="s">
        <v>154</v>
      </c>
      <c r="BE1138" s="144">
        <f>IF(U1138="základní",N1138,0)</f>
        <v>0</v>
      </c>
      <c r="BF1138" s="144">
        <f>IF(U1138="snížená",N1138,0)</f>
        <v>0</v>
      </c>
      <c r="BG1138" s="144">
        <f>IF(U1138="zákl. přenesená",N1138,0)</f>
        <v>0</v>
      </c>
      <c r="BH1138" s="144">
        <f>IF(U1138="sníž. přenesená",N1138,0)</f>
        <v>0</v>
      </c>
      <c r="BI1138" s="144">
        <f>IF(U1138="nulová",N1138,0)</f>
        <v>0</v>
      </c>
      <c r="BJ1138" s="17" t="s">
        <v>81</v>
      </c>
      <c r="BK1138" s="144">
        <f>ROUND(L1138*K1138,2)</f>
        <v>0</v>
      </c>
      <c r="BL1138" s="17" t="s">
        <v>258</v>
      </c>
      <c r="BM1138" s="17" t="s">
        <v>1096</v>
      </c>
    </row>
    <row r="1139" spans="2:65" s="10" customFormat="1" ht="22.5" customHeight="1" x14ac:dyDescent="0.1">
      <c r="B1139" s="145"/>
      <c r="C1139" s="146"/>
      <c r="D1139" s="146"/>
      <c r="E1139" s="147" t="s">
        <v>3</v>
      </c>
      <c r="F1139" s="247" t="s">
        <v>1097</v>
      </c>
      <c r="G1139" s="248"/>
      <c r="H1139" s="248"/>
      <c r="I1139" s="248"/>
      <c r="J1139" s="146"/>
      <c r="K1139" s="148" t="s">
        <v>3</v>
      </c>
      <c r="L1139" s="146"/>
      <c r="M1139" s="146"/>
      <c r="N1139" s="146"/>
      <c r="O1139" s="146"/>
      <c r="P1139" s="146"/>
      <c r="Q1139" s="146"/>
      <c r="R1139" s="149"/>
      <c r="T1139" s="150"/>
      <c r="U1139" s="146"/>
      <c r="V1139" s="146"/>
      <c r="W1139" s="146"/>
      <c r="X1139" s="146"/>
      <c r="Y1139" s="146"/>
      <c r="Z1139" s="146"/>
      <c r="AA1139" s="151"/>
      <c r="AT1139" s="152" t="s">
        <v>161</v>
      </c>
      <c r="AU1139" s="152" t="s">
        <v>81</v>
      </c>
      <c r="AV1139" s="10" t="s">
        <v>20</v>
      </c>
      <c r="AW1139" s="10" t="s">
        <v>32</v>
      </c>
      <c r="AX1139" s="10" t="s">
        <v>74</v>
      </c>
      <c r="AY1139" s="152" t="s">
        <v>154</v>
      </c>
    </row>
    <row r="1140" spans="2:65" s="11" customFormat="1" ht="22.5" customHeight="1" x14ac:dyDescent="0.1">
      <c r="B1140" s="153"/>
      <c r="C1140" s="154"/>
      <c r="D1140" s="154"/>
      <c r="E1140" s="155" t="s">
        <v>3</v>
      </c>
      <c r="F1140" s="249" t="s">
        <v>1098</v>
      </c>
      <c r="G1140" s="250"/>
      <c r="H1140" s="250"/>
      <c r="I1140" s="250"/>
      <c r="J1140" s="154"/>
      <c r="K1140" s="156">
        <v>24.167999999999999</v>
      </c>
      <c r="L1140" s="154"/>
      <c r="M1140" s="154"/>
      <c r="N1140" s="154"/>
      <c r="O1140" s="154"/>
      <c r="P1140" s="154"/>
      <c r="Q1140" s="154"/>
      <c r="R1140" s="157"/>
      <c r="T1140" s="158"/>
      <c r="U1140" s="154"/>
      <c r="V1140" s="154"/>
      <c r="W1140" s="154"/>
      <c r="X1140" s="154"/>
      <c r="Y1140" s="154"/>
      <c r="Z1140" s="154"/>
      <c r="AA1140" s="159"/>
      <c r="AT1140" s="160" t="s">
        <v>161</v>
      </c>
      <c r="AU1140" s="160" t="s">
        <v>81</v>
      </c>
      <c r="AV1140" s="11" t="s">
        <v>81</v>
      </c>
      <c r="AW1140" s="11" t="s">
        <v>32</v>
      </c>
      <c r="AX1140" s="11" t="s">
        <v>74</v>
      </c>
      <c r="AY1140" s="160" t="s">
        <v>154</v>
      </c>
    </row>
    <row r="1141" spans="2:65" s="12" customFormat="1" ht="22.5" customHeight="1" x14ac:dyDescent="0.1">
      <c r="B1141" s="161"/>
      <c r="C1141" s="162"/>
      <c r="D1141" s="162"/>
      <c r="E1141" s="163" t="s">
        <v>3</v>
      </c>
      <c r="F1141" s="251" t="s">
        <v>163</v>
      </c>
      <c r="G1141" s="252"/>
      <c r="H1141" s="252"/>
      <c r="I1141" s="252"/>
      <c r="J1141" s="162"/>
      <c r="K1141" s="164">
        <v>24.167999999999999</v>
      </c>
      <c r="L1141" s="162"/>
      <c r="M1141" s="162"/>
      <c r="N1141" s="162"/>
      <c r="O1141" s="162"/>
      <c r="P1141" s="162"/>
      <c r="Q1141" s="162"/>
      <c r="R1141" s="165"/>
      <c r="T1141" s="166"/>
      <c r="U1141" s="162"/>
      <c r="V1141" s="162"/>
      <c r="W1141" s="162"/>
      <c r="X1141" s="162"/>
      <c r="Y1141" s="162"/>
      <c r="Z1141" s="162"/>
      <c r="AA1141" s="167"/>
      <c r="AT1141" s="168" t="s">
        <v>161</v>
      </c>
      <c r="AU1141" s="168" t="s">
        <v>81</v>
      </c>
      <c r="AV1141" s="12" t="s">
        <v>87</v>
      </c>
      <c r="AW1141" s="12" t="s">
        <v>32</v>
      </c>
      <c r="AX1141" s="12" t="s">
        <v>20</v>
      </c>
      <c r="AY1141" s="168" t="s">
        <v>154</v>
      </c>
    </row>
    <row r="1142" spans="2:65" s="1" customFormat="1" ht="31.5" customHeight="1" x14ac:dyDescent="0.1">
      <c r="B1142" s="135"/>
      <c r="C1142" s="177" t="s">
        <v>1099</v>
      </c>
      <c r="D1142" s="177" t="s">
        <v>367</v>
      </c>
      <c r="E1142" s="178" t="s">
        <v>1100</v>
      </c>
      <c r="F1142" s="256" t="s">
        <v>1101</v>
      </c>
      <c r="G1142" s="257"/>
      <c r="H1142" s="257"/>
      <c r="I1142" s="257"/>
      <c r="J1142" s="179" t="s">
        <v>221</v>
      </c>
      <c r="K1142" s="180">
        <v>26.585000000000001</v>
      </c>
      <c r="L1142" s="258">
        <v>0</v>
      </c>
      <c r="M1142" s="257"/>
      <c r="N1142" s="258">
        <f>ROUND(L1142*K1142,2)</f>
        <v>0</v>
      </c>
      <c r="O1142" s="245"/>
      <c r="P1142" s="245"/>
      <c r="Q1142" s="245"/>
      <c r="R1142" s="140"/>
      <c r="T1142" s="141" t="s">
        <v>3</v>
      </c>
      <c r="U1142" s="40" t="s">
        <v>41</v>
      </c>
      <c r="V1142" s="142">
        <v>0</v>
      </c>
      <c r="W1142" s="142">
        <f>V1142*K1142</f>
        <v>0</v>
      </c>
      <c r="X1142" s="142">
        <v>1.25E-3</v>
      </c>
      <c r="Y1142" s="142">
        <f>X1142*K1142</f>
        <v>3.3231250000000004E-2</v>
      </c>
      <c r="Z1142" s="142">
        <v>0</v>
      </c>
      <c r="AA1142" s="143">
        <f>Z1142*K1142</f>
        <v>0</v>
      </c>
      <c r="AR1142" s="17" t="s">
        <v>383</v>
      </c>
      <c r="AT1142" s="17" t="s">
        <v>367</v>
      </c>
      <c r="AU1142" s="17" t="s">
        <v>81</v>
      </c>
      <c r="AY1142" s="17" t="s">
        <v>154</v>
      </c>
      <c r="BE1142" s="144">
        <f>IF(U1142="základní",N1142,0)</f>
        <v>0</v>
      </c>
      <c r="BF1142" s="144">
        <f>IF(U1142="snížená",N1142,0)</f>
        <v>0</v>
      </c>
      <c r="BG1142" s="144">
        <f>IF(U1142="zákl. přenesená",N1142,0)</f>
        <v>0</v>
      </c>
      <c r="BH1142" s="144">
        <f>IF(U1142="sníž. přenesená",N1142,0)</f>
        <v>0</v>
      </c>
      <c r="BI1142" s="144">
        <f>IF(U1142="nulová",N1142,0)</f>
        <v>0</v>
      </c>
      <c r="BJ1142" s="17" t="s">
        <v>81</v>
      </c>
      <c r="BK1142" s="144">
        <f>ROUND(L1142*K1142,2)</f>
        <v>0</v>
      </c>
      <c r="BL1142" s="17" t="s">
        <v>258</v>
      </c>
      <c r="BM1142" s="17" t="s">
        <v>1102</v>
      </c>
    </row>
    <row r="1143" spans="2:65" s="10" customFormat="1" ht="22.5" customHeight="1" x14ac:dyDescent="0.1">
      <c r="B1143" s="145"/>
      <c r="C1143" s="146"/>
      <c r="D1143" s="146"/>
      <c r="E1143" s="147" t="s">
        <v>3</v>
      </c>
      <c r="F1143" s="247" t="s">
        <v>657</v>
      </c>
      <c r="G1143" s="248"/>
      <c r="H1143" s="248"/>
      <c r="I1143" s="248"/>
      <c r="J1143" s="146"/>
      <c r="K1143" s="148" t="s">
        <v>3</v>
      </c>
      <c r="L1143" s="146"/>
      <c r="M1143" s="146"/>
      <c r="N1143" s="146"/>
      <c r="O1143" s="146"/>
      <c r="P1143" s="146"/>
      <c r="Q1143" s="146"/>
      <c r="R1143" s="149"/>
      <c r="T1143" s="150"/>
      <c r="U1143" s="146"/>
      <c r="V1143" s="146"/>
      <c r="W1143" s="146"/>
      <c r="X1143" s="146"/>
      <c r="Y1143" s="146"/>
      <c r="Z1143" s="146"/>
      <c r="AA1143" s="151"/>
      <c r="AT1143" s="152" t="s">
        <v>161</v>
      </c>
      <c r="AU1143" s="152" t="s">
        <v>81</v>
      </c>
      <c r="AV1143" s="10" t="s">
        <v>20</v>
      </c>
      <c r="AW1143" s="10" t="s">
        <v>32</v>
      </c>
      <c r="AX1143" s="10" t="s">
        <v>74</v>
      </c>
      <c r="AY1143" s="152" t="s">
        <v>154</v>
      </c>
    </row>
    <row r="1144" spans="2:65" s="11" customFormat="1" ht="22.5" customHeight="1" x14ac:dyDescent="0.1">
      <c r="B1144" s="153"/>
      <c r="C1144" s="154"/>
      <c r="D1144" s="154"/>
      <c r="E1144" s="155" t="s">
        <v>3</v>
      </c>
      <c r="F1144" s="249" t="s">
        <v>1103</v>
      </c>
      <c r="G1144" s="250"/>
      <c r="H1144" s="250"/>
      <c r="I1144" s="250"/>
      <c r="J1144" s="154"/>
      <c r="K1144" s="156">
        <v>26.585000000000001</v>
      </c>
      <c r="L1144" s="154"/>
      <c r="M1144" s="154"/>
      <c r="N1144" s="154"/>
      <c r="O1144" s="154"/>
      <c r="P1144" s="154"/>
      <c r="Q1144" s="154"/>
      <c r="R1144" s="157"/>
      <c r="T1144" s="158"/>
      <c r="U1144" s="154"/>
      <c r="V1144" s="154"/>
      <c r="W1144" s="154"/>
      <c r="X1144" s="154"/>
      <c r="Y1144" s="154"/>
      <c r="Z1144" s="154"/>
      <c r="AA1144" s="159"/>
      <c r="AT1144" s="160" t="s">
        <v>161</v>
      </c>
      <c r="AU1144" s="160" t="s">
        <v>81</v>
      </c>
      <c r="AV1144" s="11" t="s">
        <v>81</v>
      </c>
      <c r="AW1144" s="11" t="s">
        <v>32</v>
      </c>
      <c r="AX1144" s="11" t="s">
        <v>74</v>
      </c>
      <c r="AY1144" s="160" t="s">
        <v>154</v>
      </c>
    </row>
    <row r="1145" spans="2:65" s="12" customFormat="1" ht="22.5" customHeight="1" x14ac:dyDescent="0.1">
      <c r="B1145" s="161"/>
      <c r="C1145" s="162"/>
      <c r="D1145" s="162"/>
      <c r="E1145" s="163" t="s">
        <v>3</v>
      </c>
      <c r="F1145" s="251" t="s">
        <v>163</v>
      </c>
      <c r="G1145" s="252"/>
      <c r="H1145" s="252"/>
      <c r="I1145" s="252"/>
      <c r="J1145" s="162"/>
      <c r="K1145" s="164">
        <v>26.585000000000001</v>
      </c>
      <c r="L1145" s="162"/>
      <c r="M1145" s="162"/>
      <c r="N1145" s="162"/>
      <c r="O1145" s="162"/>
      <c r="P1145" s="162"/>
      <c r="Q1145" s="162"/>
      <c r="R1145" s="165"/>
      <c r="T1145" s="166"/>
      <c r="U1145" s="162"/>
      <c r="V1145" s="162"/>
      <c r="W1145" s="162"/>
      <c r="X1145" s="162"/>
      <c r="Y1145" s="162"/>
      <c r="Z1145" s="162"/>
      <c r="AA1145" s="167"/>
      <c r="AT1145" s="168" t="s">
        <v>161</v>
      </c>
      <c r="AU1145" s="168" t="s">
        <v>81</v>
      </c>
      <c r="AV1145" s="12" t="s">
        <v>87</v>
      </c>
      <c r="AW1145" s="12" t="s">
        <v>32</v>
      </c>
      <c r="AX1145" s="12" t="s">
        <v>20</v>
      </c>
      <c r="AY1145" s="168" t="s">
        <v>154</v>
      </c>
    </row>
    <row r="1146" spans="2:65" s="1" customFormat="1" ht="44.25" customHeight="1" x14ac:dyDescent="0.1">
      <c r="B1146" s="135"/>
      <c r="C1146" s="136" t="s">
        <v>1104</v>
      </c>
      <c r="D1146" s="136" t="s">
        <v>155</v>
      </c>
      <c r="E1146" s="137" t="s">
        <v>1105</v>
      </c>
      <c r="F1146" s="244" t="s">
        <v>1106</v>
      </c>
      <c r="G1146" s="245"/>
      <c r="H1146" s="245"/>
      <c r="I1146" s="245"/>
      <c r="J1146" s="138" t="s">
        <v>221</v>
      </c>
      <c r="K1146" s="139">
        <v>91.355999999999995</v>
      </c>
      <c r="L1146" s="246">
        <v>0</v>
      </c>
      <c r="M1146" s="245"/>
      <c r="N1146" s="246">
        <f>ROUND(L1146*K1146,2)</f>
        <v>0</v>
      </c>
      <c r="O1146" s="245"/>
      <c r="P1146" s="245"/>
      <c r="Q1146" s="245"/>
      <c r="R1146" s="140"/>
      <c r="T1146" s="141" t="s">
        <v>3</v>
      </c>
      <c r="U1146" s="40" t="s">
        <v>41</v>
      </c>
      <c r="V1146" s="142">
        <v>0.128</v>
      </c>
      <c r="W1146" s="142">
        <f>V1146*K1146</f>
        <v>11.693567999999999</v>
      </c>
      <c r="X1146" s="142">
        <v>5.8E-4</v>
      </c>
      <c r="Y1146" s="142">
        <f>X1146*K1146</f>
        <v>5.2986479999999996E-2</v>
      </c>
      <c r="Z1146" s="142">
        <v>0</v>
      </c>
      <c r="AA1146" s="143">
        <f>Z1146*K1146</f>
        <v>0</v>
      </c>
      <c r="AR1146" s="17" t="s">
        <v>258</v>
      </c>
      <c r="AT1146" s="17" t="s">
        <v>155</v>
      </c>
      <c r="AU1146" s="17" t="s">
        <v>81</v>
      </c>
      <c r="AY1146" s="17" t="s">
        <v>154</v>
      </c>
      <c r="BE1146" s="144">
        <f>IF(U1146="základní",N1146,0)</f>
        <v>0</v>
      </c>
      <c r="BF1146" s="144">
        <f>IF(U1146="snížená",N1146,0)</f>
        <v>0</v>
      </c>
      <c r="BG1146" s="144">
        <f>IF(U1146="zákl. přenesená",N1146,0)</f>
        <v>0</v>
      </c>
      <c r="BH1146" s="144">
        <f>IF(U1146="sníž. přenesená",N1146,0)</f>
        <v>0</v>
      </c>
      <c r="BI1146" s="144">
        <f>IF(U1146="nulová",N1146,0)</f>
        <v>0</v>
      </c>
      <c r="BJ1146" s="17" t="s">
        <v>81</v>
      </c>
      <c r="BK1146" s="144">
        <f>ROUND(L1146*K1146,2)</f>
        <v>0</v>
      </c>
      <c r="BL1146" s="17" t="s">
        <v>258</v>
      </c>
      <c r="BM1146" s="17" t="s">
        <v>1107</v>
      </c>
    </row>
    <row r="1147" spans="2:65" s="10" customFormat="1" ht="22.5" customHeight="1" x14ac:dyDescent="0.1">
      <c r="B1147" s="145"/>
      <c r="C1147" s="146"/>
      <c r="D1147" s="146"/>
      <c r="E1147" s="147" t="s">
        <v>3</v>
      </c>
      <c r="F1147" s="247" t="s">
        <v>980</v>
      </c>
      <c r="G1147" s="248"/>
      <c r="H1147" s="248"/>
      <c r="I1147" s="248"/>
      <c r="J1147" s="146"/>
      <c r="K1147" s="148" t="s">
        <v>3</v>
      </c>
      <c r="L1147" s="146"/>
      <c r="M1147" s="146"/>
      <c r="N1147" s="146"/>
      <c r="O1147" s="146"/>
      <c r="P1147" s="146"/>
      <c r="Q1147" s="146"/>
      <c r="R1147" s="149"/>
      <c r="T1147" s="150"/>
      <c r="U1147" s="146"/>
      <c r="V1147" s="146"/>
      <c r="W1147" s="146"/>
      <c r="X1147" s="146"/>
      <c r="Y1147" s="146"/>
      <c r="Z1147" s="146"/>
      <c r="AA1147" s="151"/>
      <c r="AT1147" s="152" t="s">
        <v>161</v>
      </c>
      <c r="AU1147" s="152" t="s">
        <v>81</v>
      </c>
      <c r="AV1147" s="10" t="s">
        <v>20</v>
      </c>
      <c r="AW1147" s="10" t="s">
        <v>32</v>
      </c>
      <c r="AX1147" s="10" t="s">
        <v>74</v>
      </c>
      <c r="AY1147" s="152" t="s">
        <v>154</v>
      </c>
    </row>
    <row r="1148" spans="2:65" s="11" customFormat="1" ht="22.5" customHeight="1" x14ac:dyDescent="0.1">
      <c r="B1148" s="153"/>
      <c r="C1148" s="154"/>
      <c r="D1148" s="154"/>
      <c r="E1148" s="155" t="s">
        <v>3</v>
      </c>
      <c r="F1148" s="249" t="s">
        <v>981</v>
      </c>
      <c r="G1148" s="250"/>
      <c r="H1148" s="250"/>
      <c r="I1148" s="250"/>
      <c r="J1148" s="154"/>
      <c r="K1148" s="156">
        <v>91.355999999999995</v>
      </c>
      <c r="L1148" s="154"/>
      <c r="M1148" s="154"/>
      <c r="N1148" s="154"/>
      <c r="O1148" s="154"/>
      <c r="P1148" s="154"/>
      <c r="Q1148" s="154"/>
      <c r="R1148" s="157"/>
      <c r="T1148" s="158"/>
      <c r="U1148" s="154"/>
      <c r="V1148" s="154"/>
      <c r="W1148" s="154"/>
      <c r="X1148" s="154"/>
      <c r="Y1148" s="154"/>
      <c r="Z1148" s="154"/>
      <c r="AA1148" s="159"/>
      <c r="AT1148" s="160" t="s">
        <v>161</v>
      </c>
      <c r="AU1148" s="160" t="s">
        <v>81</v>
      </c>
      <c r="AV1148" s="11" t="s">
        <v>81</v>
      </c>
      <c r="AW1148" s="11" t="s">
        <v>32</v>
      </c>
      <c r="AX1148" s="11" t="s">
        <v>74</v>
      </c>
      <c r="AY1148" s="160" t="s">
        <v>154</v>
      </c>
    </row>
    <row r="1149" spans="2:65" s="12" customFormat="1" ht="22.5" customHeight="1" x14ac:dyDescent="0.1">
      <c r="B1149" s="161"/>
      <c r="C1149" s="162"/>
      <c r="D1149" s="162"/>
      <c r="E1149" s="163" t="s">
        <v>3</v>
      </c>
      <c r="F1149" s="251" t="s">
        <v>163</v>
      </c>
      <c r="G1149" s="252"/>
      <c r="H1149" s="252"/>
      <c r="I1149" s="252"/>
      <c r="J1149" s="162"/>
      <c r="K1149" s="164">
        <v>91.355999999999995</v>
      </c>
      <c r="L1149" s="162"/>
      <c r="M1149" s="162"/>
      <c r="N1149" s="162"/>
      <c r="O1149" s="162"/>
      <c r="P1149" s="162"/>
      <c r="Q1149" s="162"/>
      <c r="R1149" s="165"/>
      <c r="T1149" s="166"/>
      <c r="U1149" s="162"/>
      <c r="V1149" s="162"/>
      <c r="W1149" s="162"/>
      <c r="X1149" s="162"/>
      <c r="Y1149" s="162"/>
      <c r="Z1149" s="162"/>
      <c r="AA1149" s="167"/>
      <c r="AT1149" s="168" t="s">
        <v>161</v>
      </c>
      <c r="AU1149" s="168" t="s">
        <v>81</v>
      </c>
      <c r="AV1149" s="12" t="s">
        <v>87</v>
      </c>
      <c r="AW1149" s="12" t="s">
        <v>32</v>
      </c>
      <c r="AX1149" s="12" t="s">
        <v>20</v>
      </c>
      <c r="AY1149" s="168" t="s">
        <v>154</v>
      </c>
    </row>
    <row r="1150" spans="2:65" s="1" customFormat="1" ht="31.5" customHeight="1" x14ac:dyDescent="0.1">
      <c r="B1150" s="135"/>
      <c r="C1150" s="177" t="s">
        <v>1108</v>
      </c>
      <c r="D1150" s="177" t="s">
        <v>367</v>
      </c>
      <c r="E1150" s="178" t="s">
        <v>1109</v>
      </c>
      <c r="F1150" s="256" t="s">
        <v>1110</v>
      </c>
      <c r="G1150" s="257"/>
      <c r="H1150" s="257"/>
      <c r="I1150" s="257"/>
      <c r="J1150" s="179" t="s">
        <v>221</v>
      </c>
      <c r="K1150" s="180">
        <v>100.492</v>
      </c>
      <c r="L1150" s="258">
        <v>0</v>
      </c>
      <c r="M1150" s="257"/>
      <c r="N1150" s="258">
        <f>ROUND(L1150*K1150,2)</f>
        <v>0</v>
      </c>
      <c r="O1150" s="245"/>
      <c r="P1150" s="245"/>
      <c r="Q1150" s="245"/>
      <c r="R1150" s="140"/>
      <c r="T1150" s="141" t="s">
        <v>3</v>
      </c>
      <c r="U1150" s="40" t="s">
        <v>41</v>
      </c>
      <c r="V1150" s="142">
        <v>0</v>
      </c>
      <c r="W1150" s="142">
        <f>V1150*K1150</f>
        <v>0</v>
      </c>
      <c r="X1150" s="142">
        <v>5.0000000000000001E-3</v>
      </c>
      <c r="Y1150" s="142">
        <f>X1150*K1150</f>
        <v>0.50246000000000002</v>
      </c>
      <c r="Z1150" s="142">
        <v>0</v>
      </c>
      <c r="AA1150" s="143">
        <f>Z1150*K1150</f>
        <v>0</v>
      </c>
      <c r="AR1150" s="17" t="s">
        <v>383</v>
      </c>
      <c r="AT1150" s="17" t="s">
        <v>367</v>
      </c>
      <c r="AU1150" s="17" t="s">
        <v>81</v>
      </c>
      <c r="AY1150" s="17" t="s">
        <v>154</v>
      </c>
      <c r="BE1150" s="144">
        <f>IF(U1150="základní",N1150,0)</f>
        <v>0</v>
      </c>
      <c r="BF1150" s="144">
        <f>IF(U1150="snížená",N1150,0)</f>
        <v>0</v>
      </c>
      <c r="BG1150" s="144">
        <f>IF(U1150="zákl. přenesená",N1150,0)</f>
        <v>0</v>
      </c>
      <c r="BH1150" s="144">
        <f>IF(U1150="sníž. přenesená",N1150,0)</f>
        <v>0</v>
      </c>
      <c r="BI1150" s="144">
        <f>IF(U1150="nulová",N1150,0)</f>
        <v>0</v>
      </c>
      <c r="BJ1150" s="17" t="s">
        <v>81</v>
      </c>
      <c r="BK1150" s="144">
        <f>ROUND(L1150*K1150,2)</f>
        <v>0</v>
      </c>
      <c r="BL1150" s="17" t="s">
        <v>258</v>
      </c>
      <c r="BM1150" s="17" t="s">
        <v>1111</v>
      </c>
    </row>
    <row r="1151" spans="2:65" s="10" customFormat="1" ht="22.5" customHeight="1" x14ac:dyDescent="0.1">
      <c r="B1151" s="145"/>
      <c r="C1151" s="146"/>
      <c r="D1151" s="146"/>
      <c r="E1151" s="147" t="s">
        <v>3</v>
      </c>
      <c r="F1151" s="247" t="s">
        <v>657</v>
      </c>
      <c r="G1151" s="248"/>
      <c r="H1151" s="248"/>
      <c r="I1151" s="248"/>
      <c r="J1151" s="146"/>
      <c r="K1151" s="148" t="s">
        <v>3</v>
      </c>
      <c r="L1151" s="146"/>
      <c r="M1151" s="146"/>
      <c r="N1151" s="146"/>
      <c r="O1151" s="146"/>
      <c r="P1151" s="146"/>
      <c r="Q1151" s="146"/>
      <c r="R1151" s="149"/>
      <c r="T1151" s="150"/>
      <c r="U1151" s="146"/>
      <c r="V1151" s="146"/>
      <c r="W1151" s="146"/>
      <c r="X1151" s="146"/>
      <c r="Y1151" s="146"/>
      <c r="Z1151" s="146"/>
      <c r="AA1151" s="151"/>
      <c r="AT1151" s="152" t="s">
        <v>161</v>
      </c>
      <c r="AU1151" s="152" t="s">
        <v>81</v>
      </c>
      <c r="AV1151" s="10" t="s">
        <v>20</v>
      </c>
      <c r="AW1151" s="10" t="s">
        <v>32</v>
      </c>
      <c r="AX1151" s="10" t="s">
        <v>74</v>
      </c>
      <c r="AY1151" s="152" t="s">
        <v>154</v>
      </c>
    </row>
    <row r="1152" spans="2:65" s="11" customFormat="1" ht="22.5" customHeight="1" x14ac:dyDescent="0.1">
      <c r="B1152" s="153"/>
      <c r="C1152" s="154"/>
      <c r="D1152" s="154"/>
      <c r="E1152" s="155" t="s">
        <v>3</v>
      </c>
      <c r="F1152" s="249" t="s">
        <v>1078</v>
      </c>
      <c r="G1152" s="250"/>
      <c r="H1152" s="250"/>
      <c r="I1152" s="250"/>
      <c r="J1152" s="154"/>
      <c r="K1152" s="156">
        <v>100.492</v>
      </c>
      <c r="L1152" s="154"/>
      <c r="M1152" s="154"/>
      <c r="N1152" s="154"/>
      <c r="O1152" s="154"/>
      <c r="P1152" s="154"/>
      <c r="Q1152" s="154"/>
      <c r="R1152" s="157"/>
      <c r="T1152" s="158"/>
      <c r="U1152" s="154"/>
      <c r="V1152" s="154"/>
      <c r="W1152" s="154"/>
      <c r="X1152" s="154"/>
      <c r="Y1152" s="154"/>
      <c r="Z1152" s="154"/>
      <c r="AA1152" s="159"/>
      <c r="AT1152" s="160" t="s">
        <v>161</v>
      </c>
      <c r="AU1152" s="160" t="s">
        <v>81</v>
      </c>
      <c r="AV1152" s="11" t="s">
        <v>81</v>
      </c>
      <c r="AW1152" s="11" t="s">
        <v>32</v>
      </c>
      <c r="AX1152" s="11" t="s">
        <v>74</v>
      </c>
      <c r="AY1152" s="160" t="s">
        <v>154</v>
      </c>
    </row>
    <row r="1153" spans="2:65" s="12" customFormat="1" ht="22.5" customHeight="1" x14ac:dyDescent="0.1">
      <c r="B1153" s="161"/>
      <c r="C1153" s="162"/>
      <c r="D1153" s="162"/>
      <c r="E1153" s="163" t="s">
        <v>3</v>
      </c>
      <c r="F1153" s="251" t="s">
        <v>163</v>
      </c>
      <c r="G1153" s="252"/>
      <c r="H1153" s="252"/>
      <c r="I1153" s="252"/>
      <c r="J1153" s="162"/>
      <c r="K1153" s="164">
        <v>100.492</v>
      </c>
      <c r="L1153" s="162"/>
      <c r="M1153" s="162"/>
      <c r="N1153" s="162"/>
      <c r="O1153" s="162"/>
      <c r="P1153" s="162"/>
      <c r="Q1153" s="162"/>
      <c r="R1153" s="165"/>
      <c r="T1153" s="166"/>
      <c r="U1153" s="162"/>
      <c r="V1153" s="162"/>
      <c r="W1153" s="162"/>
      <c r="X1153" s="162"/>
      <c r="Y1153" s="162"/>
      <c r="Z1153" s="162"/>
      <c r="AA1153" s="167"/>
      <c r="AT1153" s="168" t="s">
        <v>161</v>
      </c>
      <c r="AU1153" s="168" t="s">
        <v>81</v>
      </c>
      <c r="AV1153" s="12" t="s">
        <v>87</v>
      </c>
      <c r="AW1153" s="12" t="s">
        <v>32</v>
      </c>
      <c r="AX1153" s="12" t="s">
        <v>20</v>
      </c>
      <c r="AY1153" s="168" t="s">
        <v>154</v>
      </c>
    </row>
    <row r="1154" spans="2:65" s="1" customFormat="1" ht="31.5" customHeight="1" x14ac:dyDescent="0.1">
      <c r="B1154" s="135"/>
      <c r="C1154" s="136" t="s">
        <v>1112</v>
      </c>
      <c r="D1154" s="136" t="s">
        <v>155</v>
      </c>
      <c r="E1154" s="137" t="s">
        <v>1113</v>
      </c>
      <c r="F1154" s="244" t="s">
        <v>1114</v>
      </c>
      <c r="G1154" s="245"/>
      <c r="H1154" s="245"/>
      <c r="I1154" s="245"/>
      <c r="J1154" s="138" t="s">
        <v>235</v>
      </c>
      <c r="K1154" s="139">
        <v>20</v>
      </c>
      <c r="L1154" s="246">
        <v>0</v>
      </c>
      <c r="M1154" s="245"/>
      <c r="N1154" s="246">
        <f>ROUND(L1154*K1154,2)</f>
        <v>0</v>
      </c>
      <c r="O1154" s="245"/>
      <c r="P1154" s="245"/>
      <c r="Q1154" s="245"/>
      <c r="R1154" s="140"/>
      <c r="T1154" s="141" t="s">
        <v>3</v>
      </c>
      <c r="U1154" s="40" t="s">
        <v>41</v>
      </c>
      <c r="V1154" s="142">
        <v>0.104</v>
      </c>
      <c r="W1154" s="142">
        <f>V1154*K1154</f>
        <v>2.08</v>
      </c>
      <c r="X1154" s="142">
        <v>4.0000000000000003E-5</v>
      </c>
      <c r="Y1154" s="142">
        <f>X1154*K1154</f>
        <v>8.0000000000000004E-4</v>
      </c>
      <c r="Z1154" s="142">
        <v>0</v>
      </c>
      <c r="AA1154" s="143">
        <f>Z1154*K1154</f>
        <v>0</v>
      </c>
      <c r="AR1154" s="17" t="s">
        <v>87</v>
      </c>
      <c r="AT1154" s="17" t="s">
        <v>155</v>
      </c>
      <c r="AU1154" s="17" t="s">
        <v>81</v>
      </c>
      <c r="AY1154" s="17" t="s">
        <v>154</v>
      </c>
      <c r="BE1154" s="144">
        <f>IF(U1154="základní",N1154,0)</f>
        <v>0</v>
      </c>
      <c r="BF1154" s="144">
        <f>IF(U1154="snížená",N1154,0)</f>
        <v>0</v>
      </c>
      <c r="BG1154" s="144">
        <f>IF(U1154="zákl. přenesená",N1154,0)</f>
        <v>0</v>
      </c>
      <c r="BH1154" s="144">
        <f>IF(U1154="sníž. přenesená",N1154,0)</f>
        <v>0</v>
      </c>
      <c r="BI1154" s="144">
        <f>IF(U1154="nulová",N1154,0)</f>
        <v>0</v>
      </c>
      <c r="BJ1154" s="17" t="s">
        <v>81</v>
      </c>
      <c r="BK1154" s="144">
        <f>ROUND(L1154*K1154,2)</f>
        <v>0</v>
      </c>
      <c r="BL1154" s="17" t="s">
        <v>87</v>
      </c>
      <c r="BM1154" s="17" t="s">
        <v>1115</v>
      </c>
    </row>
    <row r="1155" spans="2:65" s="1" customFormat="1" ht="31.5" customHeight="1" x14ac:dyDescent="0.1">
      <c r="B1155" s="135"/>
      <c r="C1155" s="136" t="s">
        <v>1116</v>
      </c>
      <c r="D1155" s="136" t="s">
        <v>155</v>
      </c>
      <c r="E1155" s="137" t="s">
        <v>1117</v>
      </c>
      <c r="F1155" s="244" t="s">
        <v>1118</v>
      </c>
      <c r="G1155" s="245"/>
      <c r="H1155" s="245"/>
      <c r="I1155" s="245"/>
      <c r="J1155" s="138" t="s">
        <v>221</v>
      </c>
      <c r="K1155" s="139">
        <v>89.96</v>
      </c>
      <c r="L1155" s="246">
        <v>0</v>
      </c>
      <c r="M1155" s="245"/>
      <c r="N1155" s="246">
        <f>ROUND(L1155*K1155,2)</f>
        <v>0</v>
      </c>
      <c r="O1155" s="245"/>
      <c r="P1155" s="245"/>
      <c r="Q1155" s="245"/>
      <c r="R1155" s="140"/>
      <c r="T1155" s="141" t="s">
        <v>3</v>
      </c>
      <c r="U1155" s="40" t="s">
        <v>41</v>
      </c>
      <c r="V1155" s="142">
        <v>0.14000000000000001</v>
      </c>
      <c r="W1155" s="142">
        <f>V1155*K1155</f>
        <v>12.5944</v>
      </c>
      <c r="X1155" s="142">
        <v>0</v>
      </c>
      <c r="Y1155" s="142">
        <f>X1155*K1155</f>
        <v>0</v>
      </c>
      <c r="Z1155" s="142">
        <v>0</v>
      </c>
      <c r="AA1155" s="143">
        <f>Z1155*K1155</f>
        <v>0</v>
      </c>
      <c r="AR1155" s="17" t="s">
        <v>258</v>
      </c>
      <c r="AT1155" s="17" t="s">
        <v>155</v>
      </c>
      <c r="AU1155" s="17" t="s">
        <v>81</v>
      </c>
      <c r="AY1155" s="17" t="s">
        <v>154</v>
      </c>
      <c r="BE1155" s="144">
        <f>IF(U1155="základní",N1155,0)</f>
        <v>0</v>
      </c>
      <c r="BF1155" s="144">
        <f>IF(U1155="snížená",N1155,0)</f>
        <v>0</v>
      </c>
      <c r="BG1155" s="144">
        <f>IF(U1155="zákl. přenesená",N1155,0)</f>
        <v>0</v>
      </c>
      <c r="BH1155" s="144">
        <f>IF(U1155="sníž. přenesená",N1155,0)</f>
        <v>0</v>
      </c>
      <c r="BI1155" s="144">
        <f>IF(U1155="nulová",N1155,0)</f>
        <v>0</v>
      </c>
      <c r="BJ1155" s="17" t="s">
        <v>81</v>
      </c>
      <c r="BK1155" s="144">
        <f>ROUND(L1155*K1155,2)</f>
        <v>0</v>
      </c>
      <c r="BL1155" s="17" t="s">
        <v>258</v>
      </c>
      <c r="BM1155" s="17" t="s">
        <v>1119</v>
      </c>
    </row>
    <row r="1156" spans="2:65" s="10" customFormat="1" ht="22.5" customHeight="1" x14ac:dyDescent="0.1">
      <c r="B1156" s="145"/>
      <c r="C1156" s="146"/>
      <c r="D1156" s="146"/>
      <c r="E1156" s="147" t="s">
        <v>3</v>
      </c>
      <c r="F1156" s="247" t="s">
        <v>781</v>
      </c>
      <c r="G1156" s="248"/>
      <c r="H1156" s="248"/>
      <c r="I1156" s="248"/>
      <c r="J1156" s="146"/>
      <c r="K1156" s="148" t="s">
        <v>3</v>
      </c>
      <c r="L1156" s="146"/>
      <c r="M1156" s="146"/>
      <c r="N1156" s="146"/>
      <c r="O1156" s="146"/>
      <c r="P1156" s="146"/>
      <c r="Q1156" s="146"/>
      <c r="R1156" s="149"/>
      <c r="T1156" s="150"/>
      <c r="U1156" s="146"/>
      <c r="V1156" s="146"/>
      <c r="W1156" s="146"/>
      <c r="X1156" s="146"/>
      <c r="Y1156" s="146"/>
      <c r="Z1156" s="146"/>
      <c r="AA1156" s="151"/>
      <c r="AT1156" s="152" t="s">
        <v>161</v>
      </c>
      <c r="AU1156" s="152" t="s">
        <v>81</v>
      </c>
      <c r="AV1156" s="10" t="s">
        <v>20</v>
      </c>
      <c r="AW1156" s="10" t="s">
        <v>32</v>
      </c>
      <c r="AX1156" s="10" t="s">
        <v>74</v>
      </c>
      <c r="AY1156" s="152" t="s">
        <v>154</v>
      </c>
    </row>
    <row r="1157" spans="2:65" s="11" customFormat="1" ht="22.5" customHeight="1" x14ac:dyDescent="0.1">
      <c r="B1157" s="153"/>
      <c r="C1157" s="154"/>
      <c r="D1157" s="154"/>
      <c r="E1157" s="155" t="s">
        <v>3</v>
      </c>
      <c r="F1157" s="249" t="s">
        <v>891</v>
      </c>
      <c r="G1157" s="250"/>
      <c r="H1157" s="250"/>
      <c r="I1157" s="250"/>
      <c r="J1157" s="154"/>
      <c r="K1157" s="156">
        <v>89.96</v>
      </c>
      <c r="L1157" s="154"/>
      <c r="M1157" s="154"/>
      <c r="N1157" s="154"/>
      <c r="O1157" s="154"/>
      <c r="P1157" s="154"/>
      <c r="Q1157" s="154"/>
      <c r="R1157" s="157"/>
      <c r="T1157" s="158"/>
      <c r="U1157" s="154"/>
      <c r="V1157" s="154"/>
      <c r="W1157" s="154"/>
      <c r="X1157" s="154"/>
      <c r="Y1157" s="154"/>
      <c r="Z1157" s="154"/>
      <c r="AA1157" s="159"/>
      <c r="AT1157" s="160" t="s">
        <v>161</v>
      </c>
      <c r="AU1157" s="160" t="s">
        <v>81</v>
      </c>
      <c r="AV1157" s="11" t="s">
        <v>81</v>
      </c>
      <c r="AW1157" s="11" t="s">
        <v>32</v>
      </c>
      <c r="AX1157" s="11" t="s">
        <v>74</v>
      </c>
      <c r="AY1157" s="160" t="s">
        <v>154</v>
      </c>
    </row>
    <row r="1158" spans="2:65" s="12" customFormat="1" ht="22.5" customHeight="1" x14ac:dyDescent="0.1">
      <c r="B1158" s="161"/>
      <c r="C1158" s="162"/>
      <c r="D1158" s="162"/>
      <c r="E1158" s="163" t="s">
        <v>3</v>
      </c>
      <c r="F1158" s="251" t="s">
        <v>163</v>
      </c>
      <c r="G1158" s="252"/>
      <c r="H1158" s="252"/>
      <c r="I1158" s="252"/>
      <c r="J1158" s="162"/>
      <c r="K1158" s="164">
        <v>89.96</v>
      </c>
      <c r="L1158" s="162"/>
      <c r="M1158" s="162"/>
      <c r="N1158" s="162"/>
      <c r="O1158" s="162"/>
      <c r="P1158" s="162"/>
      <c r="Q1158" s="162"/>
      <c r="R1158" s="165"/>
      <c r="T1158" s="166"/>
      <c r="U1158" s="162"/>
      <c r="V1158" s="162"/>
      <c r="W1158" s="162"/>
      <c r="X1158" s="162"/>
      <c r="Y1158" s="162"/>
      <c r="Z1158" s="162"/>
      <c r="AA1158" s="167"/>
      <c r="AT1158" s="168" t="s">
        <v>161</v>
      </c>
      <c r="AU1158" s="168" t="s">
        <v>81</v>
      </c>
      <c r="AV1158" s="12" t="s">
        <v>87</v>
      </c>
      <c r="AW1158" s="12" t="s">
        <v>32</v>
      </c>
      <c r="AX1158" s="12" t="s">
        <v>20</v>
      </c>
      <c r="AY1158" s="168" t="s">
        <v>154</v>
      </c>
    </row>
    <row r="1159" spans="2:65" s="1" customFormat="1" ht="31.5" customHeight="1" x14ac:dyDescent="0.1">
      <c r="B1159" s="135"/>
      <c r="C1159" s="177" t="s">
        <v>1120</v>
      </c>
      <c r="D1159" s="177" t="s">
        <v>367</v>
      </c>
      <c r="E1159" s="178" t="s">
        <v>1121</v>
      </c>
      <c r="F1159" s="256" t="s">
        <v>1122</v>
      </c>
      <c r="G1159" s="257"/>
      <c r="H1159" s="257"/>
      <c r="I1159" s="257"/>
      <c r="J1159" s="179" t="s">
        <v>221</v>
      </c>
      <c r="K1159" s="180">
        <v>201.87</v>
      </c>
      <c r="L1159" s="258">
        <v>0</v>
      </c>
      <c r="M1159" s="257"/>
      <c r="N1159" s="258">
        <f>ROUND(L1159*K1159,2)</f>
        <v>0</v>
      </c>
      <c r="O1159" s="245"/>
      <c r="P1159" s="245"/>
      <c r="Q1159" s="245"/>
      <c r="R1159" s="140"/>
      <c r="T1159" s="141" t="s">
        <v>3</v>
      </c>
      <c r="U1159" s="40" t="s">
        <v>41</v>
      </c>
      <c r="V1159" s="142">
        <v>0</v>
      </c>
      <c r="W1159" s="142">
        <f>V1159*K1159</f>
        <v>0</v>
      </c>
      <c r="X1159" s="142">
        <v>2E-3</v>
      </c>
      <c r="Y1159" s="142">
        <f>X1159*K1159</f>
        <v>0.40374000000000004</v>
      </c>
      <c r="Z1159" s="142">
        <v>0</v>
      </c>
      <c r="AA1159" s="143">
        <f>Z1159*K1159</f>
        <v>0</v>
      </c>
      <c r="AR1159" s="17" t="s">
        <v>383</v>
      </c>
      <c r="AT1159" s="17" t="s">
        <v>367</v>
      </c>
      <c r="AU1159" s="17" t="s">
        <v>81</v>
      </c>
      <c r="AY1159" s="17" t="s">
        <v>154</v>
      </c>
      <c r="BE1159" s="144">
        <f>IF(U1159="základní",N1159,0)</f>
        <v>0</v>
      </c>
      <c r="BF1159" s="144">
        <f>IF(U1159="snížená",N1159,0)</f>
        <v>0</v>
      </c>
      <c r="BG1159" s="144">
        <f>IF(U1159="zákl. přenesená",N1159,0)</f>
        <v>0</v>
      </c>
      <c r="BH1159" s="144">
        <f>IF(U1159="sníž. přenesená",N1159,0)</f>
        <v>0</v>
      </c>
      <c r="BI1159" s="144">
        <f>IF(U1159="nulová",N1159,0)</f>
        <v>0</v>
      </c>
      <c r="BJ1159" s="17" t="s">
        <v>81</v>
      </c>
      <c r="BK1159" s="144">
        <f>ROUND(L1159*K1159,2)</f>
        <v>0</v>
      </c>
      <c r="BL1159" s="17" t="s">
        <v>258</v>
      </c>
      <c r="BM1159" s="17" t="s">
        <v>1123</v>
      </c>
    </row>
    <row r="1160" spans="2:65" s="10" customFormat="1" ht="22.5" customHeight="1" x14ac:dyDescent="0.1">
      <c r="B1160" s="145"/>
      <c r="C1160" s="146"/>
      <c r="D1160" s="146"/>
      <c r="E1160" s="147" t="s">
        <v>3</v>
      </c>
      <c r="F1160" s="247" t="s">
        <v>371</v>
      </c>
      <c r="G1160" s="248"/>
      <c r="H1160" s="248"/>
      <c r="I1160" s="248"/>
      <c r="J1160" s="146"/>
      <c r="K1160" s="148" t="s">
        <v>3</v>
      </c>
      <c r="L1160" s="146"/>
      <c r="M1160" s="146"/>
      <c r="N1160" s="146"/>
      <c r="O1160" s="146"/>
      <c r="P1160" s="146"/>
      <c r="Q1160" s="146"/>
      <c r="R1160" s="149"/>
      <c r="T1160" s="150"/>
      <c r="U1160" s="146"/>
      <c r="V1160" s="146"/>
      <c r="W1160" s="146"/>
      <c r="X1160" s="146"/>
      <c r="Y1160" s="146"/>
      <c r="Z1160" s="146"/>
      <c r="AA1160" s="151"/>
      <c r="AT1160" s="152" t="s">
        <v>161</v>
      </c>
      <c r="AU1160" s="152" t="s">
        <v>81</v>
      </c>
      <c r="AV1160" s="10" t="s">
        <v>20</v>
      </c>
      <c r="AW1160" s="10" t="s">
        <v>32</v>
      </c>
      <c r="AX1160" s="10" t="s">
        <v>74</v>
      </c>
      <c r="AY1160" s="152" t="s">
        <v>154</v>
      </c>
    </row>
    <row r="1161" spans="2:65" s="11" customFormat="1" ht="22.5" customHeight="1" x14ac:dyDescent="0.1">
      <c r="B1161" s="153"/>
      <c r="C1161" s="154"/>
      <c r="D1161" s="154"/>
      <c r="E1161" s="155" t="s">
        <v>3</v>
      </c>
      <c r="F1161" s="249" t="s">
        <v>1124</v>
      </c>
      <c r="G1161" s="250"/>
      <c r="H1161" s="250"/>
      <c r="I1161" s="250"/>
      <c r="J1161" s="154"/>
      <c r="K1161" s="156">
        <v>98.956000000000003</v>
      </c>
      <c r="L1161" s="154"/>
      <c r="M1161" s="154"/>
      <c r="N1161" s="154"/>
      <c r="O1161" s="154"/>
      <c r="P1161" s="154"/>
      <c r="Q1161" s="154"/>
      <c r="R1161" s="157"/>
      <c r="T1161" s="158"/>
      <c r="U1161" s="154"/>
      <c r="V1161" s="154"/>
      <c r="W1161" s="154"/>
      <c r="X1161" s="154"/>
      <c r="Y1161" s="154"/>
      <c r="Z1161" s="154"/>
      <c r="AA1161" s="159"/>
      <c r="AT1161" s="160" t="s">
        <v>161</v>
      </c>
      <c r="AU1161" s="160" t="s">
        <v>81</v>
      </c>
      <c r="AV1161" s="11" t="s">
        <v>81</v>
      </c>
      <c r="AW1161" s="11" t="s">
        <v>32</v>
      </c>
      <c r="AX1161" s="11" t="s">
        <v>74</v>
      </c>
      <c r="AY1161" s="160" t="s">
        <v>154</v>
      </c>
    </row>
    <row r="1162" spans="2:65" s="12" customFormat="1" ht="22.5" customHeight="1" x14ac:dyDescent="0.1">
      <c r="B1162" s="161"/>
      <c r="C1162" s="162"/>
      <c r="D1162" s="162"/>
      <c r="E1162" s="163" t="s">
        <v>3</v>
      </c>
      <c r="F1162" s="251" t="s">
        <v>163</v>
      </c>
      <c r="G1162" s="252"/>
      <c r="H1162" s="252"/>
      <c r="I1162" s="252"/>
      <c r="J1162" s="162"/>
      <c r="K1162" s="164">
        <v>98.956000000000003</v>
      </c>
      <c r="L1162" s="162"/>
      <c r="M1162" s="162"/>
      <c r="N1162" s="162"/>
      <c r="O1162" s="162"/>
      <c r="P1162" s="162"/>
      <c r="Q1162" s="162"/>
      <c r="R1162" s="165"/>
      <c r="T1162" s="166"/>
      <c r="U1162" s="162"/>
      <c r="V1162" s="162"/>
      <c r="W1162" s="162"/>
      <c r="X1162" s="162"/>
      <c r="Y1162" s="162"/>
      <c r="Z1162" s="162"/>
      <c r="AA1162" s="167"/>
      <c r="AT1162" s="168" t="s">
        <v>161</v>
      </c>
      <c r="AU1162" s="168" t="s">
        <v>81</v>
      </c>
      <c r="AV1162" s="12" t="s">
        <v>87</v>
      </c>
      <c r="AW1162" s="12" t="s">
        <v>32</v>
      </c>
      <c r="AX1162" s="12" t="s">
        <v>20</v>
      </c>
      <c r="AY1162" s="168" t="s">
        <v>154</v>
      </c>
    </row>
    <row r="1163" spans="2:65" s="1" customFormat="1" ht="31.5" customHeight="1" x14ac:dyDescent="0.1">
      <c r="B1163" s="135"/>
      <c r="C1163" s="177" t="s">
        <v>1125</v>
      </c>
      <c r="D1163" s="177" t="s">
        <v>367</v>
      </c>
      <c r="E1163" s="178" t="s">
        <v>1126</v>
      </c>
      <c r="F1163" s="256" t="s">
        <v>1127</v>
      </c>
      <c r="G1163" s="257"/>
      <c r="H1163" s="257"/>
      <c r="I1163" s="257"/>
      <c r="J1163" s="179" t="s">
        <v>221</v>
      </c>
      <c r="K1163" s="180">
        <v>98.956000000000003</v>
      </c>
      <c r="L1163" s="258">
        <v>0</v>
      </c>
      <c r="M1163" s="257"/>
      <c r="N1163" s="258">
        <f>ROUND(L1163*K1163,2)</f>
        <v>0</v>
      </c>
      <c r="O1163" s="245"/>
      <c r="P1163" s="245"/>
      <c r="Q1163" s="245"/>
      <c r="R1163" s="140"/>
      <c r="T1163" s="141" t="s">
        <v>3</v>
      </c>
      <c r="U1163" s="40" t="s">
        <v>41</v>
      </c>
      <c r="V1163" s="142">
        <v>0</v>
      </c>
      <c r="W1163" s="142">
        <f>V1163*K1163</f>
        <v>0</v>
      </c>
      <c r="X1163" s="142">
        <v>2.5000000000000001E-3</v>
      </c>
      <c r="Y1163" s="142">
        <f>X1163*K1163</f>
        <v>0.24739000000000003</v>
      </c>
      <c r="Z1163" s="142">
        <v>0</v>
      </c>
      <c r="AA1163" s="143">
        <f>Z1163*K1163</f>
        <v>0</v>
      </c>
      <c r="AR1163" s="17" t="s">
        <v>383</v>
      </c>
      <c r="AT1163" s="17" t="s">
        <v>367</v>
      </c>
      <c r="AU1163" s="17" t="s">
        <v>81</v>
      </c>
      <c r="AY1163" s="17" t="s">
        <v>154</v>
      </c>
      <c r="BE1163" s="144">
        <f>IF(U1163="základní",N1163,0)</f>
        <v>0</v>
      </c>
      <c r="BF1163" s="144">
        <f>IF(U1163="snížená",N1163,0)</f>
        <v>0</v>
      </c>
      <c r="BG1163" s="144">
        <f>IF(U1163="zákl. přenesená",N1163,0)</f>
        <v>0</v>
      </c>
      <c r="BH1163" s="144">
        <f>IF(U1163="sníž. přenesená",N1163,0)</f>
        <v>0</v>
      </c>
      <c r="BI1163" s="144">
        <f>IF(U1163="nulová",N1163,0)</f>
        <v>0</v>
      </c>
      <c r="BJ1163" s="17" t="s">
        <v>81</v>
      </c>
      <c r="BK1163" s="144">
        <f>ROUND(L1163*K1163,2)</f>
        <v>0</v>
      </c>
      <c r="BL1163" s="17" t="s">
        <v>258</v>
      </c>
      <c r="BM1163" s="17" t="s">
        <v>1128</v>
      </c>
    </row>
    <row r="1164" spans="2:65" s="10" customFormat="1" ht="22.5" customHeight="1" x14ac:dyDescent="0.1">
      <c r="B1164" s="145"/>
      <c r="C1164" s="146"/>
      <c r="D1164" s="146"/>
      <c r="E1164" s="147" t="s">
        <v>3</v>
      </c>
      <c r="F1164" s="247" t="s">
        <v>371</v>
      </c>
      <c r="G1164" s="248"/>
      <c r="H1164" s="248"/>
      <c r="I1164" s="248"/>
      <c r="J1164" s="146"/>
      <c r="K1164" s="148" t="s">
        <v>3</v>
      </c>
      <c r="L1164" s="146"/>
      <c r="M1164" s="146"/>
      <c r="N1164" s="146"/>
      <c r="O1164" s="146"/>
      <c r="P1164" s="146"/>
      <c r="Q1164" s="146"/>
      <c r="R1164" s="149"/>
      <c r="T1164" s="150"/>
      <c r="U1164" s="146"/>
      <c r="V1164" s="146"/>
      <c r="W1164" s="146"/>
      <c r="X1164" s="146"/>
      <c r="Y1164" s="146"/>
      <c r="Z1164" s="146"/>
      <c r="AA1164" s="151"/>
      <c r="AT1164" s="152" t="s">
        <v>161</v>
      </c>
      <c r="AU1164" s="152" t="s">
        <v>81</v>
      </c>
      <c r="AV1164" s="10" t="s">
        <v>20</v>
      </c>
      <c r="AW1164" s="10" t="s">
        <v>32</v>
      </c>
      <c r="AX1164" s="10" t="s">
        <v>74</v>
      </c>
      <c r="AY1164" s="152" t="s">
        <v>154</v>
      </c>
    </row>
    <row r="1165" spans="2:65" s="11" customFormat="1" ht="22.5" customHeight="1" x14ac:dyDescent="0.1">
      <c r="B1165" s="153"/>
      <c r="C1165" s="154"/>
      <c r="D1165" s="154"/>
      <c r="E1165" s="155" t="s">
        <v>3</v>
      </c>
      <c r="F1165" s="249" t="s">
        <v>1124</v>
      </c>
      <c r="G1165" s="250"/>
      <c r="H1165" s="250"/>
      <c r="I1165" s="250"/>
      <c r="J1165" s="154"/>
      <c r="K1165" s="156">
        <v>98.956000000000003</v>
      </c>
      <c r="L1165" s="154"/>
      <c r="M1165" s="154"/>
      <c r="N1165" s="154"/>
      <c r="O1165" s="154"/>
      <c r="P1165" s="154"/>
      <c r="Q1165" s="154"/>
      <c r="R1165" s="157"/>
      <c r="T1165" s="158"/>
      <c r="U1165" s="154"/>
      <c r="V1165" s="154"/>
      <c r="W1165" s="154"/>
      <c r="X1165" s="154"/>
      <c r="Y1165" s="154"/>
      <c r="Z1165" s="154"/>
      <c r="AA1165" s="159"/>
      <c r="AT1165" s="160" t="s">
        <v>161</v>
      </c>
      <c r="AU1165" s="160" t="s">
        <v>81</v>
      </c>
      <c r="AV1165" s="11" t="s">
        <v>81</v>
      </c>
      <c r="AW1165" s="11" t="s">
        <v>32</v>
      </c>
      <c r="AX1165" s="11" t="s">
        <v>74</v>
      </c>
      <c r="AY1165" s="160" t="s">
        <v>154</v>
      </c>
    </row>
    <row r="1166" spans="2:65" s="12" customFormat="1" ht="22.5" customHeight="1" x14ac:dyDescent="0.1">
      <c r="B1166" s="161"/>
      <c r="C1166" s="162"/>
      <c r="D1166" s="162"/>
      <c r="E1166" s="163" t="s">
        <v>3</v>
      </c>
      <c r="F1166" s="251" t="s">
        <v>163</v>
      </c>
      <c r="G1166" s="252"/>
      <c r="H1166" s="252"/>
      <c r="I1166" s="252"/>
      <c r="J1166" s="162"/>
      <c r="K1166" s="164">
        <v>98.956000000000003</v>
      </c>
      <c r="L1166" s="162"/>
      <c r="M1166" s="162"/>
      <c r="N1166" s="162"/>
      <c r="O1166" s="162"/>
      <c r="P1166" s="162"/>
      <c r="Q1166" s="162"/>
      <c r="R1166" s="165"/>
      <c r="T1166" s="166"/>
      <c r="U1166" s="162"/>
      <c r="V1166" s="162"/>
      <c r="W1166" s="162"/>
      <c r="X1166" s="162"/>
      <c r="Y1166" s="162"/>
      <c r="Z1166" s="162"/>
      <c r="AA1166" s="167"/>
      <c r="AT1166" s="168" t="s">
        <v>161</v>
      </c>
      <c r="AU1166" s="168" t="s">
        <v>81</v>
      </c>
      <c r="AV1166" s="12" t="s">
        <v>87</v>
      </c>
      <c r="AW1166" s="12" t="s">
        <v>32</v>
      </c>
      <c r="AX1166" s="12" t="s">
        <v>20</v>
      </c>
      <c r="AY1166" s="168" t="s">
        <v>154</v>
      </c>
    </row>
    <row r="1167" spans="2:65" s="1" customFormat="1" ht="31.5" customHeight="1" x14ac:dyDescent="0.1">
      <c r="B1167" s="135"/>
      <c r="C1167" s="136" t="s">
        <v>1129</v>
      </c>
      <c r="D1167" s="136" t="s">
        <v>155</v>
      </c>
      <c r="E1167" s="137" t="s">
        <v>1130</v>
      </c>
      <c r="F1167" s="244" t="s">
        <v>1131</v>
      </c>
      <c r="G1167" s="245"/>
      <c r="H1167" s="245"/>
      <c r="I1167" s="245"/>
      <c r="J1167" s="138" t="s">
        <v>221</v>
      </c>
      <c r="K1167" s="139">
        <v>178.7</v>
      </c>
      <c r="L1167" s="246">
        <v>0</v>
      </c>
      <c r="M1167" s="245"/>
      <c r="N1167" s="246">
        <f>ROUND(L1167*K1167,2)</f>
        <v>0</v>
      </c>
      <c r="O1167" s="245"/>
      <c r="P1167" s="245"/>
      <c r="Q1167" s="245"/>
      <c r="R1167" s="140"/>
      <c r="T1167" s="141" t="s">
        <v>3</v>
      </c>
      <c r="U1167" s="40" t="s">
        <v>41</v>
      </c>
      <c r="V1167" s="142">
        <v>2.5000000000000001E-2</v>
      </c>
      <c r="W1167" s="142">
        <f>V1167*K1167</f>
        <v>4.4675000000000002</v>
      </c>
      <c r="X1167" s="142">
        <v>0</v>
      </c>
      <c r="Y1167" s="142">
        <f>X1167*K1167</f>
        <v>0</v>
      </c>
      <c r="Z1167" s="142">
        <v>0</v>
      </c>
      <c r="AA1167" s="143">
        <f>Z1167*K1167</f>
        <v>0</v>
      </c>
      <c r="AR1167" s="17" t="s">
        <v>258</v>
      </c>
      <c r="AT1167" s="17" t="s">
        <v>155</v>
      </c>
      <c r="AU1167" s="17" t="s">
        <v>81</v>
      </c>
      <c r="AY1167" s="17" t="s">
        <v>154</v>
      </c>
      <c r="BE1167" s="144">
        <f>IF(U1167="základní",N1167,0)</f>
        <v>0</v>
      </c>
      <c r="BF1167" s="144">
        <f>IF(U1167="snížená",N1167,0)</f>
        <v>0</v>
      </c>
      <c r="BG1167" s="144">
        <f>IF(U1167="zákl. přenesená",N1167,0)</f>
        <v>0</v>
      </c>
      <c r="BH1167" s="144">
        <f>IF(U1167="sníž. přenesená",N1167,0)</f>
        <v>0</v>
      </c>
      <c r="BI1167" s="144">
        <f>IF(U1167="nulová",N1167,0)</f>
        <v>0</v>
      </c>
      <c r="BJ1167" s="17" t="s">
        <v>81</v>
      </c>
      <c r="BK1167" s="144">
        <f>ROUND(L1167*K1167,2)</f>
        <v>0</v>
      </c>
      <c r="BL1167" s="17" t="s">
        <v>258</v>
      </c>
      <c r="BM1167" s="17" t="s">
        <v>1132</v>
      </c>
    </row>
    <row r="1168" spans="2:65" s="10" customFormat="1" ht="22.5" customHeight="1" x14ac:dyDescent="0.1">
      <c r="B1168" s="145"/>
      <c r="C1168" s="146"/>
      <c r="D1168" s="146"/>
      <c r="E1168" s="147" t="s">
        <v>3</v>
      </c>
      <c r="F1168" s="247" t="s">
        <v>781</v>
      </c>
      <c r="G1168" s="248"/>
      <c r="H1168" s="248"/>
      <c r="I1168" s="248"/>
      <c r="J1168" s="146"/>
      <c r="K1168" s="148" t="s">
        <v>3</v>
      </c>
      <c r="L1168" s="146"/>
      <c r="M1168" s="146"/>
      <c r="N1168" s="146"/>
      <c r="O1168" s="146"/>
      <c r="P1168" s="146"/>
      <c r="Q1168" s="146"/>
      <c r="R1168" s="149"/>
      <c r="T1168" s="150"/>
      <c r="U1168" s="146"/>
      <c r="V1168" s="146"/>
      <c r="W1168" s="146"/>
      <c r="X1168" s="146"/>
      <c r="Y1168" s="146"/>
      <c r="Z1168" s="146"/>
      <c r="AA1168" s="151"/>
      <c r="AT1168" s="152" t="s">
        <v>161</v>
      </c>
      <c r="AU1168" s="152" t="s">
        <v>81</v>
      </c>
      <c r="AV1168" s="10" t="s">
        <v>20</v>
      </c>
      <c r="AW1168" s="10" t="s">
        <v>32</v>
      </c>
      <c r="AX1168" s="10" t="s">
        <v>74</v>
      </c>
      <c r="AY1168" s="152" t="s">
        <v>154</v>
      </c>
    </row>
    <row r="1169" spans="2:65" s="11" customFormat="1" ht="22.5" customHeight="1" x14ac:dyDescent="0.1">
      <c r="B1169" s="153"/>
      <c r="C1169" s="154"/>
      <c r="D1169" s="154"/>
      <c r="E1169" s="155" t="s">
        <v>3</v>
      </c>
      <c r="F1169" s="249" t="s">
        <v>891</v>
      </c>
      <c r="G1169" s="250"/>
      <c r="H1169" s="250"/>
      <c r="I1169" s="250"/>
      <c r="J1169" s="154"/>
      <c r="K1169" s="156">
        <v>89.96</v>
      </c>
      <c r="L1169" s="154"/>
      <c r="M1169" s="154"/>
      <c r="N1169" s="154"/>
      <c r="O1169" s="154"/>
      <c r="P1169" s="154"/>
      <c r="Q1169" s="154"/>
      <c r="R1169" s="157"/>
      <c r="T1169" s="158"/>
      <c r="U1169" s="154"/>
      <c r="V1169" s="154"/>
      <c r="W1169" s="154"/>
      <c r="X1169" s="154"/>
      <c r="Y1169" s="154"/>
      <c r="Z1169" s="154"/>
      <c r="AA1169" s="159"/>
      <c r="AT1169" s="160" t="s">
        <v>161</v>
      </c>
      <c r="AU1169" s="160" t="s">
        <v>81</v>
      </c>
      <c r="AV1169" s="11" t="s">
        <v>81</v>
      </c>
      <c r="AW1169" s="11" t="s">
        <v>32</v>
      </c>
      <c r="AX1169" s="11" t="s">
        <v>74</v>
      </c>
      <c r="AY1169" s="160" t="s">
        <v>154</v>
      </c>
    </row>
    <row r="1170" spans="2:65" s="10" customFormat="1" ht="31.5" customHeight="1" x14ac:dyDescent="0.1">
      <c r="B1170" s="145"/>
      <c r="C1170" s="146"/>
      <c r="D1170" s="146"/>
      <c r="E1170" s="147" t="s">
        <v>3</v>
      </c>
      <c r="F1170" s="253" t="s">
        <v>1087</v>
      </c>
      <c r="G1170" s="248"/>
      <c r="H1170" s="248"/>
      <c r="I1170" s="248"/>
      <c r="J1170" s="146"/>
      <c r="K1170" s="148" t="s">
        <v>3</v>
      </c>
      <c r="L1170" s="146"/>
      <c r="M1170" s="146"/>
      <c r="N1170" s="146"/>
      <c r="O1170" s="146"/>
      <c r="P1170" s="146"/>
      <c r="Q1170" s="146"/>
      <c r="R1170" s="149"/>
      <c r="T1170" s="150"/>
      <c r="U1170" s="146"/>
      <c r="V1170" s="146"/>
      <c r="W1170" s="146"/>
      <c r="X1170" s="146"/>
      <c r="Y1170" s="146"/>
      <c r="Z1170" s="146"/>
      <c r="AA1170" s="151"/>
      <c r="AT1170" s="152" t="s">
        <v>161</v>
      </c>
      <c r="AU1170" s="152" t="s">
        <v>81</v>
      </c>
      <c r="AV1170" s="10" t="s">
        <v>20</v>
      </c>
      <c r="AW1170" s="10" t="s">
        <v>32</v>
      </c>
      <c r="AX1170" s="10" t="s">
        <v>74</v>
      </c>
      <c r="AY1170" s="152" t="s">
        <v>154</v>
      </c>
    </row>
    <row r="1171" spans="2:65" s="11" customFormat="1" ht="31.5" customHeight="1" x14ac:dyDescent="0.1">
      <c r="B1171" s="153"/>
      <c r="C1171" s="154"/>
      <c r="D1171" s="154"/>
      <c r="E1171" s="155" t="s">
        <v>3</v>
      </c>
      <c r="F1171" s="249" t="s">
        <v>890</v>
      </c>
      <c r="G1171" s="250"/>
      <c r="H1171" s="250"/>
      <c r="I1171" s="250"/>
      <c r="J1171" s="154"/>
      <c r="K1171" s="156">
        <v>88.74</v>
      </c>
      <c r="L1171" s="154"/>
      <c r="M1171" s="154"/>
      <c r="N1171" s="154"/>
      <c r="O1171" s="154"/>
      <c r="P1171" s="154"/>
      <c r="Q1171" s="154"/>
      <c r="R1171" s="157"/>
      <c r="T1171" s="158"/>
      <c r="U1171" s="154"/>
      <c r="V1171" s="154"/>
      <c r="W1171" s="154"/>
      <c r="X1171" s="154"/>
      <c r="Y1171" s="154"/>
      <c r="Z1171" s="154"/>
      <c r="AA1171" s="159"/>
      <c r="AT1171" s="160" t="s">
        <v>161</v>
      </c>
      <c r="AU1171" s="160" t="s">
        <v>81</v>
      </c>
      <c r="AV1171" s="11" t="s">
        <v>81</v>
      </c>
      <c r="AW1171" s="11" t="s">
        <v>32</v>
      </c>
      <c r="AX1171" s="11" t="s">
        <v>74</v>
      </c>
      <c r="AY1171" s="160" t="s">
        <v>154</v>
      </c>
    </row>
    <row r="1172" spans="2:65" s="12" customFormat="1" ht="22.5" customHeight="1" x14ac:dyDescent="0.1">
      <c r="B1172" s="161"/>
      <c r="C1172" s="162"/>
      <c r="D1172" s="162"/>
      <c r="E1172" s="163" t="s">
        <v>3</v>
      </c>
      <c r="F1172" s="251" t="s">
        <v>163</v>
      </c>
      <c r="G1172" s="252"/>
      <c r="H1172" s="252"/>
      <c r="I1172" s="252"/>
      <c r="J1172" s="162"/>
      <c r="K1172" s="164">
        <v>178.7</v>
      </c>
      <c r="L1172" s="162"/>
      <c r="M1172" s="162"/>
      <c r="N1172" s="162"/>
      <c r="O1172" s="162"/>
      <c r="P1172" s="162"/>
      <c r="Q1172" s="162"/>
      <c r="R1172" s="165"/>
      <c r="T1172" s="166"/>
      <c r="U1172" s="162"/>
      <c r="V1172" s="162"/>
      <c r="W1172" s="162"/>
      <c r="X1172" s="162"/>
      <c r="Y1172" s="162"/>
      <c r="Z1172" s="162"/>
      <c r="AA1172" s="167"/>
      <c r="AT1172" s="168" t="s">
        <v>161</v>
      </c>
      <c r="AU1172" s="168" t="s">
        <v>81</v>
      </c>
      <c r="AV1172" s="12" t="s">
        <v>87</v>
      </c>
      <c r="AW1172" s="12" t="s">
        <v>32</v>
      </c>
      <c r="AX1172" s="12" t="s">
        <v>20</v>
      </c>
      <c r="AY1172" s="168" t="s">
        <v>154</v>
      </c>
    </row>
    <row r="1173" spans="2:65" s="1" customFormat="1" ht="22.5" customHeight="1" x14ac:dyDescent="0.1">
      <c r="B1173" s="135"/>
      <c r="C1173" s="177" t="s">
        <v>1133</v>
      </c>
      <c r="D1173" s="177" t="s">
        <v>367</v>
      </c>
      <c r="E1173" s="178" t="s">
        <v>1134</v>
      </c>
      <c r="F1173" s="256" t="s">
        <v>1135</v>
      </c>
      <c r="G1173" s="257"/>
      <c r="H1173" s="257"/>
      <c r="I1173" s="257"/>
      <c r="J1173" s="179" t="s">
        <v>221</v>
      </c>
      <c r="K1173" s="180">
        <v>196.57</v>
      </c>
      <c r="L1173" s="258">
        <v>0</v>
      </c>
      <c r="M1173" s="257"/>
      <c r="N1173" s="258">
        <f>ROUND(L1173*K1173,2)</f>
        <v>0</v>
      </c>
      <c r="O1173" s="245"/>
      <c r="P1173" s="245"/>
      <c r="Q1173" s="245"/>
      <c r="R1173" s="140"/>
      <c r="T1173" s="141" t="s">
        <v>3</v>
      </c>
      <c r="U1173" s="40" t="s">
        <v>41</v>
      </c>
      <c r="V1173" s="142">
        <v>0</v>
      </c>
      <c r="W1173" s="142">
        <f>V1173*K1173</f>
        <v>0</v>
      </c>
      <c r="X1173" s="142">
        <v>1.1E-4</v>
      </c>
      <c r="Y1173" s="142">
        <f>X1173*K1173</f>
        <v>2.1622700000000002E-2</v>
      </c>
      <c r="Z1173" s="142">
        <v>0</v>
      </c>
      <c r="AA1173" s="143">
        <f>Z1173*K1173</f>
        <v>0</v>
      </c>
      <c r="AR1173" s="17" t="s">
        <v>383</v>
      </c>
      <c r="AT1173" s="17" t="s">
        <v>367</v>
      </c>
      <c r="AU1173" s="17" t="s">
        <v>81</v>
      </c>
      <c r="AY1173" s="17" t="s">
        <v>154</v>
      </c>
      <c r="BE1173" s="144">
        <f>IF(U1173="základní",N1173,0)</f>
        <v>0</v>
      </c>
      <c r="BF1173" s="144">
        <f>IF(U1173="snížená",N1173,0)</f>
        <v>0</v>
      </c>
      <c r="BG1173" s="144">
        <f>IF(U1173="zákl. přenesená",N1173,0)</f>
        <v>0</v>
      </c>
      <c r="BH1173" s="144">
        <f>IF(U1173="sníž. přenesená",N1173,0)</f>
        <v>0</v>
      </c>
      <c r="BI1173" s="144">
        <f>IF(U1173="nulová",N1173,0)</f>
        <v>0</v>
      </c>
      <c r="BJ1173" s="17" t="s">
        <v>81</v>
      </c>
      <c r="BK1173" s="144">
        <f>ROUND(L1173*K1173,2)</f>
        <v>0</v>
      </c>
      <c r="BL1173" s="17" t="s">
        <v>258</v>
      </c>
      <c r="BM1173" s="17" t="s">
        <v>1136</v>
      </c>
    </row>
    <row r="1174" spans="2:65" s="1" customFormat="1" ht="31.5" customHeight="1" x14ac:dyDescent="0.1">
      <c r="B1174" s="135"/>
      <c r="C1174" s="136" t="s">
        <v>1137</v>
      </c>
      <c r="D1174" s="136" t="s">
        <v>155</v>
      </c>
      <c r="E1174" s="137" t="s">
        <v>1138</v>
      </c>
      <c r="F1174" s="244" t="s">
        <v>1139</v>
      </c>
      <c r="G1174" s="245"/>
      <c r="H1174" s="245"/>
      <c r="I1174" s="245"/>
      <c r="J1174" s="138" t="s">
        <v>974</v>
      </c>
      <c r="K1174" s="139">
        <v>1513.924</v>
      </c>
      <c r="L1174" s="246">
        <v>0</v>
      </c>
      <c r="M1174" s="245"/>
      <c r="N1174" s="246">
        <f>ROUND(L1174*K1174,2)</f>
        <v>0</v>
      </c>
      <c r="O1174" s="245"/>
      <c r="P1174" s="245"/>
      <c r="Q1174" s="245"/>
      <c r="R1174" s="140"/>
      <c r="T1174" s="141" t="s">
        <v>3</v>
      </c>
      <c r="U1174" s="40" t="s">
        <v>41</v>
      </c>
      <c r="V1174" s="142">
        <v>0</v>
      </c>
      <c r="W1174" s="142">
        <f>V1174*K1174</f>
        <v>0</v>
      </c>
      <c r="X1174" s="142">
        <v>0</v>
      </c>
      <c r="Y1174" s="142">
        <f>X1174*K1174</f>
        <v>0</v>
      </c>
      <c r="Z1174" s="142">
        <v>0</v>
      </c>
      <c r="AA1174" s="143">
        <f>Z1174*K1174</f>
        <v>0</v>
      </c>
      <c r="AR1174" s="17" t="s">
        <v>258</v>
      </c>
      <c r="AT1174" s="17" t="s">
        <v>155</v>
      </c>
      <c r="AU1174" s="17" t="s">
        <v>81</v>
      </c>
      <c r="AY1174" s="17" t="s">
        <v>154</v>
      </c>
      <c r="BE1174" s="144">
        <f>IF(U1174="základní",N1174,0)</f>
        <v>0</v>
      </c>
      <c r="BF1174" s="144">
        <f>IF(U1174="snížená",N1174,0)</f>
        <v>0</v>
      </c>
      <c r="BG1174" s="144">
        <f>IF(U1174="zákl. přenesená",N1174,0)</f>
        <v>0</v>
      </c>
      <c r="BH1174" s="144">
        <f>IF(U1174="sníž. přenesená",N1174,0)</f>
        <v>0</v>
      </c>
      <c r="BI1174" s="144">
        <f>IF(U1174="nulová",N1174,0)</f>
        <v>0</v>
      </c>
      <c r="BJ1174" s="17" t="s">
        <v>81</v>
      </c>
      <c r="BK1174" s="144">
        <f>ROUND(L1174*K1174,2)</f>
        <v>0</v>
      </c>
      <c r="BL1174" s="17" t="s">
        <v>258</v>
      </c>
      <c r="BM1174" s="17" t="s">
        <v>1140</v>
      </c>
    </row>
    <row r="1175" spans="2:65" s="9" customFormat="1" ht="29.85" customHeight="1" x14ac:dyDescent="0.15">
      <c r="B1175" s="124"/>
      <c r="C1175" s="125"/>
      <c r="D1175" s="134" t="s">
        <v>126</v>
      </c>
      <c r="E1175" s="134"/>
      <c r="F1175" s="134"/>
      <c r="G1175" s="134"/>
      <c r="H1175" s="134"/>
      <c r="I1175" s="134"/>
      <c r="J1175" s="134"/>
      <c r="K1175" s="134"/>
      <c r="L1175" s="134"/>
      <c r="M1175" s="134"/>
      <c r="N1175" s="260">
        <f>BK1175</f>
        <v>0</v>
      </c>
      <c r="O1175" s="261"/>
      <c r="P1175" s="261"/>
      <c r="Q1175" s="261"/>
      <c r="R1175" s="127"/>
      <c r="T1175" s="128"/>
      <c r="U1175" s="125"/>
      <c r="V1175" s="125"/>
      <c r="W1175" s="129">
        <f>SUM(W1176:W1177)</f>
        <v>0.45</v>
      </c>
      <c r="X1175" s="125"/>
      <c r="Y1175" s="129">
        <f>SUM(Y1176:Y1177)</f>
        <v>7.3000000000000001E-3</v>
      </c>
      <c r="Z1175" s="125"/>
      <c r="AA1175" s="130">
        <f>SUM(AA1176:AA1177)</f>
        <v>0</v>
      </c>
      <c r="AR1175" s="131" t="s">
        <v>81</v>
      </c>
      <c r="AT1175" s="132" t="s">
        <v>73</v>
      </c>
      <c r="AU1175" s="132" t="s">
        <v>20</v>
      </c>
      <c r="AY1175" s="131" t="s">
        <v>154</v>
      </c>
      <c r="BK1175" s="133">
        <f>SUM(BK1176:BK1177)</f>
        <v>0</v>
      </c>
    </row>
    <row r="1176" spans="2:65" s="1" customFormat="1" ht="31.5" customHeight="1" x14ac:dyDescent="0.1">
      <c r="B1176" s="135"/>
      <c r="C1176" s="136" t="s">
        <v>1141</v>
      </c>
      <c r="D1176" s="136" t="s">
        <v>155</v>
      </c>
      <c r="E1176" s="137" t="s">
        <v>1142</v>
      </c>
      <c r="F1176" s="244" t="s">
        <v>1143</v>
      </c>
      <c r="G1176" s="245"/>
      <c r="H1176" s="245"/>
      <c r="I1176" s="245"/>
      <c r="J1176" s="138" t="s">
        <v>235</v>
      </c>
      <c r="K1176" s="139">
        <v>2</v>
      </c>
      <c r="L1176" s="246">
        <v>0</v>
      </c>
      <c r="M1176" s="245"/>
      <c r="N1176" s="246">
        <f>ROUND(L1176*K1176,2)</f>
        <v>0</v>
      </c>
      <c r="O1176" s="245"/>
      <c r="P1176" s="245"/>
      <c r="Q1176" s="245"/>
      <c r="R1176" s="140"/>
      <c r="T1176" s="141" t="s">
        <v>3</v>
      </c>
      <c r="U1176" s="40" t="s">
        <v>41</v>
      </c>
      <c r="V1176" s="142">
        <v>0.22500000000000001</v>
      </c>
      <c r="W1176" s="142">
        <f>V1176*K1176</f>
        <v>0.45</v>
      </c>
      <c r="X1176" s="142">
        <v>3.65E-3</v>
      </c>
      <c r="Y1176" s="142">
        <f>X1176*K1176</f>
        <v>7.3000000000000001E-3</v>
      </c>
      <c r="Z1176" s="142">
        <v>0</v>
      </c>
      <c r="AA1176" s="143">
        <f>Z1176*K1176</f>
        <v>0</v>
      </c>
      <c r="AR1176" s="17" t="s">
        <v>258</v>
      </c>
      <c r="AT1176" s="17" t="s">
        <v>155</v>
      </c>
      <c r="AU1176" s="17" t="s">
        <v>81</v>
      </c>
      <c r="AY1176" s="17" t="s">
        <v>154</v>
      </c>
      <c r="BE1176" s="144">
        <f>IF(U1176="základní",N1176,0)</f>
        <v>0</v>
      </c>
      <c r="BF1176" s="144">
        <f>IF(U1176="snížená",N1176,0)</f>
        <v>0</v>
      </c>
      <c r="BG1176" s="144">
        <f>IF(U1176="zákl. přenesená",N1176,0)</f>
        <v>0</v>
      </c>
      <c r="BH1176" s="144">
        <f>IF(U1176="sníž. přenesená",N1176,0)</f>
        <v>0</v>
      </c>
      <c r="BI1176" s="144">
        <f>IF(U1176="nulová",N1176,0)</f>
        <v>0</v>
      </c>
      <c r="BJ1176" s="17" t="s">
        <v>81</v>
      </c>
      <c r="BK1176" s="144">
        <f>ROUND(L1176*K1176,2)</f>
        <v>0</v>
      </c>
      <c r="BL1176" s="17" t="s">
        <v>258</v>
      </c>
      <c r="BM1176" s="17" t="s">
        <v>1144</v>
      </c>
    </row>
    <row r="1177" spans="2:65" s="1" customFormat="1" ht="31.5" customHeight="1" x14ac:dyDescent="0.1">
      <c r="B1177" s="135"/>
      <c r="C1177" s="136" t="s">
        <v>1145</v>
      </c>
      <c r="D1177" s="136" t="s">
        <v>155</v>
      </c>
      <c r="E1177" s="137" t="s">
        <v>1146</v>
      </c>
      <c r="F1177" s="244" t="s">
        <v>1147</v>
      </c>
      <c r="G1177" s="245"/>
      <c r="H1177" s="245"/>
      <c r="I1177" s="245"/>
      <c r="J1177" s="138" t="s">
        <v>974</v>
      </c>
      <c r="K1177" s="139">
        <v>63.2</v>
      </c>
      <c r="L1177" s="246">
        <v>0</v>
      </c>
      <c r="M1177" s="245"/>
      <c r="N1177" s="246">
        <f>ROUND(L1177*K1177,2)</f>
        <v>0</v>
      </c>
      <c r="O1177" s="245"/>
      <c r="P1177" s="245"/>
      <c r="Q1177" s="245"/>
      <c r="R1177" s="140"/>
      <c r="T1177" s="141" t="s">
        <v>3</v>
      </c>
      <c r="U1177" s="40" t="s">
        <v>41</v>
      </c>
      <c r="V1177" s="142">
        <v>0</v>
      </c>
      <c r="W1177" s="142">
        <f>V1177*K1177</f>
        <v>0</v>
      </c>
      <c r="X1177" s="142">
        <v>0</v>
      </c>
      <c r="Y1177" s="142">
        <f>X1177*K1177</f>
        <v>0</v>
      </c>
      <c r="Z1177" s="142">
        <v>0</v>
      </c>
      <c r="AA1177" s="143">
        <f>Z1177*K1177</f>
        <v>0</v>
      </c>
      <c r="AR1177" s="17" t="s">
        <v>258</v>
      </c>
      <c r="AT1177" s="17" t="s">
        <v>155</v>
      </c>
      <c r="AU1177" s="17" t="s">
        <v>81</v>
      </c>
      <c r="AY1177" s="17" t="s">
        <v>154</v>
      </c>
      <c r="BE1177" s="144">
        <f>IF(U1177="základní",N1177,0)</f>
        <v>0</v>
      </c>
      <c r="BF1177" s="144">
        <f>IF(U1177="snížená",N1177,0)</f>
        <v>0</v>
      </c>
      <c r="BG1177" s="144">
        <f>IF(U1177="zákl. přenesená",N1177,0)</f>
        <v>0</v>
      </c>
      <c r="BH1177" s="144">
        <f>IF(U1177="sníž. přenesená",N1177,0)</f>
        <v>0</v>
      </c>
      <c r="BI1177" s="144">
        <f>IF(U1177="nulová",N1177,0)</f>
        <v>0</v>
      </c>
      <c r="BJ1177" s="17" t="s">
        <v>81</v>
      </c>
      <c r="BK1177" s="144">
        <f>ROUND(L1177*K1177,2)</f>
        <v>0</v>
      </c>
      <c r="BL1177" s="17" t="s">
        <v>258</v>
      </c>
      <c r="BM1177" s="17" t="s">
        <v>1148</v>
      </c>
    </row>
    <row r="1178" spans="2:65" s="9" customFormat="1" ht="29.85" customHeight="1" x14ac:dyDescent="0.15">
      <c r="B1178" s="124"/>
      <c r="C1178" s="125"/>
      <c r="D1178" s="134" t="s">
        <v>127</v>
      </c>
      <c r="E1178" s="134"/>
      <c r="F1178" s="134"/>
      <c r="G1178" s="134"/>
      <c r="H1178" s="134"/>
      <c r="I1178" s="134"/>
      <c r="J1178" s="134"/>
      <c r="K1178" s="134"/>
      <c r="L1178" s="134"/>
      <c r="M1178" s="134"/>
      <c r="N1178" s="260">
        <f>BK1178</f>
        <v>0</v>
      </c>
      <c r="O1178" s="261"/>
      <c r="P1178" s="261"/>
      <c r="Q1178" s="261"/>
      <c r="R1178" s="127"/>
      <c r="T1178" s="128"/>
      <c r="U1178" s="125"/>
      <c r="V1178" s="125"/>
      <c r="W1178" s="129">
        <f>SUM(W1179:W1183)</f>
        <v>9.0482399999999998</v>
      </c>
      <c r="X1178" s="125"/>
      <c r="Y1178" s="129">
        <f>SUM(Y1179:Y1183)</f>
        <v>0.41535</v>
      </c>
      <c r="Z1178" s="125"/>
      <c r="AA1178" s="130">
        <f>SUM(AA1179:AA1183)</f>
        <v>0</v>
      </c>
      <c r="AR1178" s="131" t="s">
        <v>81</v>
      </c>
      <c r="AT1178" s="132" t="s">
        <v>73</v>
      </c>
      <c r="AU1178" s="132" t="s">
        <v>20</v>
      </c>
      <c r="AY1178" s="131" t="s">
        <v>154</v>
      </c>
      <c r="BK1178" s="133">
        <f>SUM(BK1179:BK1183)</f>
        <v>0</v>
      </c>
    </row>
    <row r="1179" spans="2:65" s="1" customFormat="1" ht="31.5" customHeight="1" x14ac:dyDescent="0.1">
      <c r="B1179" s="135"/>
      <c r="C1179" s="136" t="s">
        <v>1149</v>
      </c>
      <c r="D1179" s="136" t="s">
        <v>155</v>
      </c>
      <c r="E1179" s="137" t="s">
        <v>1150</v>
      </c>
      <c r="F1179" s="244" t="s">
        <v>1151</v>
      </c>
      <c r="G1179" s="245"/>
      <c r="H1179" s="245"/>
      <c r="I1179" s="245"/>
      <c r="J1179" s="138" t="s">
        <v>221</v>
      </c>
      <c r="K1179" s="139">
        <v>25.56</v>
      </c>
      <c r="L1179" s="246">
        <v>0</v>
      </c>
      <c r="M1179" s="245"/>
      <c r="N1179" s="246">
        <f>ROUND(L1179*K1179,2)</f>
        <v>0</v>
      </c>
      <c r="O1179" s="245"/>
      <c r="P1179" s="245"/>
      <c r="Q1179" s="245"/>
      <c r="R1179" s="140"/>
      <c r="T1179" s="141" t="s">
        <v>3</v>
      </c>
      <c r="U1179" s="40" t="s">
        <v>41</v>
      </c>
      <c r="V1179" s="142">
        <v>0.35399999999999998</v>
      </c>
      <c r="W1179" s="142">
        <f>V1179*K1179</f>
        <v>9.0482399999999998</v>
      </c>
      <c r="X1179" s="142">
        <v>1.6250000000000001E-2</v>
      </c>
      <c r="Y1179" s="142">
        <f>X1179*K1179</f>
        <v>0.41535</v>
      </c>
      <c r="Z1179" s="142">
        <v>0</v>
      </c>
      <c r="AA1179" s="143">
        <f>Z1179*K1179</f>
        <v>0</v>
      </c>
      <c r="AR1179" s="17" t="s">
        <v>258</v>
      </c>
      <c r="AT1179" s="17" t="s">
        <v>155</v>
      </c>
      <c r="AU1179" s="17" t="s">
        <v>81</v>
      </c>
      <c r="AY1179" s="17" t="s">
        <v>154</v>
      </c>
      <c r="BE1179" s="144">
        <f>IF(U1179="základní",N1179,0)</f>
        <v>0</v>
      </c>
      <c r="BF1179" s="144">
        <f>IF(U1179="snížená",N1179,0)</f>
        <v>0</v>
      </c>
      <c r="BG1179" s="144">
        <f>IF(U1179="zákl. přenesená",N1179,0)</f>
        <v>0</v>
      </c>
      <c r="BH1179" s="144">
        <f>IF(U1179="sníž. přenesená",N1179,0)</f>
        <v>0</v>
      </c>
      <c r="BI1179" s="144">
        <f>IF(U1179="nulová",N1179,0)</f>
        <v>0</v>
      </c>
      <c r="BJ1179" s="17" t="s">
        <v>81</v>
      </c>
      <c r="BK1179" s="144">
        <f>ROUND(L1179*K1179,2)</f>
        <v>0</v>
      </c>
      <c r="BL1179" s="17" t="s">
        <v>258</v>
      </c>
      <c r="BM1179" s="17" t="s">
        <v>1152</v>
      </c>
    </row>
    <row r="1180" spans="2:65" s="10" customFormat="1" ht="22.5" customHeight="1" x14ac:dyDescent="0.1">
      <c r="B1180" s="145"/>
      <c r="C1180" s="146"/>
      <c r="D1180" s="146"/>
      <c r="E1180" s="147" t="s">
        <v>3</v>
      </c>
      <c r="F1180" s="247" t="s">
        <v>1153</v>
      </c>
      <c r="G1180" s="248"/>
      <c r="H1180" s="248"/>
      <c r="I1180" s="248"/>
      <c r="J1180" s="146"/>
      <c r="K1180" s="148" t="s">
        <v>3</v>
      </c>
      <c r="L1180" s="146"/>
      <c r="M1180" s="146"/>
      <c r="N1180" s="146"/>
      <c r="O1180" s="146"/>
      <c r="P1180" s="146"/>
      <c r="Q1180" s="146"/>
      <c r="R1180" s="149"/>
      <c r="T1180" s="150"/>
      <c r="U1180" s="146"/>
      <c r="V1180" s="146"/>
      <c r="W1180" s="146"/>
      <c r="X1180" s="146"/>
      <c r="Y1180" s="146"/>
      <c r="Z1180" s="146"/>
      <c r="AA1180" s="151"/>
      <c r="AT1180" s="152" t="s">
        <v>161</v>
      </c>
      <c r="AU1180" s="152" t="s">
        <v>81</v>
      </c>
      <c r="AV1180" s="10" t="s">
        <v>20</v>
      </c>
      <c r="AW1180" s="10" t="s">
        <v>32</v>
      </c>
      <c r="AX1180" s="10" t="s">
        <v>74</v>
      </c>
      <c r="AY1180" s="152" t="s">
        <v>154</v>
      </c>
    </row>
    <row r="1181" spans="2:65" s="11" customFormat="1" ht="22.5" customHeight="1" x14ac:dyDescent="0.1">
      <c r="B1181" s="153"/>
      <c r="C1181" s="154"/>
      <c r="D1181" s="154"/>
      <c r="E1181" s="155" t="s">
        <v>3</v>
      </c>
      <c r="F1181" s="249" t="s">
        <v>1154</v>
      </c>
      <c r="G1181" s="250"/>
      <c r="H1181" s="250"/>
      <c r="I1181" s="250"/>
      <c r="J1181" s="154"/>
      <c r="K1181" s="156">
        <v>25.56</v>
      </c>
      <c r="L1181" s="154"/>
      <c r="M1181" s="154"/>
      <c r="N1181" s="154"/>
      <c r="O1181" s="154"/>
      <c r="P1181" s="154"/>
      <c r="Q1181" s="154"/>
      <c r="R1181" s="157"/>
      <c r="T1181" s="158"/>
      <c r="U1181" s="154"/>
      <c r="V1181" s="154"/>
      <c r="W1181" s="154"/>
      <c r="X1181" s="154"/>
      <c r="Y1181" s="154"/>
      <c r="Z1181" s="154"/>
      <c r="AA1181" s="159"/>
      <c r="AT1181" s="160" t="s">
        <v>161</v>
      </c>
      <c r="AU1181" s="160" t="s">
        <v>81</v>
      </c>
      <c r="AV1181" s="11" t="s">
        <v>81</v>
      </c>
      <c r="AW1181" s="11" t="s">
        <v>32</v>
      </c>
      <c r="AX1181" s="11" t="s">
        <v>74</v>
      </c>
      <c r="AY1181" s="160" t="s">
        <v>154</v>
      </c>
    </row>
    <row r="1182" spans="2:65" s="12" customFormat="1" ht="22.5" customHeight="1" x14ac:dyDescent="0.1">
      <c r="B1182" s="161"/>
      <c r="C1182" s="162"/>
      <c r="D1182" s="162"/>
      <c r="E1182" s="163" t="s">
        <v>3</v>
      </c>
      <c r="F1182" s="251" t="s">
        <v>163</v>
      </c>
      <c r="G1182" s="252"/>
      <c r="H1182" s="252"/>
      <c r="I1182" s="252"/>
      <c r="J1182" s="162"/>
      <c r="K1182" s="164">
        <v>25.56</v>
      </c>
      <c r="L1182" s="162"/>
      <c r="M1182" s="162"/>
      <c r="N1182" s="162"/>
      <c r="O1182" s="162"/>
      <c r="P1182" s="162"/>
      <c r="Q1182" s="162"/>
      <c r="R1182" s="165"/>
      <c r="T1182" s="166"/>
      <c r="U1182" s="162"/>
      <c r="V1182" s="162"/>
      <c r="W1182" s="162"/>
      <c r="X1182" s="162"/>
      <c r="Y1182" s="162"/>
      <c r="Z1182" s="162"/>
      <c r="AA1182" s="167"/>
      <c r="AT1182" s="168" t="s">
        <v>161</v>
      </c>
      <c r="AU1182" s="168" t="s">
        <v>81</v>
      </c>
      <c r="AV1182" s="12" t="s">
        <v>87</v>
      </c>
      <c r="AW1182" s="12" t="s">
        <v>32</v>
      </c>
      <c r="AX1182" s="12" t="s">
        <v>20</v>
      </c>
      <c r="AY1182" s="168" t="s">
        <v>154</v>
      </c>
    </row>
    <row r="1183" spans="2:65" s="1" customFormat="1" ht="31.5" customHeight="1" x14ac:dyDescent="0.1">
      <c r="B1183" s="135"/>
      <c r="C1183" s="136" t="s">
        <v>1155</v>
      </c>
      <c r="D1183" s="136" t="s">
        <v>155</v>
      </c>
      <c r="E1183" s="137" t="s">
        <v>1156</v>
      </c>
      <c r="F1183" s="244" t="s">
        <v>1157</v>
      </c>
      <c r="G1183" s="245"/>
      <c r="H1183" s="245"/>
      <c r="I1183" s="245"/>
      <c r="J1183" s="138" t="s">
        <v>974</v>
      </c>
      <c r="K1183" s="139">
        <v>118.854</v>
      </c>
      <c r="L1183" s="246">
        <v>0</v>
      </c>
      <c r="M1183" s="245"/>
      <c r="N1183" s="246">
        <f>ROUND(L1183*K1183,2)</f>
        <v>0</v>
      </c>
      <c r="O1183" s="245"/>
      <c r="P1183" s="245"/>
      <c r="Q1183" s="245"/>
      <c r="R1183" s="140"/>
      <c r="T1183" s="141" t="s">
        <v>3</v>
      </c>
      <c r="U1183" s="40" t="s">
        <v>41</v>
      </c>
      <c r="V1183" s="142">
        <v>0</v>
      </c>
      <c r="W1183" s="142">
        <f>V1183*K1183</f>
        <v>0</v>
      </c>
      <c r="X1183" s="142">
        <v>0</v>
      </c>
      <c r="Y1183" s="142">
        <f>X1183*K1183</f>
        <v>0</v>
      </c>
      <c r="Z1183" s="142">
        <v>0</v>
      </c>
      <c r="AA1183" s="143">
        <f>Z1183*K1183</f>
        <v>0</v>
      </c>
      <c r="AR1183" s="17" t="s">
        <v>258</v>
      </c>
      <c r="AT1183" s="17" t="s">
        <v>155</v>
      </c>
      <c r="AU1183" s="17" t="s">
        <v>81</v>
      </c>
      <c r="AY1183" s="17" t="s">
        <v>154</v>
      </c>
      <c r="BE1183" s="144">
        <f>IF(U1183="základní",N1183,0)</f>
        <v>0</v>
      </c>
      <c r="BF1183" s="144">
        <f>IF(U1183="snížená",N1183,0)</f>
        <v>0</v>
      </c>
      <c r="BG1183" s="144">
        <f>IF(U1183="zákl. přenesená",N1183,0)</f>
        <v>0</v>
      </c>
      <c r="BH1183" s="144">
        <f>IF(U1183="sníž. přenesená",N1183,0)</f>
        <v>0</v>
      </c>
      <c r="BI1183" s="144">
        <f>IF(U1183="nulová",N1183,0)</f>
        <v>0</v>
      </c>
      <c r="BJ1183" s="17" t="s">
        <v>81</v>
      </c>
      <c r="BK1183" s="144">
        <f>ROUND(L1183*K1183,2)</f>
        <v>0</v>
      </c>
      <c r="BL1183" s="17" t="s">
        <v>258</v>
      </c>
      <c r="BM1183" s="17" t="s">
        <v>1158</v>
      </c>
    </row>
    <row r="1184" spans="2:65" s="9" customFormat="1" ht="29.85" customHeight="1" x14ac:dyDescent="0.15">
      <c r="B1184" s="124"/>
      <c r="C1184" s="125"/>
      <c r="D1184" s="134" t="s">
        <v>128</v>
      </c>
      <c r="E1184" s="134"/>
      <c r="F1184" s="134"/>
      <c r="G1184" s="134"/>
      <c r="H1184" s="134"/>
      <c r="I1184" s="134"/>
      <c r="J1184" s="134"/>
      <c r="K1184" s="134"/>
      <c r="L1184" s="134"/>
      <c r="M1184" s="134"/>
      <c r="N1184" s="260">
        <f>BK1184</f>
        <v>0</v>
      </c>
      <c r="O1184" s="261"/>
      <c r="P1184" s="261"/>
      <c r="Q1184" s="261"/>
      <c r="R1184" s="127"/>
      <c r="T1184" s="128"/>
      <c r="U1184" s="125"/>
      <c r="V1184" s="125"/>
      <c r="W1184" s="129">
        <f>SUM(W1185:W1211)</f>
        <v>205.69739999999999</v>
      </c>
      <c r="X1184" s="125"/>
      <c r="Y1184" s="129">
        <f>SUM(Y1185:Y1211)</f>
        <v>2.5507521999999998</v>
      </c>
      <c r="Z1184" s="125"/>
      <c r="AA1184" s="130">
        <f>SUM(AA1185:AA1211)</f>
        <v>0</v>
      </c>
      <c r="AR1184" s="131" t="s">
        <v>81</v>
      </c>
      <c r="AT1184" s="132" t="s">
        <v>73</v>
      </c>
      <c r="AU1184" s="132" t="s">
        <v>20</v>
      </c>
      <c r="AY1184" s="131" t="s">
        <v>154</v>
      </c>
      <c r="BK1184" s="133">
        <f>SUM(BK1185:BK1211)</f>
        <v>0</v>
      </c>
    </row>
    <row r="1185" spans="2:65" s="1" customFormat="1" ht="31.5" customHeight="1" x14ac:dyDescent="0.1">
      <c r="B1185" s="135"/>
      <c r="C1185" s="136" t="s">
        <v>1159</v>
      </c>
      <c r="D1185" s="136" t="s">
        <v>155</v>
      </c>
      <c r="E1185" s="137" t="s">
        <v>1160</v>
      </c>
      <c r="F1185" s="244" t="s">
        <v>1161</v>
      </c>
      <c r="G1185" s="245"/>
      <c r="H1185" s="245"/>
      <c r="I1185" s="245"/>
      <c r="J1185" s="138" t="s">
        <v>221</v>
      </c>
      <c r="K1185" s="139">
        <v>21</v>
      </c>
      <c r="L1185" s="246">
        <v>0</v>
      </c>
      <c r="M1185" s="245"/>
      <c r="N1185" s="246">
        <f>ROUND(L1185*K1185,2)</f>
        <v>0</v>
      </c>
      <c r="O1185" s="245"/>
      <c r="P1185" s="245"/>
      <c r="Q1185" s="245"/>
      <c r="R1185" s="140"/>
      <c r="T1185" s="141" t="s">
        <v>3</v>
      </c>
      <c r="U1185" s="40" t="s">
        <v>41</v>
      </c>
      <c r="V1185" s="142">
        <v>0.45900000000000002</v>
      </c>
      <c r="W1185" s="142">
        <f>V1185*K1185</f>
        <v>9.6390000000000011</v>
      </c>
      <c r="X1185" s="142">
        <v>1.0869999999999999E-2</v>
      </c>
      <c r="Y1185" s="142">
        <f>X1185*K1185</f>
        <v>0.22827</v>
      </c>
      <c r="Z1185" s="142">
        <v>0</v>
      </c>
      <c r="AA1185" s="143">
        <f>Z1185*K1185</f>
        <v>0</v>
      </c>
      <c r="AR1185" s="17" t="s">
        <v>258</v>
      </c>
      <c r="AT1185" s="17" t="s">
        <v>155</v>
      </c>
      <c r="AU1185" s="17" t="s">
        <v>81</v>
      </c>
      <c r="AY1185" s="17" t="s">
        <v>154</v>
      </c>
      <c r="BE1185" s="144">
        <f>IF(U1185="základní",N1185,0)</f>
        <v>0</v>
      </c>
      <c r="BF1185" s="144">
        <f>IF(U1185="snížená",N1185,0)</f>
        <v>0</v>
      </c>
      <c r="BG1185" s="144">
        <f>IF(U1185="zákl. přenesená",N1185,0)</f>
        <v>0</v>
      </c>
      <c r="BH1185" s="144">
        <f>IF(U1185="sníž. přenesená",N1185,0)</f>
        <v>0</v>
      </c>
      <c r="BI1185" s="144">
        <f>IF(U1185="nulová",N1185,0)</f>
        <v>0</v>
      </c>
      <c r="BJ1185" s="17" t="s">
        <v>81</v>
      </c>
      <c r="BK1185" s="144">
        <f>ROUND(L1185*K1185,2)</f>
        <v>0</v>
      </c>
      <c r="BL1185" s="17" t="s">
        <v>258</v>
      </c>
      <c r="BM1185" s="17" t="s">
        <v>1162</v>
      </c>
    </row>
    <row r="1186" spans="2:65" s="10" customFormat="1" ht="22.5" customHeight="1" x14ac:dyDescent="0.1">
      <c r="B1186" s="145"/>
      <c r="C1186" s="146"/>
      <c r="D1186" s="146"/>
      <c r="E1186" s="147" t="s">
        <v>3</v>
      </c>
      <c r="F1186" s="247" t="s">
        <v>1163</v>
      </c>
      <c r="G1186" s="248"/>
      <c r="H1186" s="248"/>
      <c r="I1186" s="248"/>
      <c r="J1186" s="146"/>
      <c r="K1186" s="148" t="s">
        <v>3</v>
      </c>
      <c r="L1186" s="146"/>
      <c r="M1186" s="146"/>
      <c r="N1186" s="146"/>
      <c r="O1186" s="146"/>
      <c r="P1186" s="146"/>
      <c r="Q1186" s="146"/>
      <c r="R1186" s="149"/>
      <c r="T1186" s="150"/>
      <c r="U1186" s="146"/>
      <c r="V1186" s="146"/>
      <c r="W1186" s="146"/>
      <c r="X1186" s="146"/>
      <c r="Y1186" s="146"/>
      <c r="Z1186" s="146"/>
      <c r="AA1186" s="151"/>
      <c r="AT1186" s="152" t="s">
        <v>161</v>
      </c>
      <c r="AU1186" s="152" t="s">
        <v>81</v>
      </c>
      <c r="AV1186" s="10" t="s">
        <v>20</v>
      </c>
      <c r="AW1186" s="10" t="s">
        <v>32</v>
      </c>
      <c r="AX1186" s="10" t="s">
        <v>74</v>
      </c>
      <c r="AY1186" s="152" t="s">
        <v>154</v>
      </c>
    </row>
    <row r="1187" spans="2:65" s="11" customFormat="1" ht="22.5" customHeight="1" x14ac:dyDescent="0.1">
      <c r="B1187" s="153"/>
      <c r="C1187" s="154"/>
      <c r="D1187" s="154"/>
      <c r="E1187" s="155" t="s">
        <v>3</v>
      </c>
      <c r="F1187" s="249" t="s">
        <v>1164</v>
      </c>
      <c r="G1187" s="250"/>
      <c r="H1187" s="250"/>
      <c r="I1187" s="250"/>
      <c r="J1187" s="154"/>
      <c r="K1187" s="156">
        <v>21</v>
      </c>
      <c r="L1187" s="154"/>
      <c r="M1187" s="154"/>
      <c r="N1187" s="154"/>
      <c r="O1187" s="154"/>
      <c r="P1187" s="154"/>
      <c r="Q1187" s="154"/>
      <c r="R1187" s="157"/>
      <c r="T1187" s="158"/>
      <c r="U1187" s="154"/>
      <c r="V1187" s="154"/>
      <c r="W1187" s="154"/>
      <c r="X1187" s="154"/>
      <c r="Y1187" s="154"/>
      <c r="Z1187" s="154"/>
      <c r="AA1187" s="159"/>
      <c r="AT1187" s="160" t="s">
        <v>161</v>
      </c>
      <c r="AU1187" s="160" t="s">
        <v>81</v>
      </c>
      <c r="AV1187" s="11" t="s">
        <v>81</v>
      </c>
      <c r="AW1187" s="11" t="s">
        <v>32</v>
      </c>
      <c r="AX1187" s="11" t="s">
        <v>74</v>
      </c>
      <c r="AY1187" s="160" t="s">
        <v>154</v>
      </c>
    </row>
    <row r="1188" spans="2:65" s="12" customFormat="1" ht="22.5" customHeight="1" x14ac:dyDescent="0.1">
      <c r="B1188" s="161"/>
      <c r="C1188" s="162"/>
      <c r="D1188" s="162"/>
      <c r="E1188" s="163" t="s">
        <v>3</v>
      </c>
      <c r="F1188" s="251" t="s">
        <v>163</v>
      </c>
      <c r="G1188" s="252"/>
      <c r="H1188" s="252"/>
      <c r="I1188" s="252"/>
      <c r="J1188" s="162"/>
      <c r="K1188" s="164">
        <v>21</v>
      </c>
      <c r="L1188" s="162"/>
      <c r="M1188" s="162"/>
      <c r="N1188" s="162"/>
      <c r="O1188" s="162"/>
      <c r="P1188" s="162"/>
      <c r="Q1188" s="162"/>
      <c r="R1188" s="165"/>
      <c r="T1188" s="166"/>
      <c r="U1188" s="162"/>
      <c r="V1188" s="162"/>
      <c r="W1188" s="162"/>
      <c r="X1188" s="162"/>
      <c r="Y1188" s="162"/>
      <c r="Z1188" s="162"/>
      <c r="AA1188" s="167"/>
      <c r="AT1188" s="168" t="s">
        <v>161</v>
      </c>
      <c r="AU1188" s="168" t="s">
        <v>81</v>
      </c>
      <c r="AV1188" s="12" t="s">
        <v>87</v>
      </c>
      <c r="AW1188" s="12" t="s">
        <v>32</v>
      </c>
      <c r="AX1188" s="12" t="s">
        <v>20</v>
      </c>
      <c r="AY1188" s="168" t="s">
        <v>154</v>
      </c>
    </row>
    <row r="1189" spans="2:65" s="1" customFormat="1" ht="31.5" customHeight="1" x14ac:dyDescent="0.1">
      <c r="B1189" s="135"/>
      <c r="C1189" s="136" t="s">
        <v>1165</v>
      </c>
      <c r="D1189" s="136" t="s">
        <v>155</v>
      </c>
      <c r="E1189" s="137" t="s">
        <v>1166</v>
      </c>
      <c r="F1189" s="244" t="s">
        <v>1167</v>
      </c>
      <c r="G1189" s="245"/>
      <c r="H1189" s="245"/>
      <c r="I1189" s="245"/>
      <c r="J1189" s="138" t="s">
        <v>221</v>
      </c>
      <c r="K1189" s="139">
        <v>4.2</v>
      </c>
      <c r="L1189" s="246">
        <v>0</v>
      </c>
      <c r="M1189" s="245"/>
      <c r="N1189" s="246">
        <f>ROUND(L1189*K1189,2)</f>
        <v>0</v>
      </c>
      <c r="O1189" s="245"/>
      <c r="P1189" s="245"/>
      <c r="Q1189" s="245"/>
      <c r="R1189" s="140"/>
      <c r="T1189" s="141" t="s">
        <v>3</v>
      </c>
      <c r="U1189" s="40" t="s">
        <v>41</v>
      </c>
      <c r="V1189" s="142">
        <v>0.45900000000000002</v>
      </c>
      <c r="W1189" s="142">
        <f>V1189*K1189</f>
        <v>1.9278000000000002</v>
      </c>
      <c r="X1189" s="142">
        <v>1.119E-2</v>
      </c>
      <c r="Y1189" s="142">
        <f>X1189*K1189</f>
        <v>4.6998000000000005E-2</v>
      </c>
      <c r="Z1189" s="142">
        <v>0</v>
      </c>
      <c r="AA1189" s="143">
        <f>Z1189*K1189</f>
        <v>0</v>
      </c>
      <c r="AR1189" s="17" t="s">
        <v>258</v>
      </c>
      <c r="AT1189" s="17" t="s">
        <v>155</v>
      </c>
      <c r="AU1189" s="17" t="s">
        <v>81</v>
      </c>
      <c r="AY1189" s="17" t="s">
        <v>154</v>
      </c>
      <c r="BE1189" s="144">
        <f>IF(U1189="základní",N1189,0)</f>
        <v>0</v>
      </c>
      <c r="BF1189" s="144">
        <f>IF(U1189="snížená",N1189,0)</f>
        <v>0</v>
      </c>
      <c r="BG1189" s="144">
        <f>IF(U1189="zákl. přenesená",N1189,0)</f>
        <v>0</v>
      </c>
      <c r="BH1189" s="144">
        <f>IF(U1189="sníž. přenesená",N1189,0)</f>
        <v>0</v>
      </c>
      <c r="BI1189" s="144">
        <f>IF(U1189="nulová",N1189,0)</f>
        <v>0</v>
      </c>
      <c r="BJ1189" s="17" t="s">
        <v>81</v>
      </c>
      <c r="BK1189" s="144">
        <f>ROUND(L1189*K1189,2)</f>
        <v>0</v>
      </c>
      <c r="BL1189" s="17" t="s">
        <v>258</v>
      </c>
      <c r="BM1189" s="17" t="s">
        <v>1168</v>
      </c>
    </row>
    <row r="1190" spans="2:65" s="10" customFormat="1" ht="22.5" customHeight="1" x14ac:dyDescent="0.1">
      <c r="B1190" s="145"/>
      <c r="C1190" s="146"/>
      <c r="D1190" s="146"/>
      <c r="E1190" s="147" t="s">
        <v>3</v>
      </c>
      <c r="F1190" s="247" t="s">
        <v>859</v>
      </c>
      <c r="G1190" s="248"/>
      <c r="H1190" s="248"/>
      <c r="I1190" s="248"/>
      <c r="J1190" s="146"/>
      <c r="K1190" s="148" t="s">
        <v>3</v>
      </c>
      <c r="L1190" s="146"/>
      <c r="M1190" s="146"/>
      <c r="N1190" s="146"/>
      <c r="O1190" s="146"/>
      <c r="P1190" s="146"/>
      <c r="Q1190" s="146"/>
      <c r="R1190" s="149"/>
      <c r="T1190" s="150"/>
      <c r="U1190" s="146"/>
      <c r="V1190" s="146"/>
      <c r="W1190" s="146"/>
      <c r="X1190" s="146"/>
      <c r="Y1190" s="146"/>
      <c r="Z1190" s="146"/>
      <c r="AA1190" s="151"/>
      <c r="AT1190" s="152" t="s">
        <v>161</v>
      </c>
      <c r="AU1190" s="152" t="s">
        <v>81</v>
      </c>
      <c r="AV1190" s="10" t="s">
        <v>20</v>
      </c>
      <c r="AW1190" s="10" t="s">
        <v>32</v>
      </c>
      <c r="AX1190" s="10" t="s">
        <v>74</v>
      </c>
      <c r="AY1190" s="152" t="s">
        <v>154</v>
      </c>
    </row>
    <row r="1191" spans="2:65" s="11" customFormat="1" ht="22.5" customHeight="1" x14ac:dyDescent="0.1">
      <c r="B1191" s="153"/>
      <c r="C1191" s="154"/>
      <c r="D1191" s="154"/>
      <c r="E1191" s="155" t="s">
        <v>3</v>
      </c>
      <c r="F1191" s="249" t="s">
        <v>1169</v>
      </c>
      <c r="G1191" s="250"/>
      <c r="H1191" s="250"/>
      <c r="I1191" s="250"/>
      <c r="J1191" s="154"/>
      <c r="K1191" s="156">
        <v>4.2</v>
      </c>
      <c r="L1191" s="154"/>
      <c r="M1191" s="154"/>
      <c r="N1191" s="154"/>
      <c r="O1191" s="154"/>
      <c r="P1191" s="154"/>
      <c r="Q1191" s="154"/>
      <c r="R1191" s="157"/>
      <c r="T1191" s="158"/>
      <c r="U1191" s="154"/>
      <c r="V1191" s="154"/>
      <c r="W1191" s="154"/>
      <c r="X1191" s="154"/>
      <c r="Y1191" s="154"/>
      <c r="Z1191" s="154"/>
      <c r="AA1191" s="159"/>
      <c r="AT1191" s="160" t="s">
        <v>161</v>
      </c>
      <c r="AU1191" s="160" t="s">
        <v>81</v>
      </c>
      <c r="AV1191" s="11" t="s">
        <v>81</v>
      </c>
      <c r="AW1191" s="11" t="s">
        <v>32</v>
      </c>
      <c r="AX1191" s="11" t="s">
        <v>74</v>
      </c>
      <c r="AY1191" s="160" t="s">
        <v>154</v>
      </c>
    </row>
    <row r="1192" spans="2:65" s="12" customFormat="1" ht="22.5" customHeight="1" x14ac:dyDescent="0.1">
      <c r="B1192" s="161"/>
      <c r="C1192" s="162"/>
      <c r="D1192" s="162"/>
      <c r="E1192" s="163" t="s">
        <v>3</v>
      </c>
      <c r="F1192" s="251" t="s">
        <v>163</v>
      </c>
      <c r="G1192" s="252"/>
      <c r="H1192" s="252"/>
      <c r="I1192" s="252"/>
      <c r="J1192" s="162"/>
      <c r="K1192" s="164">
        <v>4.2</v>
      </c>
      <c r="L1192" s="162"/>
      <c r="M1192" s="162"/>
      <c r="N1192" s="162"/>
      <c r="O1192" s="162"/>
      <c r="P1192" s="162"/>
      <c r="Q1192" s="162"/>
      <c r="R1192" s="165"/>
      <c r="T1192" s="166"/>
      <c r="U1192" s="162"/>
      <c r="V1192" s="162"/>
      <c r="W1192" s="162"/>
      <c r="X1192" s="162"/>
      <c r="Y1192" s="162"/>
      <c r="Z1192" s="162"/>
      <c r="AA1192" s="167"/>
      <c r="AT1192" s="168" t="s">
        <v>161</v>
      </c>
      <c r="AU1192" s="168" t="s">
        <v>81</v>
      </c>
      <c r="AV1192" s="12" t="s">
        <v>87</v>
      </c>
      <c r="AW1192" s="12" t="s">
        <v>32</v>
      </c>
      <c r="AX1192" s="12" t="s">
        <v>20</v>
      </c>
      <c r="AY1192" s="168" t="s">
        <v>154</v>
      </c>
    </row>
    <row r="1193" spans="2:65" s="1" customFormat="1" ht="31.5" customHeight="1" x14ac:dyDescent="0.1">
      <c r="B1193" s="135"/>
      <c r="C1193" s="136" t="s">
        <v>1170</v>
      </c>
      <c r="D1193" s="136" t="s">
        <v>155</v>
      </c>
      <c r="E1193" s="137" t="s">
        <v>1171</v>
      </c>
      <c r="F1193" s="244" t="s">
        <v>1172</v>
      </c>
      <c r="G1193" s="245"/>
      <c r="H1193" s="245"/>
      <c r="I1193" s="245"/>
      <c r="J1193" s="138" t="s">
        <v>221</v>
      </c>
      <c r="K1193" s="139">
        <v>156.44999999999999</v>
      </c>
      <c r="L1193" s="246">
        <v>0</v>
      </c>
      <c r="M1193" s="245"/>
      <c r="N1193" s="246">
        <f>ROUND(L1193*K1193,2)</f>
        <v>0</v>
      </c>
      <c r="O1193" s="245"/>
      <c r="P1193" s="245"/>
      <c r="Q1193" s="245"/>
      <c r="R1193" s="140"/>
      <c r="T1193" s="141" t="s">
        <v>3</v>
      </c>
      <c r="U1193" s="40" t="s">
        <v>41</v>
      </c>
      <c r="V1193" s="142">
        <v>0.96799999999999997</v>
      </c>
      <c r="W1193" s="142">
        <f>V1193*K1193</f>
        <v>151.44359999999998</v>
      </c>
      <c r="X1193" s="142">
        <v>1.223E-2</v>
      </c>
      <c r="Y1193" s="142">
        <f>X1193*K1193</f>
        <v>1.9133834999999997</v>
      </c>
      <c r="Z1193" s="142">
        <v>0</v>
      </c>
      <c r="AA1193" s="143">
        <f>Z1193*K1193</f>
        <v>0</v>
      </c>
      <c r="AR1193" s="17" t="s">
        <v>258</v>
      </c>
      <c r="AT1193" s="17" t="s">
        <v>155</v>
      </c>
      <c r="AU1193" s="17" t="s">
        <v>81</v>
      </c>
      <c r="AY1193" s="17" t="s">
        <v>154</v>
      </c>
      <c r="BE1193" s="144">
        <f>IF(U1193="základní",N1193,0)</f>
        <v>0</v>
      </c>
      <c r="BF1193" s="144">
        <f>IF(U1193="snížená",N1193,0)</f>
        <v>0</v>
      </c>
      <c r="BG1193" s="144">
        <f>IF(U1193="zákl. přenesená",N1193,0)</f>
        <v>0</v>
      </c>
      <c r="BH1193" s="144">
        <f>IF(U1193="sníž. přenesená",N1193,0)</f>
        <v>0</v>
      </c>
      <c r="BI1193" s="144">
        <f>IF(U1193="nulová",N1193,0)</f>
        <v>0</v>
      </c>
      <c r="BJ1193" s="17" t="s">
        <v>81</v>
      </c>
      <c r="BK1193" s="144">
        <f>ROUND(L1193*K1193,2)</f>
        <v>0</v>
      </c>
      <c r="BL1193" s="17" t="s">
        <v>258</v>
      </c>
      <c r="BM1193" s="17" t="s">
        <v>1173</v>
      </c>
    </row>
    <row r="1194" spans="2:65" s="10" customFormat="1" ht="22.5" customHeight="1" x14ac:dyDescent="0.1">
      <c r="B1194" s="145"/>
      <c r="C1194" s="146"/>
      <c r="D1194" s="146"/>
      <c r="E1194" s="147" t="s">
        <v>3</v>
      </c>
      <c r="F1194" s="247" t="s">
        <v>1174</v>
      </c>
      <c r="G1194" s="248"/>
      <c r="H1194" s="248"/>
      <c r="I1194" s="248"/>
      <c r="J1194" s="146"/>
      <c r="K1194" s="148" t="s">
        <v>3</v>
      </c>
      <c r="L1194" s="146"/>
      <c r="M1194" s="146"/>
      <c r="N1194" s="146"/>
      <c r="O1194" s="146"/>
      <c r="P1194" s="146"/>
      <c r="Q1194" s="146"/>
      <c r="R1194" s="149"/>
      <c r="T1194" s="150"/>
      <c r="U1194" s="146"/>
      <c r="V1194" s="146"/>
      <c r="W1194" s="146"/>
      <c r="X1194" s="146"/>
      <c r="Y1194" s="146"/>
      <c r="Z1194" s="146"/>
      <c r="AA1194" s="151"/>
      <c r="AT1194" s="152" t="s">
        <v>161</v>
      </c>
      <c r="AU1194" s="152" t="s">
        <v>81</v>
      </c>
      <c r="AV1194" s="10" t="s">
        <v>20</v>
      </c>
      <c r="AW1194" s="10" t="s">
        <v>32</v>
      </c>
      <c r="AX1194" s="10" t="s">
        <v>74</v>
      </c>
      <c r="AY1194" s="152" t="s">
        <v>154</v>
      </c>
    </row>
    <row r="1195" spans="2:65" s="11" customFormat="1" ht="22.5" customHeight="1" x14ac:dyDescent="0.1">
      <c r="B1195" s="153"/>
      <c r="C1195" s="154"/>
      <c r="D1195" s="154"/>
      <c r="E1195" s="155" t="s">
        <v>3</v>
      </c>
      <c r="F1195" s="249" t="s">
        <v>1175</v>
      </c>
      <c r="G1195" s="250"/>
      <c r="H1195" s="250"/>
      <c r="I1195" s="250"/>
      <c r="J1195" s="154"/>
      <c r="K1195" s="156">
        <v>83.86</v>
      </c>
      <c r="L1195" s="154"/>
      <c r="M1195" s="154"/>
      <c r="N1195" s="154"/>
      <c r="O1195" s="154"/>
      <c r="P1195" s="154"/>
      <c r="Q1195" s="154"/>
      <c r="R1195" s="157"/>
      <c r="T1195" s="158"/>
      <c r="U1195" s="154"/>
      <c r="V1195" s="154"/>
      <c r="W1195" s="154"/>
      <c r="X1195" s="154"/>
      <c r="Y1195" s="154"/>
      <c r="Z1195" s="154"/>
      <c r="AA1195" s="159"/>
      <c r="AT1195" s="160" t="s">
        <v>161</v>
      </c>
      <c r="AU1195" s="160" t="s">
        <v>81</v>
      </c>
      <c r="AV1195" s="11" t="s">
        <v>81</v>
      </c>
      <c r="AW1195" s="11" t="s">
        <v>32</v>
      </c>
      <c r="AX1195" s="11" t="s">
        <v>74</v>
      </c>
      <c r="AY1195" s="160" t="s">
        <v>154</v>
      </c>
    </row>
    <row r="1196" spans="2:65" s="11" customFormat="1" ht="22.5" customHeight="1" x14ac:dyDescent="0.1">
      <c r="B1196" s="153"/>
      <c r="C1196" s="154"/>
      <c r="D1196" s="154"/>
      <c r="E1196" s="155" t="s">
        <v>3</v>
      </c>
      <c r="F1196" s="249" t="s">
        <v>1176</v>
      </c>
      <c r="G1196" s="250"/>
      <c r="H1196" s="250"/>
      <c r="I1196" s="250"/>
      <c r="J1196" s="154"/>
      <c r="K1196" s="156">
        <v>72.59</v>
      </c>
      <c r="L1196" s="154"/>
      <c r="M1196" s="154"/>
      <c r="N1196" s="154"/>
      <c r="O1196" s="154"/>
      <c r="P1196" s="154"/>
      <c r="Q1196" s="154"/>
      <c r="R1196" s="157"/>
      <c r="T1196" s="158"/>
      <c r="U1196" s="154"/>
      <c r="V1196" s="154"/>
      <c r="W1196" s="154"/>
      <c r="X1196" s="154"/>
      <c r="Y1196" s="154"/>
      <c r="Z1196" s="154"/>
      <c r="AA1196" s="159"/>
      <c r="AT1196" s="160" t="s">
        <v>161</v>
      </c>
      <c r="AU1196" s="160" t="s">
        <v>81</v>
      </c>
      <c r="AV1196" s="11" t="s">
        <v>81</v>
      </c>
      <c r="AW1196" s="11" t="s">
        <v>32</v>
      </c>
      <c r="AX1196" s="11" t="s">
        <v>74</v>
      </c>
      <c r="AY1196" s="160" t="s">
        <v>154</v>
      </c>
    </row>
    <row r="1197" spans="2:65" s="12" customFormat="1" ht="22.5" customHeight="1" x14ac:dyDescent="0.1">
      <c r="B1197" s="161"/>
      <c r="C1197" s="162"/>
      <c r="D1197" s="162"/>
      <c r="E1197" s="163" t="s">
        <v>3</v>
      </c>
      <c r="F1197" s="251" t="s">
        <v>163</v>
      </c>
      <c r="G1197" s="252"/>
      <c r="H1197" s="252"/>
      <c r="I1197" s="252"/>
      <c r="J1197" s="162"/>
      <c r="K1197" s="164">
        <v>156.44999999999999</v>
      </c>
      <c r="L1197" s="162"/>
      <c r="M1197" s="162"/>
      <c r="N1197" s="162"/>
      <c r="O1197" s="162"/>
      <c r="P1197" s="162"/>
      <c r="Q1197" s="162"/>
      <c r="R1197" s="165"/>
      <c r="T1197" s="166"/>
      <c r="U1197" s="162"/>
      <c r="V1197" s="162"/>
      <c r="W1197" s="162"/>
      <c r="X1197" s="162"/>
      <c r="Y1197" s="162"/>
      <c r="Z1197" s="162"/>
      <c r="AA1197" s="167"/>
      <c r="AT1197" s="168" t="s">
        <v>161</v>
      </c>
      <c r="AU1197" s="168" t="s">
        <v>81</v>
      </c>
      <c r="AV1197" s="12" t="s">
        <v>87</v>
      </c>
      <c r="AW1197" s="12" t="s">
        <v>32</v>
      </c>
      <c r="AX1197" s="12" t="s">
        <v>20</v>
      </c>
      <c r="AY1197" s="168" t="s">
        <v>154</v>
      </c>
    </row>
    <row r="1198" spans="2:65" s="1" customFormat="1" ht="31.5" customHeight="1" x14ac:dyDescent="0.1">
      <c r="B1198" s="135"/>
      <c r="C1198" s="136" t="s">
        <v>1177</v>
      </c>
      <c r="D1198" s="136" t="s">
        <v>155</v>
      </c>
      <c r="E1198" s="137" t="s">
        <v>1178</v>
      </c>
      <c r="F1198" s="244" t="s">
        <v>1179</v>
      </c>
      <c r="G1198" s="245"/>
      <c r="H1198" s="245"/>
      <c r="I1198" s="245"/>
      <c r="J1198" s="138" t="s">
        <v>221</v>
      </c>
      <c r="K1198" s="139">
        <v>22.25</v>
      </c>
      <c r="L1198" s="246">
        <v>0</v>
      </c>
      <c r="M1198" s="245"/>
      <c r="N1198" s="246">
        <f>ROUND(L1198*K1198,2)</f>
        <v>0</v>
      </c>
      <c r="O1198" s="245"/>
      <c r="P1198" s="245"/>
      <c r="Q1198" s="245"/>
      <c r="R1198" s="140"/>
      <c r="T1198" s="141" t="s">
        <v>3</v>
      </c>
      <c r="U1198" s="40" t="s">
        <v>41</v>
      </c>
      <c r="V1198" s="142">
        <v>0.96799999999999997</v>
      </c>
      <c r="W1198" s="142">
        <f>V1198*K1198</f>
        <v>21.538</v>
      </c>
      <c r="X1198" s="142">
        <v>1.2540000000000001E-2</v>
      </c>
      <c r="Y1198" s="142">
        <f>X1198*K1198</f>
        <v>0.27901500000000001</v>
      </c>
      <c r="Z1198" s="142">
        <v>0</v>
      </c>
      <c r="AA1198" s="143">
        <f>Z1198*K1198</f>
        <v>0</v>
      </c>
      <c r="AR1198" s="17" t="s">
        <v>258</v>
      </c>
      <c r="AT1198" s="17" t="s">
        <v>155</v>
      </c>
      <c r="AU1198" s="17" t="s">
        <v>81</v>
      </c>
      <c r="AY1198" s="17" t="s">
        <v>154</v>
      </c>
      <c r="BE1198" s="144">
        <f>IF(U1198="základní",N1198,0)</f>
        <v>0</v>
      </c>
      <c r="BF1198" s="144">
        <f>IF(U1198="snížená",N1198,0)</f>
        <v>0</v>
      </c>
      <c r="BG1198" s="144">
        <f>IF(U1198="zákl. přenesená",N1198,0)</f>
        <v>0</v>
      </c>
      <c r="BH1198" s="144">
        <f>IF(U1198="sníž. přenesená",N1198,0)</f>
        <v>0</v>
      </c>
      <c r="BI1198" s="144">
        <f>IF(U1198="nulová",N1198,0)</f>
        <v>0</v>
      </c>
      <c r="BJ1198" s="17" t="s">
        <v>81</v>
      </c>
      <c r="BK1198" s="144">
        <f>ROUND(L1198*K1198,2)</f>
        <v>0</v>
      </c>
      <c r="BL1198" s="17" t="s">
        <v>258</v>
      </c>
      <c r="BM1198" s="17" t="s">
        <v>1180</v>
      </c>
    </row>
    <row r="1199" spans="2:65" s="11" customFormat="1" ht="22.5" customHeight="1" x14ac:dyDescent="0.1">
      <c r="B1199" s="153"/>
      <c r="C1199" s="154"/>
      <c r="D1199" s="154"/>
      <c r="E1199" s="155" t="s">
        <v>3</v>
      </c>
      <c r="F1199" s="259" t="s">
        <v>1181</v>
      </c>
      <c r="G1199" s="250"/>
      <c r="H1199" s="250"/>
      <c r="I1199" s="250"/>
      <c r="J1199" s="154"/>
      <c r="K1199" s="156">
        <v>6.1</v>
      </c>
      <c r="L1199" s="154"/>
      <c r="M1199" s="154"/>
      <c r="N1199" s="154"/>
      <c r="O1199" s="154"/>
      <c r="P1199" s="154"/>
      <c r="Q1199" s="154"/>
      <c r="R1199" s="157"/>
      <c r="T1199" s="158"/>
      <c r="U1199" s="154"/>
      <c r="V1199" s="154"/>
      <c r="W1199" s="154"/>
      <c r="X1199" s="154"/>
      <c r="Y1199" s="154"/>
      <c r="Z1199" s="154"/>
      <c r="AA1199" s="159"/>
      <c r="AT1199" s="160" t="s">
        <v>161</v>
      </c>
      <c r="AU1199" s="160" t="s">
        <v>81</v>
      </c>
      <c r="AV1199" s="11" t="s">
        <v>81</v>
      </c>
      <c r="AW1199" s="11" t="s">
        <v>32</v>
      </c>
      <c r="AX1199" s="11" t="s">
        <v>74</v>
      </c>
      <c r="AY1199" s="160" t="s">
        <v>154</v>
      </c>
    </row>
    <row r="1200" spans="2:65" s="11" customFormat="1" ht="22.5" customHeight="1" x14ac:dyDescent="0.1">
      <c r="B1200" s="153"/>
      <c r="C1200" s="154"/>
      <c r="D1200" s="154"/>
      <c r="E1200" s="155" t="s">
        <v>3</v>
      </c>
      <c r="F1200" s="249" t="s">
        <v>1182</v>
      </c>
      <c r="G1200" s="250"/>
      <c r="H1200" s="250"/>
      <c r="I1200" s="250"/>
      <c r="J1200" s="154"/>
      <c r="K1200" s="156">
        <v>16.149999999999999</v>
      </c>
      <c r="L1200" s="154"/>
      <c r="M1200" s="154"/>
      <c r="N1200" s="154"/>
      <c r="O1200" s="154"/>
      <c r="P1200" s="154"/>
      <c r="Q1200" s="154"/>
      <c r="R1200" s="157"/>
      <c r="T1200" s="158"/>
      <c r="U1200" s="154"/>
      <c r="V1200" s="154"/>
      <c r="W1200" s="154"/>
      <c r="X1200" s="154"/>
      <c r="Y1200" s="154"/>
      <c r="Z1200" s="154"/>
      <c r="AA1200" s="159"/>
      <c r="AT1200" s="160" t="s">
        <v>161</v>
      </c>
      <c r="AU1200" s="160" t="s">
        <v>81</v>
      </c>
      <c r="AV1200" s="11" t="s">
        <v>81</v>
      </c>
      <c r="AW1200" s="11" t="s">
        <v>32</v>
      </c>
      <c r="AX1200" s="11" t="s">
        <v>74</v>
      </c>
      <c r="AY1200" s="160" t="s">
        <v>154</v>
      </c>
    </row>
    <row r="1201" spans="2:65" s="12" customFormat="1" ht="22.5" customHeight="1" x14ac:dyDescent="0.1">
      <c r="B1201" s="161"/>
      <c r="C1201" s="162"/>
      <c r="D1201" s="162"/>
      <c r="E1201" s="163" t="s">
        <v>3</v>
      </c>
      <c r="F1201" s="251" t="s">
        <v>163</v>
      </c>
      <c r="G1201" s="252"/>
      <c r="H1201" s="252"/>
      <c r="I1201" s="252"/>
      <c r="J1201" s="162"/>
      <c r="K1201" s="164">
        <v>22.25</v>
      </c>
      <c r="L1201" s="162"/>
      <c r="M1201" s="162"/>
      <c r="N1201" s="162"/>
      <c r="O1201" s="162"/>
      <c r="P1201" s="162"/>
      <c r="Q1201" s="162"/>
      <c r="R1201" s="165"/>
      <c r="T1201" s="166"/>
      <c r="U1201" s="162"/>
      <c r="V1201" s="162"/>
      <c r="W1201" s="162"/>
      <c r="X1201" s="162"/>
      <c r="Y1201" s="162"/>
      <c r="Z1201" s="162"/>
      <c r="AA1201" s="167"/>
      <c r="AT1201" s="168" t="s">
        <v>161</v>
      </c>
      <c r="AU1201" s="168" t="s">
        <v>81</v>
      </c>
      <c r="AV1201" s="12" t="s">
        <v>87</v>
      </c>
      <c r="AW1201" s="12" t="s">
        <v>32</v>
      </c>
      <c r="AX1201" s="12" t="s">
        <v>20</v>
      </c>
      <c r="AY1201" s="168" t="s">
        <v>154</v>
      </c>
    </row>
    <row r="1202" spans="2:65" s="1" customFormat="1" ht="22.5" customHeight="1" x14ac:dyDescent="0.1">
      <c r="B1202" s="135"/>
      <c r="C1202" s="136" t="s">
        <v>1183</v>
      </c>
      <c r="D1202" s="136" t="s">
        <v>155</v>
      </c>
      <c r="E1202" s="137" t="s">
        <v>1184</v>
      </c>
      <c r="F1202" s="244" t="s">
        <v>1185</v>
      </c>
      <c r="G1202" s="245"/>
      <c r="H1202" s="245"/>
      <c r="I1202" s="245"/>
      <c r="J1202" s="138" t="s">
        <v>221</v>
      </c>
      <c r="K1202" s="139">
        <v>178.7</v>
      </c>
      <c r="L1202" s="246">
        <v>0</v>
      </c>
      <c r="M1202" s="245"/>
      <c r="N1202" s="246">
        <f>ROUND(L1202*K1202,2)</f>
        <v>0</v>
      </c>
      <c r="O1202" s="245"/>
      <c r="P1202" s="245"/>
      <c r="Q1202" s="245"/>
      <c r="R1202" s="140"/>
      <c r="T1202" s="141" t="s">
        <v>3</v>
      </c>
      <c r="U1202" s="40" t="s">
        <v>41</v>
      </c>
      <c r="V1202" s="142">
        <v>0.04</v>
      </c>
      <c r="W1202" s="142">
        <f>V1202*K1202</f>
        <v>7.1479999999999997</v>
      </c>
      <c r="X1202" s="142">
        <v>1E-4</v>
      </c>
      <c r="Y1202" s="142">
        <f>X1202*K1202</f>
        <v>1.787E-2</v>
      </c>
      <c r="Z1202" s="142">
        <v>0</v>
      </c>
      <c r="AA1202" s="143">
        <f>Z1202*K1202</f>
        <v>0</v>
      </c>
      <c r="AR1202" s="17" t="s">
        <v>258</v>
      </c>
      <c r="AT1202" s="17" t="s">
        <v>155</v>
      </c>
      <c r="AU1202" s="17" t="s">
        <v>81</v>
      </c>
      <c r="AY1202" s="17" t="s">
        <v>154</v>
      </c>
      <c r="BE1202" s="144">
        <f>IF(U1202="základní",N1202,0)</f>
        <v>0</v>
      </c>
      <c r="BF1202" s="144">
        <f>IF(U1202="snížená",N1202,0)</f>
        <v>0</v>
      </c>
      <c r="BG1202" s="144">
        <f>IF(U1202="zákl. přenesená",N1202,0)</f>
        <v>0</v>
      </c>
      <c r="BH1202" s="144">
        <f>IF(U1202="sníž. přenesená",N1202,0)</f>
        <v>0</v>
      </c>
      <c r="BI1202" s="144">
        <f>IF(U1202="nulová",N1202,0)</f>
        <v>0</v>
      </c>
      <c r="BJ1202" s="17" t="s">
        <v>81</v>
      </c>
      <c r="BK1202" s="144">
        <f>ROUND(L1202*K1202,2)</f>
        <v>0</v>
      </c>
      <c r="BL1202" s="17" t="s">
        <v>258</v>
      </c>
      <c r="BM1202" s="17" t="s">
        <v>1186</v>
      </c>
    </row>
    <row r="1203" spans="2:65" s="11" customFormat="1" ht="22.5" customHeight="1" x14ac:dyDescent="0.1">
      <c r="B1203" s="153"/>
      <c r="C1203" s="154"/>
      <c r="D1203" s="154"/>
      <c r="E1203" s="155" t="s">
        <v>3</v>
      </c>
      <c r="F1203" s="259" t="s">
        <v>1187</v>
      </c>
      <c r="G1203" s="250"/>
      <c r="H1203" s="250"/>
      <c r="I1203" s="250"/>
      <c r="J1203" s="154"/>
      <c r="K1203" s="156">
        <v>178.7</v>
      </c>
      <c r="L1203" s="154"/>
      <c r="M1203" s="154"/>
      <c r="N1203" s="154"/>
      <c r="O1203" s="154"/>
      <c r="P1203" s="154"/>
      <c r="Q1203" s="154"/>
      <c r="R1203" s="157"/>
      <c r="T1203" s="158"/>
      <c r="U1203" s="154"/>
      <c r="V1203" s="154"/>
      <c r="W1203" s="154"/>
      <c r="X1203" s="154"/>
      <c r="Y1203" s="154"/>
      <c r="Z1203" s="154"/>
      <c r="AA1203" s="159"/>
      <c r="AT1203" s="160" t="s">
        <v>161</v>
      </c>
      <c r="AU1203" s="160" t="s">
        <v>81</v>
      </c>
      <c r="AV1203" s="11" t="s">
        <v>81</v>
      </c>
      <c r="AW1203" s="11" t="s">
        <v>32</v>
      </c>
      <c r="AX1203" s="11" t="s">
        <v>74</v>
      </c>
      <c r="AY1203" s="160" t="s">
        <v>154</v>
      </c>
    </row>
    <row r="1204" spans="2:65" s="12" customFormat="1" ht="22.5" customHeight="1" x14ac:dyDescent="0.1">
      <c r="B1204" s="161"/>
      <c r="C1204" s="162"/>
      <c r="D1204" s="162"/>
      <c r="E1204" s="163" t="s">
        <v>3</v>
      </c>
      <c r="F1204" s="251" t="s">
        <v>163</v>
      </c>
      <c r="G1204" s="252"/>
      <c r="H1204" s="252"/>
      <c r="I1204" s="252"/>
      <c r="J1204" s="162"/>
      <c r="K1204" s="164">
        <v>178.7</v>
      </c>
      <c r="L1204" s="162"/>
      <c r="M1204" s="162"/>
      <c r="N1204" s="162"/>
      <c r="O1204" s="162"/>
      <c r="P1204" s="162"/>
      <c r="Q1204" s="162"/>
      <c r="R1204" s="165"/>
      <c r="T1204" s="166"/>
      <c r="U1204" s="162"/>
      <c r="V1204" s="162"/>
      <c r="W1204" s="162"/>
      <c r="X1204" s="162"/>
      <c r="Y1204" s="162"/>
      <c r="Z1204" s="162"/>
      <c r="AA1204" s="167"/>
      <c r="AT1204" s="168" t="s">
        <v>161</v>
      </c>
      <c r="AU1204" s="168" t="s">
        <v>81</v>
      </c>
      <c r="AV1204" s="12" t="s">
        <v>87</v>
      </c>
      <c r="AW1204" s="12" t="s">
        <v>32</v>
      </c>
      <c r="AX1204" s="12" t="s">
        <v>20</v>
      </c>
      <c r="AY1204" s="168" t="s">
        <v>154</v>
      </c>
    </row>
    <row r="1205" spans="2:65" s="1" customFormat="1" ht="22.5" customHeight="1" x14ac:dyDescent="0.1">
      <c r="B1205" s="135"/>
      <c r="C1205" s="136" t="s">
        <v>1188</v>
      </c>
      <c r="D1205" s="136" t="s">
        <v>155</v>
      </c>
      <c r="E1205" s="137" t="s">
        <v>1189</v>
      </c>
      <c r="F1205" s="244" t="s">
        <v>1190</v>
      </c>
      <c r="G1205" s="245"/>
      <c r="H1205" s="245"/>
      <c r="I1205" s="245"/>
      <c r="J1205" s="138" t="s">
        <v>206</v>
      </c>
      <c r="K1205" s="139">
        <v>7.26</v>
      </c>
      <c r="L1205" s="246">
        <v>0</v>
      </c>
      <c r="M1205" s="245"/>
      <c r="N1205" s="246">
        <f>ROUND(L1205*K1205,2)</f>
        <v>0</v>
      </c>
      <c r="O1205" s="245"/>
      <c r="P1205" s="245"/>
      <c r="Q1205" s="245"/>
      <c r="R1205" s="140"/>
      <c r="T1205" s="141" t="s">
        <v>3</v>
      </c>
      <c r="U1205" s="40" t="s">
        <v>41</v>
      </c>
      <c r="V1205" s="142">
        <v>0.28000000000000003</v>
      </c>
      <c r="W1205" s="142">
        <f>V1205*K1205</f>
        <v>2.0327999999999999</v>
      </c>
      <c r="X1205" s="142">
        <v>4.3800000000000002E-3</v>
      </c>
      <c r="Y1205" s="142">
        <f>X1205*K1205</f>
        <v>3.1798800000000002E-2</v>
      </c>
      <c r="Z1205" s="142">
        <v>0</v>
      </c>
      <c r="AA1205" s="143">
        <f>Z1205*K1205</f>
        <v>0</v>
      </c>
      <c r="AR1205" s="17" t="s">
        <v>258</v>
      </c>
      <c r="AT1205" s="17" t="s">
        <v>155</v>
      </c>
      <c r="AU1205" s="17" t="s">
        <v>81</v>
      </c>
      <c r="AY1205" s="17" t="s">
        <v>154</v>
      </c>
      <c r="BE1205" s="144">
        <f>IF(U1205="základní",N1205,0)</f>
        <v>0</v>
      </c>
      <c r="BF1205" s="144">
        <f>IF(U1205="snížená",N1205,0)</f>
        <v>0</v>
      </c>
      <c r="BG1205" s="144">
        <f>IF(U1205="zákl. přenesená",N1205,0)</f>
        <v>0</v>
      </c>
      <c r="BH1205" s="144">
        <f>IF(U1205="sníž. přenesená",N1205,0)</f>
        <v>0</v>
      </c>
      <c r="BI1205" s="144">
        <f>IF(U1205="nulová",N1205,0)</f>
        <v>0</v>
      </c>
      <c r="BJ1205" s="17" t="s">
        <v>81</v>
      </c>
      <c r="BK1205" s="144">
        <f>ROUND(L1205*K1205,2)</f>
        <v>0</v>
      </c>
      <c r="BL1205" s="17" t="s">
        <v>258</v>
      </c>
      <c r="BM1205" s="17" t="s">
        <v>1191</v>
      </c>
    </row>
    <row r="1206" spans="2:65" s="11" customFormat="1" ht="22.5" customHeight="1" x14ac:dyDescent="0.1">
      <c r="B1206" s="153"/>
      <c r="C1206" s="154"/>
      <c r="D1206" s="154"/>
      <c r="E1206" s="155" t="s">
        <v>3</v>
      </c>
      <c r="F1206" s="259" t="s">
        <v>1192</v>
      </c>
      <c r="G1206" s="250"/>
      <c r="H1206" s="250"/>
      <c r="I1206" s="250"/>
      <c r="J1206" s="154"/>
      <c r="K1206" s="156">
        <v>7.26</v>
      </c>
      <c r="L1206" s="154"/>
      <c r="M1206" s="154"/>
      <c r="N1206" s="154"/>
      <c r="O1206" s="154"/>
      <c r="P1206" s="154"/>
      <c r="Q1206" s="154"/>
      <c r="R1206" s="157"/>
      <c r="T1206" s="158"/>
      <c r="U1206" s="154"/>
      <c r="V1206" s="154"/>
      <c r="W1206" s="154"/>
      <c r="X1206" s="154"/>
      <c r="Y1206" s="154"/>
      <c r="Z1206" s="154"/>
      <c r="AA1206" s="159"/>
      <c r="AT1206" s="160" t="s">
        <v>161</v>
      </c>
      <c r="AU1206" s="160" t="s">
        <v>81</v>
      </c>
      <c r="AV1206" s="11" t="s">
        <v>81</v>
      </c>
      <c r="AW1206" s="11" t="s">
        <v>32</v>
      </c>
      <c r="AX1206" s="11" t="s">
        <v>74</v>
      </c>
      <c r="AY1206" s="160" t="s">
        <v>154</v>
      </c>
    </row>
    <row r="1207" spans="2:65" s="12" customFormat="1" ht="22.5" customHeight="1" x14ac:dyDescent="0.1">
      <c r="B1207" s="161"/>
      <c r="C1207" s="162"/>
      <c r="D1207" s="162"/>
      <c r="E1207" s="163" t="s">
        <v>3</v>
      </c>
      <c r="F1207" s="251" t="s">
        <v>163</v>
      </c>
      <c r="G1207" s="252"/>
      <c r="H1207" s="252"/>
      <c r="I1207" s="252"/>
      <c r="J1207" s="162"/>
      <c r="K1207" s="164">
        <v>7.26</v>
      </c>
      <c r="L1207" s="162"/>
      <c r="M1207" s="162"/>
      <c r="N1207" s="162"/>
      <c r="O1207" s="162"/>
      <c r="P1207" s="162"/>
      <c r="Q1207" s="162"/>
      <c r="R1207" s="165"/>
      <c r="T1207" s="166"/>
      <c r="U1207" s="162"/>
      <c r="V1207" s="162"/>
      <c r="W1207" s="162"/>
      <c r="X1207" s="162"/>
      <c r="Y1207" s="162"/>
      <c r="Z1207" s="162"/>
      <c r="AA1207" s="167"/>
      <c r="AT1207" s="168" t="s">
        <v>161</v>
      </c>
      <c r="AU1207" s="168" t="s">
        <v>81</v>
      </c>
      <c r="AV1207" s="12" t="s">
        <v>87</v>
      </c>
      <c r="AW1207" s="12" t="s">
        <v>32</v>
      </c>
      <c r="AX1207" s="12" t="s">
        <v>20</v>
      </c>
      <c r="AY1207" s="168" t="s">
        <v>154</v>
      </c>
    </row>
    <row r="1208" spans="2:65" s="1" customFormat="1" ht="22.5" customHeight="1" x14ac:dyDescent="0.1">
      <c r="B1208" s="135"/>
      <c r="C1208" s="136" t="s">
        <v>1193</v>
      </c>
      <c r="D1208" s="136" t="s">
        <v>155</v>
      </c>
      <c r="E1208" s="137" t="s">
        <v>1194</v>
      </c>
      <c r="F1208" s="244" t="s">
        <v>1195</v>
      </c>
      <c r="G1208" s="245"/>
      <c r="H1208" s="245"/>
      <c r="I1208" s="245"/>
      <c r="J1208" s="138" t="s">
        <v>221</v>
      </c>
      <c r="K1208" s="139">
        <v>178.7</v>
      </c>
      <c r="L1208" s="246">
        <v>0</v>
      </c>
      <c r="M1208" s="245"/>
      <c r="N1208" s="246">
        <f>ROUND(L1208*K1208,2)</f>
        <v>0</v>
      </c>
      <c r="O1208" s="245"/>
      <c r="P1208" s="245"/>
      <c r="Q1208" s="245"/>
      <c r="R1208" s="140"/>
      <c r="T1208" s="141" t="s">
        <v>3</v>
      </c>
      <c r="U1208" s="40" t="s">
        <v>41</v>
      </c>
      <c r="V1208" s="142">
        <v>6.6000000000000003E-2</v>
      </c>
      <c r="W1208" s="142">
        <f>V1208*K1208</f>
        <v>11.7942</v>
      </c>
      <c r="X1208" s="142">
        <v>0</v>
      </c>
      <c r="Y1208" s="142">
        <f>X1208*K1208</f>
        <v>0</v>
      </c>
      <c r="Z1208" s="142">
        <v>0</v>
      </c>
      <c r="AA1208" s="143">
        <f>Z1208*K1208</f>
        <v>0</v>
      </c>
      <c r="AR1208" s="17" t="s">
        <v>258</v>
      </c>
      <c r="AT1208" s="17" t="s">
        <v>155</v>
      </c>
      <c r="AU1208" s="17" t="s">
        <v>81</v>
      </c>
      <c r="AY1208" s="17" t="s">
        <v>154</v>
      </c>
      <c r="BE1208" s="144">
        <f>IF(U1208="základní",N1208,0)</f>
        <v>0</v>
      </c>
      <c r="BF1208" s="144">
        <f>IF(U1208="snížená",N1208,0)</f>
        <v>0</v>
      </c>
      <c r="BG1208" s="144">
        <f>IF(U1208="zákl. přenesená",N1208,0)</f>
        <v>0</v>
      </c>
      <c r="BH1208" s="144">
        <f>IF(U1208="sníž. přenesená",N1208,0)</f>
        <v>0</v>
      </c>
      <c r="BI1208" s="144">
        <f>IF(U1208="nulová",N1208,0)</f>
        <v>0</v>
      </c>
      <c r="BJ1208" s="17" t="s">
        <v>81</v>
      </c>
      <c r="BK1208" s="144">
        <f>ROUND(L1208*K1208,2)</f>
        <v>0</v>
      </c>
      <c r="BL1208" s="17" t="s">
        <v>258</v>
      </c>
      <c r="BM1208" s="17" t="s">
        <v>1196</v>
      </c>
    </row>
    <row r="1209" spans="2:65" s="1" customFormat="1" ht="31.5" customHeight="1" x14ac:dyDescent="0.1">
      <c r="B1209" s="135"/>
      <c r="C1209" s="177" t="s">
        <v>1197</v>
      </c>
      <c r="D1209" s="177" t="s">
        <v>367</v>
      </c>
      <c r="E1209" s="178" t="s">
        <v>1198</v>
      </c>
      <c r="F1209" s="256" t="s">
        <v>1199</v>
      </c>
      <c r="G1209" s="257"/>
      <c r="H1209" s="257"/>
      <c r="I1209" s="257"/>
      <c r="J1209" s="179" t="s">
        <v>221</v>
      </c>
      <c r="K1209" s="180">
        <v>196.57</v>
      </c>
      <c r="L1209" s="258">
        <v>0</v>
      </c>
      <c r="M1209" s="257"/>
      <c r="N1209" s="258">
        <f>ROUND(L1209*K1209,2)</f>
        <v>0</v>
      </c>
      <c r="O1209" s="245"/>
      <c r="P1209" s="245"/>
      <c r="Q1209" s="245"/>
      <c r="R1209" s="140"/>
      <c r="T1209" s="141" t="s">
        <v>3</v>
      </c>
      <c r="U1209" s="40" t="s">
        <v>41</v>
      </c>
      <c r="V1209" s="142">
        <v>0</v>
      </c>
      <c r="W1209" s="142">
        <f>V1209*K1209</f>
        <v>0</v>
      </c>
      <c r="X1209" s="142">
        <v>1.7000000000000001E-4</v>
      </c>
      <c r="Y1209" s="142">
        <f>X1209*K1209</f>
        <v>3.3416899999999999E-2</v>
      </c>
      <c r="Z1209" s="142">
        <v>0</v>
      </c>
      <c r="AA1209" s="143">
        <f>Z1209*K1209</f>
        <v>0</v>
      </c>
      <c r="AR1209" s="17" t="s">
        <v>383</v>
      </c>
      <c r="AT1209" s="17" t="s">
        <v>367</v>
      </c>
      <c r="AU1209" s="17" t="s">
        <v>81</v>
      </c>
      <c r="AY1209" s="17" t="s">
        <v>154</v>
      </c>
      <c r="BE1209" s="144">
        <f>IF(U1209="základní",N1209,0)</f>
        <v>0</v>
      </c>
      <c r="BF1209" s="144">
        <f>IF(U1209="snížená",N1209,0)</f>
        <v>0</v>
      </c>
      <c r="BG1209" s="144">
        <f>IF(U1209="zákl. přenesená",N1209,0)</f>
        <v>0</v>
      </c>
      <c r="BH1209" s="144">
        <f>IF(U1209="sníž. přenesená",N1209,0)</f>
        <v>0</v>
      </c>
      <c r="BI1209" s="144">
        <f>IF(U1209="nulová",N1209,0)</f>
        <v>0</v>
      </c>
      <c r="BJ1209" s="17" t="s">
        <v>81</v>
      </c>
      <c r="BK1209" s="144">
        <f>ROUND(L1209*K1209,2)</f>
        <v>0</v>
      </c>
      <c r="BL1209" s="17" t="s">
        <v>258</v>
      </c>
      <c r="BM1209" s="17" t="s">
        <v>1200</v>
      </c>
    </row>
    <row r="1210" spans="2:65" s="1" customFormat="1" ht="31.5" customHeight="1" x14ac:dyDescent="0.1">
      <c r="B1210" s="135"/>
      <c r="C1210" s="136" t="s">
        <v>1201</v>
      </c>
      <c r="D1210" s="136" t="s">
        <v>155</v>
      </c>
      <c r="E1210" s="137" t="s">
        <v>1202</v>
      </c>
      <c r="F1210" s="244" t="s">
        <v>1203</v>
      </c>
      <c r="G1210" s="245"/>
      <c r="H1210" s="245"/>
      <c r="I1210" s="245"/>
      <c r="J1210" s="138" t="s">
        <v>221</v>
      </c>
      <c r="K1210" s="139">
        <v>1.45</v>
      </c>
      <c r="L1210" s="246">
        <v>0</v>
      </c>
      <c r="M1210" s="245"/>
      <c r="N1210" s="246">
        <f>ROUND(L1210*K1210,2)</f>
        <v>0</v>
      </c>
      <c r="O1210" s="245"/>
      <c r="P1210" s="245"/>
      <c r="Q1210" s="245"/>
      <c r="R1210" s="140"/>
      <c r="T1210" s="141" t="s">
        <v>3</v>
      </c>
      <c r="U1210" s="40" t="s">
        <v>41</v>
      </c>
      <c r="V1210" s="142">
        <v>0.12</v>
      </c>
      <c r="W1210" s="142">
        <f>V1210*K1210</f>
        <v>0.17399999999999999</v>
      </c>
      <c r="X1210" s="142">
        <v>0</v>
      </c>
      <c r="Y1210" s="142">
        <f>X1210*K1210</f>
        <v>0</v>
      </c>
      <c r="Z1210" s="142">
        <v>0</v>
      </c>
      <c r="AA1210" s="143">
        <f>Z1210*K1210</f>
        <v>0</v>
      </c>
      <c r="AR1210" s="17" t="s">
        <v>258</v>
      </c>
      <c r="AT1210" s="17" t="s">
        <v>155</v>
      </c>
      <c r="AU1210" s="17" t="s">
        <v>81</v>
      </c>
      <c r="AY1210" s="17" t="s">
        <v>154</v>
      </c>
      <c r="BE1210" s="144">
        <f>IF(U1210="základní",N1210,0)</f>
        <v>0</v>
      </c>
      <c r="BF1210" s="144">
        <f>IF(U1210="snížená",N1210,0)</f>
        <v>0</v>
      </c>
      <c r="BG1210" s="144">
        <f>IF(U1210="zákl. přenesená",N1210,0)</f>
        <v>0</v>
      </c>
      <c r="BH1210" s="144">
        <f>IF(U1210="sníž. přenesená",N1210,0)</f>
        <v>0</v>
      </c>
      <c r="BI1210" s="144">
        <f>IF(U1210="nulová",N1210,0)</f>
        <v>0</v>
      </c>
      <c r="BJ1210" s="17" t="s">
        <v>81</v>
      </c>
      <c r="BK1210" s="144">
        <f>ROUND(L1210*K1210,2)</f>
        <v>0</v>
      </c>
      <c r="BL1210" s="17" t="s">
        <v>258</v>
      </c>
      <c r="BM1210" s="17" t="s">
        <v>1204</v>
      </c>
    </row>
    <row r="1211" spans="2:65" s="1" customFormat="1" ht="31.5" customHeight="1" x14ac:dyDescent="0.1">
      <c r="B1211" s="135"/>
      <c r="C1211" s="136" t="s">
        <v>1205</v>
      </c>
      <c r="D1211" s="136" t="s">
        <v>155</v>
      </c>
      <c r="E1211" s="137" t="s">
        <v>1206</v>
      </c>
      <c r="F1211" s="244" t="s">
        <v>1207</v>
      </c>
      <c r="G1211" s="245"/>
      <c r="H1211" s="245"/>
      <c r="I1211" s="245"/>
      <c r="J1211" s="138" t="s">
        <v>974</v>
      </c>
      <c r="K1211" s="139">
        <v>1202.8869999999999</v>
      </c>
      <c r="L1211" s="246">
        <v>0</v>
      </c>
      <c r="M1211" s="245"/>
      <c r="N1211" s="246">
        <f>ROUND(L1211*K1211,2)</f>
        <v>0</v>
      </c>
      <c r="O1211" s="245"/>
      <c r="P1211" s="245"/>
      <c r="Q1211" s="245"/>
      <c r="R1211" s="140"/>
      <c r="T1211" s="141" t="s">
        <v>3</v>
      </c>
      <c r="U1211" s="40" t="s">
        <v>41</v>
      </c>
      <c r="V1211" s="142">
        <v>0</v>
      </c>
      <c r="W1211" s="142">
        <f>V1211*K1211</f>
        <v>0</v>
      </c>
      <c r="X1211" s="142">
        <v>0</v>
      </c>
      <c r="Y1211" s="142">
        <f>X1211*K1211</f>
        <v>0</v>
      </c>
      <c r="Z1211" s="142">
        <v>0</v>
      </c>
      <c r="AA1211" s="143">
        <f>Z1211*K1211</f>
        <v>0</v>
      </c>
      <c r="AR1211" s="17" t="s">
        <v>258</v>
      </c>
      <c r="AT1211" s="17" t="s">
        <v>155</v>
      </c>
      <c r="AU1211" s="17" t="s">
        <v>81</v>
      </c>
      <c r="AY1211" s="17" t="s">
        <v>154</v>
      </c>
      <c r="BE1211" s="144">
        <f>IF(U1211="základní",N1211,0)</f>
        <v>0</v>
      </c>
      <c r="BF1211" s="144">
        <f>IF(U1211="snížená",N1211,0)</f>
        <v>0</v>
      </c>
      <c r="BG1211" s="144">
        <f>IF(U1211="zákl. přenesená",N1211,0)</f>
        <v>0</v>
      </c>
      <c r="BH1211" s="144">
        <f>IF(U1211="sníž. přenesená",N1211,0)</f>
        <v>0</v>
      </c>
      <c r="BI1211" s="144">
        <f>IF(U1211="nulová",N1211,0)</f>
        <v>0</v>
      </c>
      <c r="BJ1211" s="17" t="s">
        <v>81</v>
      </c>
      <c r="BK1211" s="144">
        <f>ROUND(L1211*K1211,2)</f>
        <v>0</v>
      </c>
      <c r="BL1211" s="17" t="s">
        <v>258</v>
      </c>
      <c r="BM1211" s="17" t="s">
        <v>1208</v>
      </c>
    </row>
    <row r="1212" spans="2:65" s="9" customFormat="1" ht="29.85" customHeight="1" x14ac:dyDescent="0.15">
      <c r="B1212" s="124"/>
      <c r="C1212" s="125"/>
      <c r="D1212" s="134" t="s">
        <v>129</v>
      </c>
      <c r="E1212" s="134"/>
      <c r="F1212" s="134"/>
      <c r="G1212" s="134"/>
      <c r="H1212" s="134"/>
      <c r="I1212" s="134"/>
      <c r="J1212" s="134"/>
      <c r="K1212" s="134"/>
      <c r="L1212" s="134"/>
      <c r="M1212" s="134"/>
      <c r="N1212" s="260">
        <f>BK1212</f>
        <v>0</v>
      </c>
      <c r="O1212" s="261"/>
      <c r="P1212" s="261"/>
      <c r="Q1212" s="261"/>
      <c r="R1212" s="127"/>
      <c r="T1212" s="128"/>
      <c r="U1212" s="125"/>
      <c r="V1212" s="125"/>
      <c r="W1212" s="129">
        <f>SUM(W1213:W1222)</f>
        <v>31.008839999999999</v>
      </c>
      <c r="X1212" s="125"/>
      <c r="Y1212" s="129">
        <f>SUM(Y1213:Y1222)</f>
        <v>0.17409239999999998</v>
      </c>
      <c r="Z1212" s="125"/>
      <c r="AA1212" s="130">
        <f>SUM(AA1213:AA1222)</f>
        <v>0</v>
      </c>
      <c r="AR1212" s="131" t="s">
        <v>81</v>
      </c>
      <c r="AT1212" s="132" t="s">
        <v>73</v>
      </c>
      <c r="AU1212" s="132" t="s">
        <v>20</v>
      </c>
      <c r="AY1212" s="131" t="s">
        <v>154</v>
      </c>
      <c r="BK1212" s="133">
        <f>SUM(BK1213:BK1222)</f>
        <v>0</v>
      </c>
    </row>
    <row r="1213" spans="2:65" s="1" customFormat="1" ht="31.5" customHeight="1" x14ac:dyDescent="0.1">
      <c r="B1213" s="135"/>
      <c r="C1213" s="136" t="s">
        <v>1209</v>
      </c>
      <c r="D1213" s="136" t="s">
        <v>155</v>
      </c>
      <c r="E1213" s="137" t="s">
        <v>1210</v>
      </c>
      <c r="F1213" s="244" t="s">
        <v>1211</v>
      </c>
      <c r="G1213" s="245"/>
      <c r="H1213" s="245"/>
      <c r="I1213" s="245"/>
      <c r="J1213" s="138" t="s">
        <v>206</v>
      </c>
      <c r="K1213" s="139">
        <v>25.56</v>
      </c>
      <c r="L1213" s="246">
        <v>0</v>
      </c>
      <c r="M1213" s="245"/>
      <c r="N1213" s="246">
        <f>ROUND(L1213*K1213,2)</f>
        <v>0</v>
      </c>
      <c r="O1213" s="245"/>
      <c r="P1213" s="245"/>
      <c r="Q1213" s="245"/>
      <c r="R1213" s="140"/>
      <c r="T1213" s="141" t="s">
        <v>3</v>
      </c>
      <c r="U1213" s="40" t="s">
        <v>41</v>
      </c>
      <c r="V1213" s="142">
        <v>0.84499999999999997</v>
      </c>
      <c r="W1213" s="142">
        <f>V1213*K1213</f>
        <v>21.598199999999999</v>
      </c>
      <c r="X1213" s="142">
        <v>4.0099999999999997E-3</v>
      </c>
      <c r="Y1213" s="142">
        <f>X1213*K1213</f>
        <v>0.10249559999999999</v>
      </c>
      <c r="Z1213" s="142">
        <v>0</v>
      </c>
      <c r="AA1213" s="143">
        <f>Z1213*K1213</f>
        <v>0</v>
      </c>
      <c r="AR1213" s="17" t="s">
        <v>258</v>
      </c>
      <c r="AT1213" s="17" t="s">
        <v>155</v>
      </c>
      <c r="AU1213" s="17" t="s">
        <v>81</v>
      </c>
      <c r="AY1213" s="17" t="s">
        <v>154</v>
      </c>
      <c r="BE1213" s="144">
        <f>IF(U1213="základní",N1213,0)</f>
        <v>0</v>
      </c>
      <c r="BF1213" s="144">
        <f>IF(U1213="snížená",N1213,0)</f>
        <v>0</v>
      </c>
      <c r="BG1213" s="144">
        <f>IF(U1213="zákl. přenesená",N1213,0)</f>
        <v>0</v>
      </c>
      <c r="BH1213" s="144">
        <f>IF(U1213="sníž. přenesená",N1213,0)</f>
        <v>0</v>
      </c>
      <c r="BI1213" s="144">
        <f>IF(U1213="nulová",N1213,0)</f>
        <v>0</v>
      </c>
      <c r="BJ1213" s="17" t="s">
        <v>81</v>
      </c>
      <c r="BK1213" s="144">
        <f>ROUND(L1213*K1213,2)</f>
        <v>0</v>
      </c>
      <c r="BL1213" s="17" t="s">
        <v>258</v>
      </c>
      <c r="BM1213" s="17" t="s">
        <v>1212</v>
      </c>
    </row>
    <row r="1214" spans="2:65" s="10" customFormat="1" ht="22.5" customHeight="1" x14ac:dyDescent="0.1">
      <c r="B1214" s="145"/>
      <c r="C1214" s="146"/>
      <c r="D1214" s="146"/>
      <c r="E1214" s="147" t="s">
        <v>3</v>
      </c>
      <c r="F1214" s="247" t="s">
        <v>1153</v>
      </c>
      <c r="G1214" s="248"/>
      <c r="H1214" s="248"/>
      <c r="I1214" s="248"/>
      <c r="J1214" s="146"/>
      <c r="K1214" s="148" t="s">
        <v>3</v>
      </c>
      <c r="L1214" s="146"/>
      <c r="M1214" s="146"/>
      <c r="N1214" s="146"/>
      <c r="O1214" s="146"/>
      <c r="P1214" s="146"/>
      <c r="Q1214" s="146"/>
      <c r="R1214" s="149"/>
      <c r="T1214" s="150"/>
      <c r="U1214" s="146"/>
      <c r="V1214" s="146"/>
      <c r="W1214" s="146"/>
      <c r="X1214" s="146"/>
      <c r="Y1214" s="146"/>
      <c r="Z1214" s="146"/>
      <c r="AA1214" s="151"/>
      <c r="AT1214" s="152" t="s">
        <v>161</v>
      </c>
      <c r="AU1214" s="152" t="s">
        <v>81</v>
      </c>
      <c r="AV1214" s="10" t="s">
        <v>20</v>
      </c>
      <c r="AW1214" s="10" t="s">
        <v>32</v>
      </c>
      <c r="AX1214" s="10" t="s">
        <v>74</v>
      </c>
      <c r="AY1214" s="152" t="s">
        <v>154</v>
      </c>
    </row>
    <row r="1215" spans="2:65" s="11" customFormat="1" ht="22.5" customHeight="1" x14ac:dyDescent="0.1">
      <c r="B1215" s="153"/>
      <c r="C1215" s="154"/>
      <c r="D1215" s="154"/>
      <c r="E1215" s="155" t="s">
        <v>3</v>
      </c>
      <c r="F1215" s="249" t="s">
        <v>1154</v>
      </c>
      <c r="G1215" s="250"/>
      <c r="H1215" s="250"/>
      <c r="I1215" s="250"/>
      <c r="J1215" s="154"/>
      <c r="K1215" s="156">
        <v>25.56</v>
      </c>
      <c r="L1215" s="154"/>
      <c r="M1215" s="154"/>
      <c r="N1215" s="154"/>
      <c r="O1215" s="154"/>
      <c r="P1215" s="154"/>
      <c r="Q1215" s="154"/>
      <c r="R1215" s="157"/>
      <c r="T1215" s="158"/>
      <c r="U1215" s="154"/>
      <c r="V1215" s="154"/>
      <c r="W1215" s="154"/>
      <c r="X1215" s="154"/>
      <c r="Y1215" s="154"/>
      <c r="Z1215" s="154"/>
      <c r="AA1215" s="159"/>
      <c r="AT1215" s="160" t="s">
        <v>161</v>
      </c>
      <c r="AU1215" s="160" t="s">
        <v>81</v>
      </c>
      <c r="AV1215" s="11" t="s">
        <v>81</v>
      </c>
      <c r="AW1215" s="11" t="s">
        <v>32</v>
      </c>
      <c r="AX1215" s="11" t="s">
        <v>74</v>
      </c>
      <c r="AY1215" s="160" t="s">
        <v>154</v>
      </c>
    </row>
    <row r="1216" spans="2:65" s="12" customFormat="1" ht="22.5" customHeight="1" x14ac:dyDescent="0.1">
      <c r="B1216" s="161"/>
      <c r="C1216" s="162"/>
      <c r="D1216" s="162"/>
      <c r="E1216" s="163" t="s">
        <v>3</v>
      </c>
      <c r="F1216" s="251" t="s">
        <v>163</v>
      </c>
      <c r="G1216" s="252"/>
      <c r="H1216" s="252"/>
      <c r="I1216" s="252"/>
      <c r="J1216" s="162"/>
      <c r="K1216" s="164">
        <v>25.56</v>
      </c>
      <c r="L1216" s="162"/>
      <c r="M1216" s="162"/>
      <c r="N1216" s="162"/>
      <c r="O1216" s="162"/>
      <c r="P1216" s="162"/>
      <c r="Q1216" s="162"/>
      <c r="R1216" s="165"/>
      <c r="T1216" s="166"/>
      <c r="U1216" s="162"/>
      <c r="V1216" s="162"/>
      <c r="W1216" s="162"/>
      <c r="X1216" s="162"/>
      <c r="Y1216" s="162"/>
      <c r="Z1216" s="162"/>
      <c r="AA1216" s="167"/>
      <c r="AT1216" s="168" t="s">
        <v>161</v>
      </c>
      <c r="AU1216" s="168" t="s">
        <v>81</v>
      </c>
      <c r="AV1216" s="12" t="s">
        <v>87</v>
      </c>
      <c r="AW1216" s="12" t="s">
        <v>32</v>
      </c>
      <c r="AX1216" s="12" t="s">
        <v>20</v>
      </c>
      <c r="AY1216" s="168" t="s">
        <v>154</v>
      </c>
    </row>
    <row r="1217" spans="2:65" s="1" customFormat="1" ht="31.5" customHeight="1" x14ac:dyDescent="0.1">
      <c r="B1217" s="135"/>
      <c r="C1217" s="136" t="s">
        <v>1213</v>
      </c>
      <c r="D1217" s="136" t="s">
        <v>155</v>
      </c>
      <c r="E1217" s="137" t="s">
        <v>1214</v>
      </c>
      <c r="F1217" s="244" t="s">
        <v>1215</v>
      </c>
      <c r="G1217" s="245"/>
      <c r="H1217" s="245"/>
      <c r="I1217" s="245"/>
      <c r="J1217" s="138" t="s">
        <v>206</v>
      </c>
      <c r="K1217" s="139">
        <v>27.12</v>
      </c>
      <c r="L1217" s="246">
        <v>0</v>
      </c>
      <c r="M1217" s="245"/>
      <c r="N1217" s="246">
        <f>ROUND(L1217*K1217,2)</f>
        <v>0</v>
      </c>
      <c r="O1217" s="245"/>
      <c r="P1217" s="245"/>
      <c r="Q1217" s="245"/>
      <c r="R1217" s="140"/>
      <c r="T1217" s="141" t="s">
        <v>3</v>
      </c>
      <c r="U1217" s="40" t="s">
        <v>41</v>
      </c>
      <c r="V1217" s="142">
        <v>0.34699999999999998</v>
      </c>
      <c r="W1217" s="142">
        <f>V1217*K1217</f>
        <v>9.410639999999999</v>
      </c>
      <c r="X1217" s="142">
        <v>2.64E-3</v>
      </c>
      <c r="Y1217" s="142">
        <f>X1217*K1217</f>
        <v>7.1596800000000002E-2</v>
      </c>
      <c r="Z1217" s="142">
        <v>0</v>
      </c>
      <c r="AA1217" s="143">
        <f>Z1217*K1217</f>
        <v>0</v>
      </c>
      <c r="AR1217" s="17" t="s">
        <v>258</v>
      </c>
      <c r="AT1217" s="17" t="s">
        <v>155</v>
      </c>
      <c r="AU1217" s="17" t="s">
        <v>81</v>
      </c>
      <c r="AY1217" s="17" t="s">
        <v>154</v>
      </c>
      <c r="BE1217" s="144">
        <f>IF(U1217="základní",N1217,0)</f>
        <v>0</v>
      </c>
      <c r="BF1217" s="144">
        <f>IF(U1217="snížená",N1217,0)</f>
        <v>0</v>
      </c>
      <c r="BG1217" s="144">
        <f>IF(U1217="zákl. přenesená",N1217,0)</f>
        <v>0</v>
      </c>
      <c r="BH1217" s="144">
        <f>IF(U1217="sníž. přenesená",N1217,0)</f>
        <v>0</v>
      </c>
      <c r="BI1217" s="144">
        <f>IF(U1217="nulová",N1217,0)</f>
        <v>0</v>
      </c>
      <c r="BJ1217" s="17" t="s">
        <v>81</v>
      </c>
      <c r="BK1217" s="144">
        <f>ROUND(L1217*K1217,2)</f>
        <v>0</v>
      </c>
      <c r="BL1217" s="17" t="s">
        <v>258</v>
      </c>
      <c r="BM1217" s="17" t="s">
        <v>1216</v>
      </c>
    </row>
    <row r="1218" spans="2:65" s="10" customFormat="1" ht="22.5" customHeight="1" x14ac:dyDescent="0.1">
      <c r="B1218" s="145"/>
      <c r="C1218" s="146"/>
      <c r="D1218" s="146"/>
      <c r="E1218" s="147" t="s">
        <v>3</v>
      </c>
      <c r="F1218" s="247" t="s">
        <v>774</v>
      </c>
      <c r="G1218" s="248"/>
      <c r="H1218" s="248"/>
      <c r="I1218" s="248"/>
      <c r="J1218" s="146"/>
      <c r="K1218" s="148" t="s">
        <v>3</v>
      </c>
      <c r="L1218" s="146"/>
      <c r="M1218" s="146"/>
      <c r="N1218" s="146"/>
      <c r="O1218" s="146"/>
      <c r="P1218" s="146"/>
      <c r="Q1218" s="146"/>
      <c r="R1218" s="149"/>
      <c r="T1218" s="150"/>
      <c r="U1218" s="146"/>
      <c r="V1218" s="146"/>
      <c r="W1218" s="146"/>
      <c r="X1218" s="146"/>
      <c r="Y1218" s="146"/>
      <c r="Z1218" s="146"/>
      <c r="AA1218" s="151"/>
      <c r="AT1218" s="152" t="s">
        <v>161</v>
      </c>
      <c r="AU1218" s="152" t="s">
        <v>81</v>
      </c>
      <c r="AV1218" s="10" t="s">
        <v>20</v>
      </c>
      <c r="AW1218" s="10" t="s">
        <v>32</v>
      </c>
      <c r="AX1218" s="10" t="s">
        <v>74</v>
      </c>
      <c r="AY1218" s="152" t="s">
        <v>154</v>
      </c>
    </row>
    <row r="1219" spans="2:65" s="11" customFormat="1" ht="22.5" customHeight="1" x14ac:dyDescent="0.1">
      <c r="B1219" s="153"/>
      <c r="C1219" s="154"/>
      <c r="D1219" s="154"/>
      <c r="E1219" s="155" t="s">
        <v>3</v>
      </c>
      <c r="F1219" s="249" t="s">
        <v>775</v>
      </c>
      <c r="G1219" s="250"/>
      <c r="H1219" s="250"/>
      <c r="I1219" s="250"/>
      <c r="J1219" s="154"/>
      <c r="K1219" s="156">
        <v>11.8</v>
      </c>
      <c r="L1219" s="154"/>
      <c r="M1219" s="154"/>
      <c r="N1219" s="154"/>
      <c r="O1219" s="154"/>
      <c r="P1219" s="154"/>
      <c r="Q1219" s="154"/>
      <c r="R1219" s="157"/>
      <c r="T1219" s="158"/>
      <c r="U1219" s="154"/>
      <c r="V1219" s="154"/>
      <c r="W1219" s="154"/>
      <c r="X1219" s="154"/>
      <c r="Y1219" s="154"/>
      <c r="Z1219" s="154"/>
      <c r="AA1219" s="159"/>
      <c r="AT1219" s="160" t="s">
        <v>161</v>
      </c>
      <c r="AU1219" s="160" t="s">
        <v>81</v>
      </c>
      <c r="AV1219" s="11" t="s">
        <v>81</v>
      </c>
      <c r="AW1219" s="11" t="s">
        <v>32</v>
      </c>
      <c r="AX1219" s="11" t="s">
        <v>74</v>
      </c>
      <c r="AY1219" s="160" t="s">
        <v>154</v>
      </c>
    </row>
    <row r="1220" spans="2:65" s="11" customFormat="1" ht="22.5" customHeight="1" x14ac:dyDescent="0.1">
      <c r="B1220" s="153"/>
      <c r="C1220" s="154"/>
      <c r="D1220" s="154"/>
      <c r="E1220" s="155" t="s">
        <v>3</v>
      </c>
      <c r="F1220" s="249" t="s">
        <v>776</v>
      </c>
      <c r="G1220" s="250"/>
      <c r="H1220" s="250"/>
      <c r="I1220" s="250"/>
      <c r="J1220" s="154"/>
      <c r="K1220" s="156">
        <v>15.32</v>
      </c>
      <c r="L1220" s="154"/>
      <c r="M1220" s="154"/>
      <c r="N1220" s="154"/>
      <c r="O1220" s="154"/>
      <c r="P1220" s="154"/>
      <c r="Q1220" s="154"/>
      <c r="R1220" s="157"/>
      <c r="T1220" s="158"/>
      <c r="U1220" s="154"/>
      <c r="V1220" s="154"/>
      <c r="W1220" s="154"/>
      <c r="X1220" s="154"/>
      <c r="Y1220" s="154"/>
      <c r="Z1220" s="154"/>
      <c r="AA1220" s="159"/>
      <c r="AT1220" s="160" t="s">
        <v>161</v>
      </c>
      <c r="AU1220" s="160" t="s">
        <v>81</v>
      </c>
      <c r="AV1220" s="11" t="s">
        <v>81</v>
      </c>
      <c r="AW1220" s="11" t="s">
        <v>32</v>
      </c>
      <c r="AX1220" s="11" t="s">
        <v>74</v>
      </c>
      <c r="AY1220" s="160" t="s">
        <v>154</v>
      </c>
    </row>
    <row r="1221" spans="2:65" s="12" customFormat="1" ht="22.5" customHeight="1" x14ac:dyDescent="0.1">
      <c r="B1221" s="161"/>
      <c r="C1221" s="162"/>
      <c r="D1221" s="162"/>
      <c r="E1221" s="163" t="s">
        <v>3</v>
      </c>
      <c r="F1221" s="251" t="s">
        <v>163</v>
      </c>
      <c r="G1221" s="252"/>
      <c r="H1221" s="252"/>
      <c r="I1221" s="252"/>
      <c r="J1221" s="162"/>
      <c r="K1221" s="164">
        <v>27.12</v>
      </c>
      <c r="L1221" s="162"/>
      <c r="M1221" s="162"/>
      <c r="N1221" s="162"/>
      <c r="O1221" s="162"/>
      <c r="P1221" s="162"/>
      <c r="Q1221" s="162"/>
      <c r="R1221" s="165"/>
      <c r="T1221" s="166"/>
      <c r="U1221" s="162"/>
      <c r="V1221" s="162"/>
      <c r="W1221" s="162"/>
      <c r="X1221" s="162"/>
      <c r="Y1221" s="162"/>
      <c r="Z1221" s="162"/>
      <c r="AA1221" s="167"/>
      <c r="AT1221" s="168" t="s">
        <v>161</v>
      </c>
      <c r="AU1221" s="168" t="s">
        <v>81</v>
      </c>
      <c r="AV1221" s="12" t="s">
        <v>87</v>
      </c>
      <c r="AW1221" s="12" t="s">
        <v>32</v>
      </c>
      <c r="AX1221" s="12" t="s">
        <v>20</v>
      </c>
      <c r="AY1221" s="168" t="s">
        <v>154</v>
      </c>
    </row>
    <row r="1222" spans="2:65" s="1" customFormat="1" ht="31.5" customHeight="1" x14ac:dyDescent="0.1">
      <c r="B1222" s="135"/>
      <c r="C1222" s="136" t="s">
        <v>1217</v>
      </c>
      <c r="D1222" s="136" t="s">
        <v>155</v>
      </c>
      <c r="E1222" s="137" t="s">
        <v>1218</v>
      </c>
      <c r="F1222" s="244" t="s">
        <v>1219</v>
      </c>
      <c r="G1222" s="245"/>
      <c r="H1222" s="245"/>
      <c r="I1222" s="245"/>
      <c r="J1222" s="138" t="s">
        <v>974</v>
      </c>
      <c r="K1222" s="139">
        <v>341.005</v>
      </c>
      <c r="L1222" s="246">
        <v>0</v>
      </c>
      <c r="M1222" s="245"/>
      <c r="N1222" s="246">
        <f>ROUND(L1222*K1222,2)</f>
        <v>0</v>
      </c>
      <c r="O1222" s="245"/>
      <c r="P1222" s="245"/>
      <c r="Q1222" s="245"/>
      <c r="R1222" s="140"/>
      <c r="T1222" s="141" t="s">
        <v>3</v>
      </c>
      <c r="U1222" s="40" t="s">
        <v>41</v>
      </c>
      <c r="V1222" s="142">
        <v>0</v>
      </c>
      <c r="W1222" s="142">
        <f>V1222*K1222</f>
        <v>0</v>
      </c>
      <c r="X1222" s="142">
        <v>0</v>
      </c>
      <c r="Y1222" s="142">
        <f>X1222*K1222</f>
        <v>0</v>
      </c>
      <c r="Z1222" s="142">
        <v>0</v>
      </c>
      <c r="AA1222" s="143">
        <f>Z1222*K1222</f>
        <v>0</v>
      </c>
      <c r="AR1222" s="17" t="s">
        <v>258</v>
      </c>
      <c r="AT1222" s="17" t="s">
        <v>155</v>
      </c>
      <c r="AU1222" s="17" t="s">
        <v>81</v>
      </c>
      <c r="AY1222" s="17" t="s">
        <v>154</v>
      </c>
      <c r="BE1222" s="144">
        <f>IF(U1222="základní",N1222,0)</f>
        <v>0</v>
      </c>
      <c r="BF1222" s="144">
        <f>IF(U1222="snížená",N1222,0)</f>
        <v>0</v>
      </c>
      <c r="BG1222" s="144">
        <f>IF(U1222="zákl. přenesená",N1222,0)</f>
        <v>0</v>
      </c>
      <c r="BH1222" s="144">
        <f>IF(U1222="sníž. přenesená",N1222,0)</f>
        <v>0</v>
      </c>
      <c r="BI1222" s="144">
        <f>IF(U1222="nulová",N1222,0)</f>
        <v>0</v>
      </c>
      <c r="BJ1222" s="17" t="s">
        <v>81</v>
      </c>
      <c r="BK1222" s="144">
        <f>ROUND(L1222*K1222,2)</f>
        <v>0</v>
      </c>
      <c r="BL1222" s="17" t="s">
        <v>258</v>
      </c>
      <c r="BM1222" s="17" t="s">
        <v>1220</v>
      </c>
    </row>
    <row r="1223" spans="2:65" s="9" customFormat="1" ht="29.85" customHeight="1" x14ac:dyDescent="0.15">
      <c r="B1223" s="124"/>
      <c r="C1223" s="125"/>
      <c r="D1223" s="134" t="s">
        <v>130</v>
      </c>
      <c r="E1223" s="134"/>
      <c r="F1223" s="134"/>
      <c r="G1223" s="134"/>
      <c r="H1223" s="134"/>
      <c r="I1223" s="134"/>
      <c r="J1223" s="134"/>
      <c r="K1223" s="134"/>
      <c r="L1223" s="134"/>
      <c r="M1223" s="134"/>
      <c r="N1223" s="260">
        <f>BK1223</f>
        <v>0</v>
      </c>
      <c r="O1223" s="261"/>
      <c r="P1223" s="261"/>
      <c r="Q1223" s="261"/>
      <c r="R1223" s="127"/>
      <c r="T1223" s="128"/>
      <c r="U1223" s="125"/>
      <c r="V1223" s="125"/>
      <c r="W1223" s="129">
        <f>SUM(W1224:W1357)</f>
        <v>145.48355999999998</v>
      </c>
      <c r="X1223" s="125"/>
      <c r="Y1223" s="129">
        <f>SUM(Y1224:Y1357)</f>
        <v>0.39686600000000005</v>
      </c>
      <c r="Z1223" s="125"/>
      <c r="AA1223" s="130">
        <f>SUM(AA1224:AA1357)</f>
        <v>0</v>
      </c>
      <c r="AR1223" s="131" t="s">
        <v>81</v>
      </c>
      <c r="AT1223" s="132" t="s">
        <v>73</v>
      </c>
      <c r="AU1223" s="132" t="s">
        <v>20</v>
      </c>
      <c r="AY1223" s="131" t="s">
        <v>154</v>
      </c>
      <c r="BK1223" s="133">
        <f>SUM(BK1224:BK1357)</f>
        <v>0</v>
      </c>
    </row>
    <row r="1224" spans="2:65" s="1" customFormat="1" ht="31.5" customHeight="1" x14ac:dyDescent="0.1">
      <c r="B1224" s="135"/>
      <c r="C1224" s="136" t="s">
        <v>1221</v>
      </c>
      <c r="D1224" s="136" t="s">
        <v>155</v>
      </c>
      <c r="E1224" s="137" t="s">
        <v>1222</v>
      </c>
      <c r="F1224" s="244" t="s">
        <v>1223</v>
      </c>
      <c r="G1224" s="245"/>
      <c r="H1224" s="245"/>
      <c r="I1224" s="245"/>
      <c r="J1224" s="138" t="s">
        <v>1224</v>
      </c>
      <c r="K1224" s="139">
        <v>1</v>
      </c>
      <c r="L1224" s="246">
        <v>0</v>
      </c>
      <c r="M1224" s="245"/>
      <c r="N1224" s="246">
        <f>ROUND(L1224*K1224,2)</f>
        <v>0</v>
      </c>
      <c r="O1224" s="245"/>
      <c r="P1224" s="245"/>
      <c r="Q1224" s="245"/>
      <c r="R1224" s="140"/>
      <c r="T1224" s="141" t="s">
        <v>3</v>
      </c>
      <c r="U1224" s="40" t="s">
        <v>41</v>
      </c>
      <c r="V1224" s="142">
        <v>0</v>
      </c>
      <c r="W1224" s="142">
        <f>V1224*K1224</f>
        <v>0</v>
      </c>
      <c r="X1224" s="142">
        <v>0</v>
      </c>
      <c r="Y1224" s="142">
        <f>X1224*K1224</f>
        <v>0</v>
      </c>
      <c r="Z1224" s="142">
        <v>0</v>
      </c>
      <c r="AA1224" s="143">
        <f>Z1224*K1224</f>
        <v>0</v>
      </c>
      <c r="AR1224" s="17" t="s">
        <v>258</v>
      </c>
      <c r="AT1224" s="17" t="s">
        <v>155</v>
      </c>
      <c r="AU1224" s="17" t="s">
        <v>81</v>
      </c>
      <c r="AY1224" s="17" t="s">
        <v>154</v>
      </c>
      <c r="BE1224" s="144">
        <f>IF(U1224="základní",N1224,0)</f>
        <v>0</v>
      </c>
      <c r="BF1224" s="144">
        <f>IF(U1224="snížená",N1224,0)</f>
        <v>0</v>
      </c>
      <c r="BG1224" s="144">
        <f>IF(U1224="zákl. přenesená",N1224,0)</f>
        <v>0</v>
      </c>
      <c r="BH1224" s="144">
        <f>IF(U1224="sníž. přenesená",N1224,0)</f>
        <v>0</v>
      </c>
      <c r="BI1224" s="144">
        <f>IF(U1224="nulová",N1224,0)</f>
        <v>0</v>
      </c>
      <c r="BJ1224" s="17" t="s">
        <v>81</v>
      </c>
      <c r="BK1224" s="144">
        <f>ROUND(L1224*K1224,2)</f>
        <v>0</v>
      </c>
      <c r="BL1224" s="17" t="s">
        <v>258</v>
      </c>
      <c r="BM1224" s="17" t="s">
        <v>1225</v>
      </c>
    </row>
    <row r="1225" spans="2:65" s="1" customFormat="1" ht="22.5" customHeight="1" x14ac:dyDescent="0.1">
      <c r="B1225" s="135"/>
      <c r="C1225" s="136" t="s">
        <v>1226</v>
      </c>
      <c r="D1225" s="136" t="s">
        <v>155</v>
      </c>
      <c r="E1225" s="137" t="s">
        <v>1227</v>
      </c>
      <c r="F1225" s="244" t="s">
        <v>1228</v>
      </c>
      <c r="G1225" s="245"/>
      <c r="H1225" s="245"/>
      <c r="I1225" s="245"/>
      <c r="J1225" s="138" t="s">
        <v>206</v>
      </c>
      <c r="K1225" s="139">
        <v>4.0999999999999996</v>
      </c>
      <c r="L1225" s="246">
        <v>0</v>
      </c>
      <c r="M1225" s="245"/>
      <c r="N1225" s="246">
        <f>ROUND(L1225*K1225,2)</f>
        <v>0</v>
      </c>
      <c r="O1225" s="245"/>
      <c r="P1225" s="245"/>
      <c r="Q1225" s="245"/>
      <c r="R1225" s="140"/>
      <c r="T1225" s="141" t="s">
        <v>3</v>
      </c>
      <c r="U1225" s="40" t="s">
        <v>41</v>
      </c>
      <c r="V1225" s="142">
        <v>1.3120000000000001</v>
      </c>
      <c r="W1225" s="142">
        <f>V1225*K1225</f>
        <v>5.3792</v>
      </c>
      <c r="X1225" s="142">
        <v>0</v>
      </c>
      <c r="Y1225" s="142">
        <f>X1225*K1225</f>
        <v>0</v>
      </c>
      <c r="Z1225" s="142">
        <v>0</v>
      </c>
      <c r="AA1225" s="143">
        <f>Z1225*K1225</f>
        <v>0</v>
      </c>
      <c r="AR1225" s="17" t="s">
        <v>258</v>
      </c>
      <c r="AT1225" s="17" t="s">
        <v>155</v>
      </c>
      <c r="AU1225" s="17" t="s">
        <v>81</v>
      </c>
      <c r="AY1225" s="17" t="s">
        <v>154</v>
      </c>
      <c r="BE1225" s="144">
        <f>IF(U1225="základní",N1225,0)</f>
        <v>0</v>
      </c>
      <c r="BF1225" s="144">
        <f>IF(U1225="snížená",N1225,0)</f>
        <v>0</v>
      </c>
      <c r="BG1225" s="144">
        <f>IF(U1225="zákl. přenesená",N1225,0)</f>
        <v>0</v>
      </c>
      <c r="BH1225" s="144">
        <f>IF(U1225="sníž. přenesená",N1225,0)</f>
        <v>0</v>
      </c>
      <c r="BI1225" s="144">
        <f>IF(U1225="nulová",N1225,0)</f>
        <v>0</v>
      </c>
      <c r="BJ1225" s="17" t="s">
        <v>81</v>
      </c>
      <c r="BK1225" s="144">
        <f>ROUND(L1225*K1225,2)</f>
        <v>0</v>
      </c>
      <c r="BL1225" s="17" t="s">
        <v>258</v>
      </c>
      <c r="BM1225" s="17" t="s">
        <v>1229</v>
      </c>
    </row>
    <row r="1226" spans="2:65" s="10" customFormat="1" ht="22.5" customHeight="1" x14ac:dyDescent="0.1">
      <c r="B1226" s="145"/>
      <c r="C1226" s="146"/>
      <c r="D1226" s="146"/>
      <c r="E1226" s="147" t="s">
        <v>3</v>
      </c>
      <c r="F1226" s="247" t="s">
        <v>1230</v>
      </c>
      <c r="G1226" s="248"/>
      <c r="H1226" s="248"/>
      <c r="I1226" s="248"/>
      <c r="J1226" s="146"/>
      <c r="K1226" s="148" t="s">
        <v>3</v>
      </c>
      <c r="L1226" s="146"/>
      <c r="M1226" s="146"/>
      <c r="N1226" s="146"/>
      <c r="O1226" s="146"/>
      <c r="P1226" s="146"/>
      <c r="Q1226" s="146"/>
      <c r="R1226" s="149"/>
      <c r="T1226" s="150"/>
      <c r="U1226" s="146"/>
      <c r="V1226" s="146"/>
      <c r="W1226" s="146"/>
      <c r="X1226" s="146"/>
      <c r="Y1226" s="146"/>
      <c r="Z1226" s="146"/>
      <c r="AA1226" s="151"/>
      <c r="AT1226" s="152" t="s">
        <v>161</v>
      </c>
      <c r="AU1226" s="152" t="s">
        <v>81</v>
      </c>
      <c r="AV1226" s="10" t="s">
        <v>20</v>
      </c>
      <c r="AW1226" s="10" t="s">
        <v>32</v>
      </c>
      <c r="AX1226" s="10" t="s">
        <v>74</v>
      </c>
      <c r="AY1226" s="152" t="s">
        <v>154</v>
      </c>
    </row>
    <row r="1227" spans="2:65" s="11" customFormat="1" ht="22.5" customHeight="1" x14ac:dyDescent="0.1">
      <c r="B1227" s="153"/>
      <c r="C1227" s="154"/>
      <c r="D1227" s="154"/>
      <c r="E1227" s="155" t="s">
        <v>3</v>
      </c>
      <c r="F1227" s="249" t="s">
        <v>1231</v>
      </c>
      <c r="G1227" s="250"/>
      <c r="H1227" s="250"/>
      <c r="I1227" s="250"/>
      <c r="J1227" s="154"/>
      <c r="K1227" s="156">
        <v>4.0999999999999996</v>
      </c>
      <c r="L1227" s="154"/>
      <c r="M1227" s="154"/>
      <c r="N1227" s="154"/>
      <c r="O1227" s="154"/>
      <c r="P1227" s="154"/>
      <c r="Q1227" s="154"/>
      <c r="R1227" s="157"/>
      <c r="T1227" s="158"/>
      <c r="U1227" s="154"/>
      <c r="V1227" s="154"/>
      <c r="W1227" s="154"/>
      <c r="X1227" s="154"/>
      <c r="Y1227" s="154"/>
      <c r="Z1227" s="154"/>
      <c r="AA1227" s="159"/>
      <c r="AT1227" s="160" t="s">
        <v>161</v>
      </c>
      <c r="AU1227" s="160" t="s">
        <v>81</v>
      </c>
      <c r="AV1227" s="11" t="s">
        <v>81</v>
      </c>
      <c r="AW1227" s="11" t="s">
        <v>32</v>
      </c>
      <c r="AX1227" s="11" t="s">
        <v>74</v>
      </c>
      <c r="AY1227" s="160" t="s">
        <v>154</v>
      </c>
    </row>
    <row r="1228" spans="2:65" s="12" customFormat="1" ht="22.5" customHeight="1" x14ac:dyDescent="0.1">
      <c r="B1228" s="161"/>
      <c r="C1228" s="162"/>
      <c r="D1228" s="162"/>
      <c r="E1228" s="163" t="s">
        <v>3</v>
      </c>
      <c r="F1228" s="251" t="s">
        <v>163</v>
      </c>
      <c r="G1228" s="252"/>
      <c r="H1228" s="252"/>
      <c r="I1228" s="252"/>
      <c r="J1228" s="162"/>
      <c r="K1228" s="164">
        <v>4.0999999999999996</v>
      </c>
      <c r="L1228" s="162"/>
      <c r="M1228" s="162"/>
      <c r="N1228" s="162"/>
      <c r="O1228" s="162"/>
      <c r="P1228" s="162"/>
      <c r="Q1228" s="162"/>
      <c r="R1228" s="165"/>
      <c r="T1228" s="166"/>
      <c r="U1228" s="162"/>
      <c r="V1228" s="162"/>
      <c r="W1228" s="162"/>
      <c r="X1228" s="162"/>
      <c r="Y1228" s="162"/>
      <c r="Z1228" s="162"/>
      <c r="AA1228" s="167"/>
      <c r="AT1228" s="168" t="s">
        <v>161</v>
      </c>
      <c r="AU1228" s="168" t="s">
        <v>81</v>
      </c>
      <c r="AV1228" s="12" t="s">
        <v>87</v>
      </c>
      <c r="AW1228" s="12" t="s">
        <v>32</v>
      </c>
      <c r="AX1228" s="12" t="s">
        <v>20</v>
      </c>
      <c r="AY1228" s="168" t="s">
        <v>154</v>
      </c>
    </row>
    <row r="1229" spans="2:65" s="1" customFormat="1" ht="22.5" customHeight="1" x14ac:dyDescent="0.1">
      <c r="B1229" s="135"/>
      <c r="C1229" s="177" t="s">
        <v>1232</v>
      </c>
      <c r="D1229" s="177" t="s">
        <v>367</v>
      </c>
      <c r="E1229" s="178" t="s">
        <v>1233</v>
      </c>
      <c r="F1229" s="256" t="s">
        <v>1234</v>
      </c>
      <c r="G1229" s="257"/>
      <c r="H1229" s="257"/>
      <c r="I1229" s="257"/>
      <c r="J1229" s="179" t="s">
        <v>206</v>
      </c>
      <c r="K1229" s="180">
        <v>4.0999999999999996</v>
      </c>
      <c r="L1229" s="258">
        <v>0</v>
      </c>
      <c r="M1229" s="257"/>
      <c r="N1229" s="258">
        <f>ROUND(L1229*K1229,2)</f>
        <v>0</v>
      </c>
      <c r="O1229" s="245"/>
      <c r="P1229" s="245"/>
      <c r="Q1229" s="245"/>
      <c r="R1229" s="140"/>
      <c r="T1229" s="141" t="s">
        <v>3</v>
      </c>
      <c r="U1229" s="40" t="s">
        <v>41</v>
      </c>
      <c r="V1229" s="142">
        <v>0</v>
      </c>
      <c r="W1229" s="142">
        <f>V1229*K1229</f>
        <v>0</v>
      </c>
      <c r="X1229" s="142">
        <v>0</v>
      </c>
      <c r="Y1229" s="142">
        <f>X1229*K1229</f>
        <v>0</v>
      </c>
      <c r="Z1229" s="142">
        <v>0</v>
      </c>
      <c r="AA1229" s="143">
        <f>Z1229*K1229</f>
        <v>0</v>
      </c>
      <c r="AR1229" s="17" t="s">
        <v>383</v>
      </c>
      <c r="AT1229" s="17" t="s">
        <v>367</v>
      </c>
      <c r="AU1229" s="17" t="s">
        <v>81</v>
      </c>
      <c r="AY1229" s="17" t="s">
        <v>154</v>
      </c>
      <c r="BE1229" s="144">
        <f>IF(U1229="základní",N1229,0)</f>
        <v>0</v>
      </c>
      <c r="BF1229" s="144">
        <f>IF(U1229="snížená",N1229,0)</f>
        <v>0</v>
      </c>
      <c r="BG1229" s="144">
        <f>IF(U1229="zákl. přenesená",N1229,0)</f>
        <v>0</v>
      </c>
      <c r="BH1229" s="144">
        <f>IF(U1229="sníž. přenesená",N1229,0)</f>
        <v>0</v>
      </c>
      <c r="BI1229" s="144">
        <f>IF(U1229="nulová",N1229,0)</f>
        <v>0</v>
      </c>
      <c r="BJ1229" s="17" t="s">
        <v>81</v>
      </c>
      <c r="BK1229" s="144">
        <f>ROUND(L1229*K1229,2)</f>
        <v>0</v>
      </c>
      <c r="BL1229" s="17" t="s">
        <v>258</v>
      </c>
      <c r="BM1229" s="17" t="s">
        <v>1235</v>
      </c>
    </row>
    <row r="1230" spans="2:65" s="1" customFormat="1" ht="31.5" customHeight="1" x14ac:dyDescent="0.1">
      <c r="B1230" s="135"/>
      <c r="C1230" s="136" t="s">
        <v>1236</v>
      </c>
      <c r="D1230" s="136" t="s">
        <v>155</v>
      </c>
      <c r="E1230" s="137" t="s">
        <v>1237</v>
      </c>
      <c r="F1230" s="244" t="s">
        <v>1238</v>
      </c>
      <c r="G1230" s="245"/>
      <c r="H1230" s="245"/>
      <c r="I1230" s="245"/>
      <c r="J1230" s="138" t="s">
        <v>221</v>
      </c>
      <c r="K1230" s="139">
        <v>1.8</v>
      </c>
      <c r="L1230" s="246">
        <v>0</v>
      </c>
      <c r="M1230" s="245"/>
      <c r="N1230" s="246">
        <f>ROUND(L1230*K1230,2)</f>
        <v>0</v>
      </c>
      <c r="O1230" s="245"/>
      <c r="P1230" s="245"/>
      <c r="Q1230" s="245"/>
      <c r="R1230" s="140"/>
      <c r="T1230" s="141" t="s">
        <v>3</v>
      </c>
      <c r="U1230" s="40" t="s">
        <v>41</v>
      </c>
      <c r="V1230" s="142">
        <v>1.298</v>
      </c>
      <c r="W1230" s="142">
        <f>V1230*K1230</f>
        <v>2.3364000000000003</v>
      </c>
      <c r="X1230" s="142">
        <v>2.5000000000000001E-4</v>
      </c>
      <c r="Y1230" s="142">
        <f>X1230*K1230</f>
        <v>4.5000000000000004E-4</v>
      </c>
      <c r="Z1230" s="142">
        <v>0</v>
      </c>
      <c r="AA1230" s="143">
        <f>Z1230*K1230</f>
        <v>0</v>
      </c>
      <c r="AR1230" s="17" t="s">
        <v>258</v>
      </c>
      <c r="AT1230" s="17" t="s">
        <v>155</v>
      </c>
      <c r="AU1230" s="17" t="s">
        <v>81</v>
      </c>
      <c r="AY1230" s="17" t="s">
        <v>154</v>
      </c>
      <c r="BE1230" s="144">
        <f>IF(U1230="základní",N1230,0)</f>
        <v>0</v>
      </c>
      <c r="BF1230" s="144">
        <f>IF(U1230="snížená",N1230,0)</f>
        <v>0</v>
      </c>
      <c r="BG1230" s="144">
        <f>IF(U1230="zákl. přenesená",N1230,0)</f>
        <v>0</v>
      </c>
      <c r="BH1230" s="144">
        <f>IF(U1230="sníž. přenesená",N1230,0)</f>
        <v>0</v>
      </c>
      <c r="BI1230" s="144">
        <f>IF(U1230="nulová",N1230,0)</f>
        <v>0</v>
      </c>
      <c r="BJ1230" s="17" t="s">
        <v>81</v>
      </c>
      <c r="BK1230" s="144">
        <f>ROUND(L1230*K1230,2)</f>
        <v>0</v>
      </c>
      <c r="BL1230" s="17" t="s">
        <v>258</v>
      </c>
      <c r="BM1230" s="17" t="s">
        <v>1239</v>
      </c>
    </row>
    <row r="1231" spans="2:65" s="10" customFormat="1" ht="22.5" customHeight="1" x14ac:dyDescent="0.1">
      <c r="B1231" s="145"/>
      <c r="C1231" s="146"/>
      <c r="D1231" s="146"/>
      <c r="E1231" s="147" t="s">
        <v>3</v>
      </c>
      <c r="F1231" s="247" t="s">
        <v>1240</v>
      </c>
      <c r="G1231" s="248"/>
      <c r="H1231" s="248"/>
      <c r="I1231" s="248"/>
      <c r="J1231" s="146"/>
      <c r="K1231" s="148" t="s">
        <v>3</v>
      </c>
      <c r="L1231" s="146"/>
      <c r="M1231" s="146"/>
      <c r="N1231" s="146"/>
      <c r="O1231" s="146"/>
      <c r="P1231" s="146"/>
      <c r="Q1231" s="146"/>
      <c r="R1231" s="149"/>
      <c r="T1231" s="150"/>
      <c r="U1231" s="146"/>
      <c r="V1231" s="146"/>
      <c r="W1231" s="146"/>
      <c r="X1231" s="146"/>
      <c r="Y1231" s="146"/>
      <c r="Z1231" s="146"/>
      <c r="AA1231" s="151"/>
      <c r="AT1231" s="152" t="s">
        <v>161</v>
      </c>
      <c r="AU1231" s="152" t="s">
        <v>81</v>
      </c>
      <c r="AV1231" s="10" t="s">
        <v>20</v>
      </c>
      <c r="AW1231" s="10" t="s">
        <v>32</v>
      </c>
      <c r="AX1231" s="10" t="s">
        <v>74</v>
      </c>
      <c r="AY1231" s="152" t="s">
        <v>154</v>
      </c>
    </row>
    <row r="1232" spans="2:65" s="11" customFormat="1" ht="22.5" customHeight="1" x14ac:dyDescent="0.1">
      <c r="B1232" s="153"/>
      <c r="C1232" s="154"/>
      <c r="D1232" s="154"/>
      <c r="E1232" s="155" t="s">
        <v>3</v>
      </c>
      <c r="F1232" s="249" t="s">
        <v>1241</v>
      </c>
      <c r="G1232" s="250"/>
      <c r="H1232" s="250"/>
      <c r="I1232" s="250"/>
      <c r="J1232" s="154"/>
      <c r="K1232" s="156">
        <v>1.8</v>
      </c>
      <c r="L1232" s="154"/>
      <c r="M1232" s="154"/>
      <c r="N1232" s="154"/>
      <c r="O1232" s="154"/>
      <c r="P1232" s="154"/>
      <c r="Q1232" s="154"/>
      <c r="R1232" s="157"/>
      <c r="T1232" s="158"/>
      <c r="U1232" s="154"/>
      <c r="V1232" s="154"/>
      <c r="W1232" s="154"/>
      <c r="X1232" s="154"/>
      <c r="Y1232" s="154"/>
      <c r="Z1232" s="154"/>
      <c r="AA1232" s="159"/>
      <c r="AT1232" s="160" t="s">
        <v>161</v>
      </c>
      <c r="AU1232" s="160" t="s">
        <v>81</v>
      </c>
      <c r="AV1232" s="11" t="s">
        <v>81</v>
      </c>
      <c r="AW1232" s="11" t="s">
        <v>32</v>
      </c>
      <c r="AX1232" s="11" t="s">
        <v>74</v>
      </c>
      <c r="AY1232" s="160" t="s">
        <v>154</v>
      </c>
    </row>
    <row r="1233" spans="2:65" s="12" customFormat="1" ht="22.5" customHeight="1" x14ac:dyDescent="0.1">
      <c r="B1233" s="161"/>
      <c r="C1233" s="162"/>
      <c r="D1233" s="162"/>
      <c r="E1233" s="163" t="s">
        <v>3</v>
      </c>
      <c r="F1233" s="251" t="s">
        <v>163</v>
      </c>
      <c r="G1233" s="252"/>
      <c r="H1233" s="252"/>
      <c r="I1233" s="252"/>
      <c r="J1233" s="162"/>
      <c r="K1233" s="164">
        <v>1.8</v>
      </c>
      <c r="L1233" s="162"/>
      <c r="M1233" s="162"/>
      <c r="N1233" s="162"/>
      <c r="O1233" s="162"/>
      <c r="P1233" s="162"/>
      <c r="Q1233" s="162"/>
      <c r="R1233" s="165"/>
      <c r="T1233" s="166"/>
      <c r="U1233" s="162"/>
      <c r="V1233" s="162"/>
      <c r="W1233" s="162"/>
      <c r="X1233" s="162"/>
      <c r="Y1233" s="162"/>
      <c r="Z1233" s="162"/>
      <c r="AA1233" s="167"/>
      <c r="AT1233" s="168" t="s">
        <v>161</v>
      </c>
      <c r="AU1233" s="168" t="s">
        <v>81</v>
      </c>
      <c r="AV1233" s="12" t="s">
        <v>87</v>
      </c>
      <c r="AW1233" s="12" t="s">
        <v>32</v>
      </c>
      <c r="AX1233" s="12" t="s">
        <v>20</v>
      </c>
      <c r="AY1233" s="168" t="s">
        <v>154</v>
      </c>
    </row>
    <row r="1234" spans="2:65" s="1" customFormat="1" ht="31.5" customHeight="1" x14ac:dyDescent="0.1">
      <c r="B1234" s="135"/>
      <c r="C1234" s="177" t="s">
        <v>1242</v>
      </c>
      <c r="D1234" s="177" t="s">
        <v>367</v>
      </c>
      <c r="E1234" s="178" t="s">
        <v>1243</v>
      </c>
      <c r="F1234" s="256" t="s">
        <v>1244</v>
      </c>
      <c r="G1234" s="257"/>
      <c r="H1234" s="257"/>
      <c r="I1234" s="257"/>
      <c r="J1234" s="179" t="s">
        <v>1245</v>
      </c>
      <c r="K1234" s="180">
        <v>1</v>
      </c>
      <c r="L1234" s="258">
        <v>0</v>
      </c>
      <c r="M1234" s="257"/>
      <c r="N1234" s="258">
        <f>ROUND(L1234*K1234,2)</f>
        <v>0</v>
      </c>
      <c r="O1234" s="245"/>
      <c r="P1234" s="245"/>
      <c r="Q1234" s="245"/>
      <c r="R1234" s="140"/>
      <c r="T1234" s="141" t="s">
        <v>3</v>
      </c>
      <c r="U1234" s="40" t="s">
        <v>41</v>
      </c>
      <c r="V1234" s="142">
        <v>0</v>
      </c>
      <c r="W1234" s="142">
        <f>V1234*K1234</f>
        <v>0</v>
      </c>
      <c r="X1234" s="142">
        <v>0</v>
      </c>
      <c r="Y1234" s="142">
        <f>X1234*K1234</f>
        <v>0</v>
      </c>
      <c r="Z1234" s="142">
        <v>0</v>
      </c>
      <c r="AA1234" s="143">
        <f>Z1234*K1234</f>
        <v>0</v>
      </c>
      <c r="AR1234" s="17" t="s">
        <v>383</v>
      </c>
      <c r="AT1234" s="17" t="s">
        <v>367</v>
      </c>
      <c r="AU1234" s="17" t="s">
        <v>81</v>
      </c>
      <c r="AY1234" s="17" t="s">
        <v>154</v>
      </c>
      <c r="BE1234" s="144">
        <f>IF(U1234="základní",N1234,0)</f>
        <v>0</v>
      </c>
      <c r="BF1234" s="144">
        <f>IF(U1234="snížená",N1234,0)</f>
        <v>0</v>
      </c>
      <c r="BG1234" s="144">
        <f>IF(U1234="zákl. přenesená",N1234,0)</f>
        <v>0</v>
      </c>
      <c r="BH1234" s="144">
        <f>IF(U1234="sníž. přenesená",N1234,0)</f>
        <v>0</v>
      </c>
      <c r="BI1234" s="144">
        <f>IF(U1234="nulová",N1234,0)</f>
        <v>0</v>
      </c>
      <c r="BJ1234" s="17" t="s">
        <v>81</v>
      </c>
      <c r="BK1234" s="144">
        <f>ROUND(L1234*K1234,2)</f>
        <v>0</v>
      </c>
      <c r="BL1234" s="17" t="s">
        <v>258</v>
      </c>
      <c r="BM1234" s="17" t="s">
        <v>1246</v>
      </c>
    </row>
    <row r="1235" spans="2:65" s="10" customFormat="1" ht="22.5" customHeight="1" x14ac:dyDescent="0.1">
      <c r="B1235" s="145"/>
      <c r="C1235" s="146"/>
      <c r="D1235" s="146"/>
      <c r="E1235" s="147" t="s">
        <v>3</v>
      </c>
      <c r="F1235" s="247" t="s">
        <v>1247</v>
      </c>
      <c r="G1235" s="248"/>
      <c r="H1235" s="248"/>
      <c r="I1235" s="248"/>
      <c r="J1235" s="146"/>
      <c r="K1235" s="148" t="s">
        <v>3</v>
      </c>
      <c r="L1235" s="146"/>
      <c r="M1235" s="146"/>
      <c r="N1235" s="146"/>
      <c r="O1235" s="146"/>
      <c r="P1235" s="146"/>
      <c r="Q1235" s="146"/>
      <c r="R1235" s="149"/>
      <c r="T1235" s="150"/>
      <c r="U1235" s="146"/>
      <c r="V1235" s="146"/>
      <c r="W1235" s="146"/>
      <c r="X1235" s="146"/>
      <c r="Y1235" s="146"/>
      <c r="Z1235" s="146"/>
      <c r="AA1235" s="151"/>
      <c r="AT1235" s="152" t="s">
        <v>161</v>
      </c>
      <c r="AU1235" s="152" t="s">
        <v>81</v>
      </c>
      <c r="AV1235" s="10" t="s">
        <v>20</v>
      </c>
      <c r="AW1235" s="10" t="s">
        <v>32</v>
      </c>
      <c r="AX1235" s="10" t="s">
        <v>74</v>
      </c>
      <c r="AY1235" s="152" t="s">
        <v>154</v>
      </c>
    </row>
    <row r="1236" spans="2:65" s="11" customFormat="1" ht="22.5" customHeight="1" x14ac:dyDescent="0.1">
      <c r="B1236" s="153"/>
      <c r="C1236" s="154"/>
      <c r="D1236" s="154"/>
      <c r="E1236" s="155" t="s">
        <v>3</v>
      </c>
      <c r="F1236" s="249" t="s">
        <v>20</v>
      </c>
      <c r="G1236" s="250"/>
      <c r="H1236" s="250"/>
      <c r="I1236" s="250"/>
      <c r="J1236" s="154"/>
      <c r="K1236" s="156">
        <v>1</v>
      </c>
      <c r="L1236" s="154"/>
      <c r="M1236" s="154"/>
      <c r="N1236" s="154"/>
      <c r="O1236" s="154"/>
      <c r="P1236" s="154"/>
      <c r="Q1236" s="154"/>
      <c r="R1236" s="157"/>
      <c r="T1236" s="158"/>
      <c r="U1236" s="154"/>
      <c r="V1236" s="154"/>
      <c r="W1236" s="154"/>
      <c r="X1236" s="154"/>
      <c r="Y1236" s="154"/>
      <c r="Z1236" s="154"/>
      <c r="AA1236" s="159"/>
      <c r="AT1236" s="160" t="s">
        <v>161</v>
      </c>
      <c r="AU1236" s="160" t="s">
        <v>81</v>
      </c>
      <c r="AV1236" s="11" t="s">
        <v>81</v>
      </c>
      <c r="AW1236" s="11" t="s">
        <v>32</v>
      </c>
      <c r="AX1236" s="11" t="s">
        <v>74</v>
      </c>
      <c r="AY1236" s="160" t="s">
        <v>154</v>
      </c>
    </row>
    <row r="1237" spans="2:65" s="12" customFormat="1" ht="22.5" customHeight="1" x14ac:dyDescent="0.1">
      <c r="B1237" s="161"/>
      <c r="C1237" s="162"/>
      <c r="D1237" s="162"/>
      <c r="E1237" s="163" t="s">
        <v>3</v>
      </c>
      <c r="F1237" s="251" t="s">
        <v>163</v>
      </c>
      <c r="G1237" s="252"/>
      <c r="H1237" s="252"/>
      <c r="I1237" s="252"/>
      <c r="J1237" s="162"/>
      <c r="K1237" s="164">
        <v>1</v>
      </c>
      <c r="L1237" s="162"/>
      <c r="M1237" s="162"/>
      <c r="N1237" s="162"/>
      <c r="O1237" s="162"/>
      <c r="P1237" s="162"/>
      <c r="Q1237" s="162"/>
      <c r="R1237" s="165"/>
      <c r="T1237" s="166"/>
      <c r="U1237" s="162"/>
      <c r="V1237" s="162"/>
      <c r="W1237" s="162"/>
      <c r="X1237" s="162"/>
      <c r="Y1237" s="162"/>
      <c r="Z1237" s="162"/>
      <c r="AA1237" s="167"/>
      <c r="AT1237" s="168" t="s">
        <v>161</v>
      </c>
      <c r="AU1237" s="168" t="s">
        <v>81</v>
      </c>
      <c r="AV1237" s="12" t="s">
        <v>87</v>
      </c>
      <c r="AW1237" s="12" t="s">
        <v>32</v>
      </c>
      <c r="AX1237" s="12" t="s">
        <v>20</v>
      </c>
      <c r="AY1237" s="168" t="s">
        <v>154</v>
      </c>
    </row>
    <row r="1238" spans="2:65" s="1" customFormat="1" ht="31.5" customHeight="1" x14ac:dyDescent="0.1">
      <c r="B1238" s="135"/>
      <c r="C1238" s="136" t="s">
        <v>1248</v>
      </c>
      <c r="D1238" s="136" t="s">
        <v>155</v>
      </c>
      <c r="E1238" s="137" t="s">
        <v>1249</v>
      </c>
      <c r="F1238" s="244" t="s">
        <v>1250</v>
      </c>
      <c r="G1238" s="245"/>
      <c r="H1238" s="245"/>
      <c r="I1238" s="245"/>
      <c r="J1238" s="138" t="s">
        <v>221</v>
      </c>
      <c r="K1238" s="139">
        <v>6.48</v>
      </c>
      <c r="L1238" s="246">
        <v>0</v>
      </c>
      <c r="M1238" s="245"/>
      <c r="N1238" s="246">
        <f>ROUND(L1238*K1238,2)</f>
        <v>0</v>
      </c>
      <c r="O1238" s="245"/>
      <c r="P1238" s="245"/>
      <c r="Q1238" s="245"/>
      <c r="R1238" s="140"/>
      <c r="T1238" s="141" t="s">
        <v>3</v>
      </c>
      <c r="U1238" s="40" t="s">
        <v>41</v>
      </c>
      <c r="V1238" s="142">
        <v>1.339</v>
      </c>
      <c r="W1238" s="142">
        <f>V1238*K1238</f>
        <v>8.6767199999999995</v>
      </c>
      <c r="X1238" s="142">
        <v>2.5000000000000001E-4</v>
      </c>
      <c r="Y1238" s="142">
        <f>X1238*K1238</f>
        <v>1.6200000000000001E-3</v>
      </c>
      <c r="Z1238" s="142">
        <v>0</v>
      </c>
      <c r="AA1238" s="143">
        <f>Z1238*K1238</f>
        <v>0</v>
      </c>
      <c r="AR1238" s="17" t="s">
        <v>258</v>
      </c>
      <c r="AT1238" s="17" t="s">
        <v>155</v>
      </c>
      <c r="AU1238" s="17" t="s">
        <v>81</v>
      </c>
      <c r="AY1238" s="17" t="s">
        <v>154</v>
      </c>
      <c r="BE1238" s="144">
        <f>IF(U1238="základní",N1238,0)</f>
        <v>0</v>
      </c>
      <c r="BF1238" s="144">
        <f>IF(U1238="snížená",N1238,0)</f>
        <v>0</v>
      </c>
      <c r="BG1238" s="144">
        <f>IF(U1238="zákl. přenesená",N1238,0)</f>
        <v>0</v>
      </c>
      <c r="BH1238" s="144">
        <f>IF(U1238="sníž. přenesená",N1238,0)</f>
        <v>0</v>
      </c>
      <c r="BI1238" s="144">
        <f>IF(U1238="nulová",N1238,0)</f>
        <v>0</v>
      </c>
      <c r="BJ1238" s="17" t="s">
        <v>81</v>
      </c>
      <c r="BK1238" s="144">
        <f>ROUND(L1238*K1238,2)</f>
        <v>0</v>
      </c>
      <c r="BL1238" s="17" t="s">
        <v>258</v>
      </c>
      <c r="BM1238" s="17" t="s">
        <v>1251</v>
      </c>
    </row>
    <row r="1239" spans="2:65" s="10" customFormat="1" ht="22.5" customHeight="1" x14ac:dyDescent="0.1">
      <c r="B1239" s="145"/>
      <c r="C1239" s="146"/>
      <c r="D1239" s="146"/>
      <c r="E1239" s="147" t="s">
        <v>3</v>
      </c>
      <c r="F1239" s="247" t="s">
        <v>1252</v>
      </c>
      <c r="G1239" s="248"/>
      <c r="H1239" s="248"/>
      <c r="I1239" s="248"/>
      <c r="J1239" s="146"/>
      <c r="K1239" s="148" t="s">
        <v>3</v>
      </c>
      <c r="L1239" s="146"/>
      <c r="M1239" s="146"/>
      <c r="N1239" s="146"/>
      <c r="O1239" s="146"/>
      <c r="P1239" s="146"/>
      <c r="Q1239" s="146"/>
      <c r="R1239" s="149"/>
      <c r="T1239" s="150"/>
      <c r="U1239" s="146"/>
      <c r="V1239" s="146"/>
      <c r="W1239" s="146"/>
      <c r="X1239" s="146"/>
      <c r="Y1239" s="146"/>
      <c r="Z1239" s="146"/>
      <c r="AA1239" s="151"/>
      <c r="AT1239" s="152" t="s">
        <v>161</v>
      </c>
      <c r="AU1239" s="152" t="s">
        <v>81</v>
      </c>
      <c r="AV1239" s="10" t="s">
        <v>20</v>
      </c>
      <c r="AW1239" s="10" t="s">
        <v>32</v>
      </c>
      <c r="AX1239" s="10" t="s">
        <v>74</v>
      </c>
      <c r="AY1239" s="152" t="s">
        <v>154</v>
      </c>
    </row>
    <row r="1240" spans="2:65" s="11" customFormat="1" ht="22.5" customHeight="1" x14ac:dyDescent="0.1">
      <c r="B1240" s="153"/>
      <c r="C1240" s="154"/>
      <c r="D1240" s="154"/>
      <c r="E1240" s="155" t="s">
        <v>3</v>
      </c>
      <c r="F1240" s="249" t="s">
        <v>1253</v>
      </c>
      <c r="G1240" s="250"/>
      <c r="H1240" s="250"/>
      <c r="I1240" s="250"/>
      <c r="J1240" s="154"/>
      <c r="K1240" s="156">
        <v>6.48</v>
      </c>
      <c r="L1240" s="154"/>
      <c r="M1240" s="154"/>
      <c r="N1240" s="154"/>
      <c r="O1240" s="154"/>
      <c r="P1240" s="154"/>
      <c r="Q1240" s="154"/>
      <c r="R1240" s="157"/>
      <c r="T1240" s="158"/>
      <c r="U1240" s="154"/>
      <c r="V1240" s="154"/>
      <c r="W1240" s="154"/>
      <c r="X1240" s="154"/>
      <c r="Y1240" s="154"/>
      <c r="Z1240" s="154"/>
      <c r="AA1240" s="159"/>
      <c r="AT1240" s="160" t="s">
        <v>161</v>
      </c>
      <c r="AU1240" s="160" t="s">
        <v>81</v>
      </c>
      <c r="AV1240" s="11" t="s">
        <v>81</v>
      </c>
      <c r="AW1240" s="11" t="s">
        <v>32</v>
      </c>
      <c r="AX1240" s="11" t="s">
        <v>74</v>
      </c>
      <c r="AY1240" s="160" t="s">
        <v>154</v>
      </c>
    </row>
    <row r="1241" spans="2:65" s="12" customFormat="1" ht="22.5" customHeight="1" x14ac:dyDescent="0.1">
      <c r="B1241" s="161"/>
      <c r="C1241" s="162"/>
      <c r="D1241" s="162"/>
      <c r="E1241" s="163" t="s">
        <v>3</v>
      </c>
      <c r="F1241" s="251" t="s">
        <v>163</v>
      </c>
      <c r="G1241" s="252"/>
      <c r="H1241" s="252"/>
      <c r="I1241" s="252"/>
      <c r="J1241" s="162"/>
      <c r="K1241" s="164">
        <v>6.48</v>
      </c>
      <c r="L1241" s="162"/>
      <c r="M1241" s="162"/>
      <c r="N1241" s="162"/>
      <c r="O1241" s="162"/>
      <c r="P1241" s="162"/>
      <c r="Q1241" s="162"/>
      <c r="R1241" s="165"/>
      <c r="T1241" s="166"/>
      <c r="U1241" s="162"/>
      <c r="V1241" s="162"/>
      <c r="W1241" s="162"/>
      <c r="X1241" s="162"/>
      <c r="Y1241" s="162"/>
      <c r="Z1241" s="162"/>
      <c r="AA1241" s="167"/>
      <c r="AT1241" s="168" t="s">
        <v>161</v>
      </c>
      <c r="AU1241" s="168" t="s">
        <v>81</v>
      </c>
      <c r="AV1241" s="12" t="s">
        <v>87</v>
      </c>
      <c r="AW1241" s="12" t="s">
        <v>32</v>
      </c>
      <c r="AX1241" s="12" t="s">
        <v>20</v>
      </c>
      <c r="AY1241" s="168" t="s">
        <v>154</v>
      </c>
    </row>
    <row r="1242" spans="2:65" s="1" customFormat="1" ht="31.5" customHeight="1" x14ac:dyDescent="0.1">
      <c r="B1242" s="135"/>
      <c r="C1242" s="177" t="s">
        <v>1254</v>
      </c>
      <c r="D1242" s="177" t="s">
        <v>367</v>
      </c>
      <c r="E1242" s="178" t="s">
        <v>1255</v>
      </c>
      <c r="F1242" s="256" t="s">
        <v>1256</v>
      </c>
      <c r="G1242" s="257"/>
      <c r="H1242" s="257"/>
      <c r="I1242" s="257"/>
      <c r="J1242" s="179" t="s">
        <v>1245</v>
      </c>
      <c r="K1242" s="180">
        <v>1</v>
      </c>
      <c r="L1242" s="258">
        <v>0</v>
      </c>
      <c r="M1242" s="257"/>
      <c r="N1242" s="258">
        <f>ROUND(L1242*K1242,2)</f>
        <v>0</v>
      </c>
      <c r="O1242" s="245"/>
      <c r="P1242" s="245"/>
      <c r="Q1242" s="245"/>
      <c r="R1242" s="140"/>
      <c r="T1242" s="141" t="s">
        <v>3</v>
      </c>
      <c r="U1242" s="40" t="s">
        <v>41</v>
      </c>
      <c r="V1242" s="142">
        <v>0</v>
      </c>
      <c r="W1242" s="142">
        <f>V1242*K1242</f>
        <v>0</v>
      </c>
      <c r="X1242" s="142">
        <v>0</v>
      </c>
      <c r="Y1242" s="142">
        <f>X1242*K1242</f>
        <v>0</v>
      </c>
      <c r="Z1242" s="142">
        <v>0</v>
      </c>
      <c r="AA1242" s="143">
        <f>Z1242*K1242</f>
        <v>0</v>
      </c>
      <c r="AR1242" s="17" t="s">
        <v>383</v>
      </c>
      <c r="AT1242" s="17" t="s">
        <v>367</v>
      </c>
      <c r="AU1242" s="17" t="s">
        <v>81</v>
      </c>
      <c r="AY1242" s="17" t="s">
        <v>154</v>
      </c>
      <c r="BE1242" s="144">
        <f>IF(U1242="základní",N1242,0)</f>
        <v>0</v>
      </c>
      <c r="BF1242" s="144">
        <f>IF(U1242="snížená",N1242,0)</f>
        <v>0</v>
      </c>
      <c r="BG1242" s="144">
        <f>IF(U1242="zákl. přenesená",N1242,0)</f>
        <v>0</v>
      </c>
      <c r="BH1242" s="144">
        <f>IF(U1242="sníž. přenesená",N1242,0)</f>
        <v>0</v>
      </c>
      <c r="BI1242" s="144">
        <f>IF(U1242="nulová",N1242,0)</f>
        <v>0</v>
      </c>
      <c r="BJ1242" s="17" t="s">
        <v>81</v>
      </c>
      <c r="BK1242" s="144">
        <f>ROUND(L1242*K1242,2)</f>
        <v>0</v>
      </c>
      <c r="BL1242" s="17" t="s">
        <v>258</v>
      </c>
      <c r="BM1242" s="17" t="s">
        <v>1257</v>
      </c>
    </row>
    <row r="1243" spans="2:65" s="10" customFormat="1" ht="22.5" customHeight="1" x14ac:dyDescent="0.1">
      <c r="B1243" s="145"/>
      <c r="C1243" s="146"/>
      <c r="D1243" s="146"/>
      <c r="E1243" s="147" t="s">
        <v>3</v>
      </c>
      <c r="F1243" s="247" t="s">
        <v>1247</v>
      </c>
      <c r="G1243" s="248"/>
      <c r="H1243" s="248"/>
      <c r="I1243" s="248"/>
      <c r="J1243" s="146"/>
      <c r="K1243" s="148" t="s">
        <v>3</v>
      </c>
      <c r="L1243" s="146"/>
      <c r="M1243" s="146"/>
      <c r="N1243" s="146"/>
      <c r="O1243" s="146"/>
      <c r="P1243" s="146"/>
      <c r="Q1243" s="146"/>
      <c r="R1243" s="149"/>
      <c r="T1243" s="150"/>
      <c r="U1243" s="146"/>
      <c r="V1243" s="146"/>
      <c r="W1243" s="146"/>
      <c r="X1243" s="146"/>
      <c r="Y1243" s="146"/>
      <c r="Z1243" s="146"/>
      <c r="AA1243" s="151"/>
      <c r="AT1243" s="152" t="s">
        <v>161</v>
      </c>
      <c r="AU1243" s="152" t="s">
        <v>81</v>
      </c>
      <c r="AV1243" s="10" t="s">
        <v>20</v>
      </c>
      <c r="AW1243" s="10" t="s">
        <v>32</v>
      </c>
      <c r="AX1243" s="10" t="s">
        <v>74</v>
      </c>
      <c r="AY1243" s="152" t="s">
        <v>154</v>
      </c>
    </row>
    <row r="1244" spans="2:65" s="11" customFormat="1" ht="22.5" customHeight="1" x14ac:dyDescent="0.1">
      <c r="B1244" s="153"/>
      <c r="C1244" s="154"/>
      <c r="D1244" s="154"/>
      <c r="E1244" s="155" t="s">
        <v>3</v>
      </c>
      <c r="F1244" s="249" t="s">
        <v>20</v>
      </c>
      <c r="G1244" s="250"/>
      <c r="H1244" s="250"/>
      <c r="I1244" s="250"/>
      <c r="J1244" s="154"/>
      <c r="K1244" s="156">
        <v>1</v>
      </c>
      <c r="L1244" s="154"/>
      <c r="M1244" s="154"/>
      <c r="N1244" s="154"/>
      <c r="O1244" s="154"/>
      <c r="P1244" s="154"/>
      <c r="Q1244" s="154"/>
      <c r="R1244" s="157"/>
      <c r="T1244" s="158"/>
      <c r="U1244" s="154"/>
      <c r="V1244" s="154"/>
      <c r="W1244" s="154"/>
      <c r="X1244" s="154"/>
      <c r="Y1244" s="154"/>
      <c r="Z1244" s="154"/>
      <c r="AA1244" s="159"/>
      <c r="AT1244" s="160" t="s">
        <v>161</v>
      </c>
      <c r="AU1244" s="160" t="s">
        <v>81</v>
      </c>
      <c r="AV1244" s="11" t="s">
        <v>81</v>
      </c>
      <c r="AW1244" s="11" t="s">
        <v>32</v>
      </c>
      <c r="AX1244" s="11" t="s">
        <v>74</v>
      </c>
      <c r="AY1244" s="160" t="s">
        <v>154</v>
      </c>
    </row>
    <row r="1245" spans="2:65" s="12" customFormat="1" ht="22.5" customHeight="1" x14ac:dyDescent="0.1">
      <c r="B1245" s="161"/>
      <c r="C1245" s="162"/>
      <c r="D1245" s="162"/>
      <c r="E1245" s="163" t="s">
        <v>3</v>
      </c>
      <c r="F1245" s="251" t="s">
        <v>163</v>
      </c>
      <c r="G1245" s="252"/>
      <c r="H1245" s="252"/>
      <c r="I1245" s="252"/>
      <c r="J1245" s="162"/>
      <c r="K1245" s="164">
        <v>1</v>
      </c>
      <c r="L1245" s="162"/>
      <c r="M1245" s="162"/>
      <c r="N1245" s="162"/>
      <c r="O1245" s="162"/>
      <c r="P1245" s="162"/>
      <c r="Q1245" s="162"/>
      <c r="R1245" s="165"/>
      <c r="T1245" s="166"/>
      <c r="U1245" s="162"/>
      <c r="V1245" s="162"/>
      <c r="W1245" s="162"/>
      <c r="X1245" s="162"/>
      <c r="Y1245" s="162"/>
      <c r="Z1245" s="162"/>
      <c r="AA1245" s="167"/>
      <c r="AT1245" s="168" t="s">
        <v>161</v>
      </c>
      <c r="AU1245" s="168" t="s">
        <v>81</v>
      </c>
      <c r="AV1245" s="12" t="s">
        <v>87</v>
      </c>
      <c r="AW1245" s="12" t="s">
        <v>32</v>
      </c>
      <c r="AX1245" s="12" t="s">
        <v>20</v>
      </c>
      <c r="AY1245" s="168" t="s">
        <v>154</v>
      </c>
    </row>
    <row r="1246" spans="2:65" s="1" customFormat="1" ht="31.5" customHeight="1" x14ac:dyDescent="0.1">
      <c r="B1246" s="135"/>
      <c r="C1246" s="136" t="s">
        <v>1258</v>
      </c>
      <c r="D1246" s="136" t="s">
        <v>155</v>
      </c>
      <c r="E1246" s="137" t="s">
        <v>1259</v>
      </c>
      <c r="F1246" s="244" t="s">
        <v>1260</v>
      </c>
      <c r="G1246" s="245"/>
      <c r="H1246" s="245"/>
      <c r="I1246" s="245"/>
      <c r="J1246" s="138" t="s">
        <v>221</v>
      </c>
      <c r="K1246" s="139">
        <v>4.5599999999999996</v>
      </c>
      <c r="L1246" s="246">
        <v>0</v>
      </c>
      <c r="M1246" s="245"/>
      <c r="N1246" s="246">
        <f>ROUND(L1246*K1246,2)</f>
        <v>0</v>
      </c>
      <c r="O1246" s="245"/>
      <c r="P1246" s="245"/>
      <c r="Q1246" s="245"/>
      <c r="R1246" s="140"/>
      <c r="T1246" s="141" t="s">
        <v>3</v>
      </c>
      <c r="U1246" s="40" t="s">
        <v>41</v>
      </c>
      <c r="V1246" s="142">
        <v>1.359</v>
      </c>
      <c r="W1246" s="142">
        <f>V1246*K1246</f>
        <v>6.1970399999999994</v>
      </c>
      <c r="X1246" s="142">
        <v>2.5000000000000001E-4</v>
      </c>
      <c r="Y1246" s="142">
        <f>X1246*K1246</f>
        <v>1.14E-3</v>
      </c>
      <c r="Z1246" s="142">
        <v>0</v>
      </c>
      <c r="AA1246" s="143">
        <f>Z1246*K1246</f>
        <v>0</v>
      </c>
      <c r="AR1246" s="17" t="s">
        <v>258</v>
      </c>
      <c r="AT1246" s="17" t="s">
        <v>155</v>
      </c>
      <c r="AU1246" s="17" t="s">
        <v>81</v>
      </c>
      <c r="AY1246" s="17" t="s">
        <v>154</v>
      </c>
      <c r="BE1246" s="144">
        <f>IF(U1246="základní",N1246,0)</f>
        <v>0</v>
      </c>
      <c r="BF1246" s="144">
        <f>IF(U1246="snížená",N1246,0)</f>
        <v>0</v>
      </c>
      <c r="BG1246" s="144">
        <f>IF(U1246="zákl. přenesená",N1246,0)</f>
        <v>0</v>
      </c>
      <c r="BH1246" s="144">
        <f>IF(U1246="sníž. přenesená",N1246,0)</f>
        <v>0</v>
      </c>
      <c r="BI1246" s="144">
        <f>IF(U1246="nulová",N1246,0)</f>
        <v>0</v>
      </c>
      <c r="BJ1246" s="17" t="s">
        <v>81</v>
      </c>
      <c r="BK1246" s="144">
        <f>ROUND(L1246*K1246,2)</f>
        <v>0</v>
      </c>
      <c r="BL1246" s="17" t="s">
        <v>258</v>
      </c>
      <c r="BM1246" s="17" t="s">
        <v>1261</v>
      </c>
    </row>
    <row r="1247" spans="2:65" s="10" customFormat="1" ht="22.5" customHeight="1" x14ac:dyDescent="0.1">
      <c r="B1247" s="145"/>
      <c r="C1247" s="146"/>
      <c r="D1247" s="146"/>
      <c r="E1247" s="147" t="s">
        <v>3</v>
      </c>
      <c r="F1247" s="247" t="s">
        <v>1262</v>
      </c>
      <c r="G1247" s="248"/>
      <c r="H1247" s="248"/>
      <c r="I1247" s="248"/>
      <c r="J1247" s="146"/>
      <c r="K1247" s="148" t="s">
        <v>3</v>
      </c>
      <c r="L1247" s="146"/>
      <c r="M1247" s="146"/>
      <c r="N1247" s="146"/>
      <c r="O1247" s="146"/>
      <c r="P1247" s="146"/>
      <c r="Q1247" s="146"/>
      <c r="R1247" s="149"/>
      <c r="T1247" s="150"/>
      <c r="U1247" s="146"/>
      <c r="V1247" s="146"/>
      <c r="W1247" s="146"/>
      <c r="X1247" s="146"/>
      <c r="Y1247" s="146"/>
      <c r="Z1247" s="146"/>
      <c r="AA1247" s="151"/>
      <c r="AT1247" s="152" t="s">
        <v>161</v>
      </c>
      <c r="AU1247" s="152" t="s">
        <v>81</v>
      </c>
      <c r="AV1247" s="10" t="s">
        <v>20</v>
      </c>
      <c r="AW1247" s="10" t="s">
        <v>32</v>
      </c>
      <c r="AX1247" s="10" t="s">
        <v>74</v>
      </c>
      <c r="AY1247" s="152" t="s">
        <v>154</v>
      </c>
    </row>
    <row r="1248" spans="2:65" s="11" customFormat="1" ht="22.5" customHeight="1" x14ac:dyDescent="0.1">
      <c r="B1248" s="153"/>
      <c r="C1248" s="154"/>
      <c r="D1248" s="154"/>
      <c r="E1248" s="155" t="s">
        <v>3</v>
      </c>
      <c r="F1248" s="249" t="s">
        <v>1263</v>
      </c>
      <c r="G1248" s="250"/>
      <c r="H1248" s="250"/>
      <c r="I1248" s="250"/>
      <c r="J1248" s="154"/>
      <c r="K1248" s="156">
        <v>4.5599999999999996</v>
      </c>
      <c r="L1248" s="154"/>
      <c r="M1248" s="154"/>
      <c r="N1248" s="154"/>
      <c r="O1248" s="154"/>
      <c r="P1248" s="154"/>
      <c r="Q1248" s="154"/>
      <c r="R1248" s="157"/>
      <c r="T1248" s="158"/>
      <c r="U1248" s="154"/>
      <c r="V1248" s="154"/>
      <c r="W1248" s="154"/>
      <c r="X1248" s="154"/>
      <c r="Y1248" s="154"/>
      <c r="Z1248" s="154"/>
      <c r="AA1248" s="159"/>
      <c r="AT1248" s="160" t="s">
        <v>161</v>
      </c>
      <c r="AU1248" s="160" t="s">
        <v>81</v>
      </c>
      <c r="AV1248" s="11" t="s">
        <v>81</v>
      </c>
      <c r="AW1248" s="11" t="s">
        <v>32</v>
      </c>
      <c r="AX1248" s="11" t="s">
        <v>74</v>
      </c>
      <c r="AY1248" s="160" t="s">
        <v>154</v>
      </c>
    </row>
    <row r="1249" spans="2:65" s="12" customFormat="1" ht="22.5" customHeight="1" x14ac:dyDescent="0.1">
      <c r="B1249" s="161"/>
      <c r="C1249" s="162"/>
      <c r="D1249" s="162"/>
      <c r="E1249" s="163" t="s">
        <v>3</v>
      </c>
      <c r="F1249" s="251" t="s">
        <v>163</v>
      </c>
      <c r="G1249" s="252"/>
      <c r="H1249" s="252"/>
      <c r="I1249" s="252"/>
      <c r="J1249" s="162"/>
      <c r="K1249" s="164">
        <v>4.5599999999999996</v>
      </c>
      <c r="L1249" s="162"/>
      <c r="M1249" s="162"/>
      <c r="N1249" s="162"/>
      <c r="O1249" s="162"/>
      <c r="P1249" s="162"/>
      <c r="Q1249" s="162"/>
      <c r="R1249" s="165"/>
      <c r="T1249" s="166"/>
      <c r="U1249" s="162"/>
      <c r="V1249" s="162"/>
      <c r="W1249" s="162"/>
      <c r="X1249" s="162"/>
      <c r="Y1249" s="162"/>
      <c r="Z1249" s="162"/>
      <c r="AA1249" s="167"/>
      <c r="AT1249" s="168" t="s">
        <v>161</v>
      </c>
      <c r="AU1249" s="168" t="s">
        <v>81</v>
      </c>
      <c r="AV1249" s="12" t="s">
        <v>87</v>
      </c>
      <c r="AW1249" s="12" t="s">
        <v>32</v>
      </c>
      <c r="AX1249" s="12" t="s">
        <v>20</v>
      </c>
      <c r="AY1249" s="168" t="s">
        <v>154</v>
      </c>
    </row>
    <row r="1250" spans="2:65" s="1" customFormat="1" ht="31.5" customHeight="1" x14ac:dyDescent="0.1">
      <c r="B1250" s="135"/>
      <c r="C1250" s="177" t="s">
        <v>1264</v>
      </c>
      <c r="D1250" s="177" t="s">
        <v>367</v>
      </c>
      <c r="E1250" s="178" t="s">
        <v>1265</v>
      </c>
      <c r="F1250" s="256" t="s">
        <v>1266</v>
      </c>
      <c r="G1250" s="257"/>
      <c r="H1250" s="257"/>
      <c r="I1250" s="257"/>
      <c r="J1250" s="179" t="s">
        <v>1245</v>
      </c>
      <c r="K1250" s="180">
        <v>1</v>
      </c>
      <c r="L1250" s="258">
        <v>0</v>
      </c>
      <c r="M1250" s="257"/>
      <c r="N1250" s="258">
        <f>ROUND(L1250*K1250,2)</f>
        <v>0</v>
      </c>
      <c r="O1250" s="245"/>
      <c r="P1250" s="245"/>
      <c r="Q1250" s="245"/>
      <c r="R1250" s="140"/>
      <c r="T1250" s="141" t="s">
        <v>3</v>
      </c>
      <c r="U1250" s="40" t="s">
        <v>41</v>
      </c>
      <c r="V1250" s="142">
        <v>0</v>
      </c>
      <c r="W1250" s="142">
        <f>V1250*K1250</f>
        <v>0</v>
      </c>
      <c r="X1250" s="142">
        <v>0</v>
      </c>
      <c r="Y1250" s="142">
        <f>X1250*K1250</f>
        <v>0</v>
      </c>
      <c r="Z1250" s="142">
        <v>0</v>
      </c>
      <c r="AA1250" s="143">
        <f>Z1250*K1250</f>
        <v>0</v>
      </c>
      <c r="AR1250" s="17" t="s">
        <v>383</v>
      </c>
      <c r="AT1250" s="17" t="s">
        <v>367</v>
      </c>
      <c r="AU1250" s="17" t="s">
        <v>81</v>
      </c>
      <c r="AY1250" s="17" t="s">
        <v>154</v>
      </c>
      <c r="BE1250" s="144">
        <f>IF(U1250="základní",N1250,0)</f>
        <v>0</v>
      </c>
      <c r="BF1250" s="144">
        <f>IF(U1250="snížená",N1250,0)</f>
        <v>0</v>
      </c>
      <c r="BG1250" s="144">
        <f>IF(U1250="zákl. přenesená",N1250,0)</f>
        <v>0</v>
      </c>
      <c r="BH1250" s="144">
        <f>IF(U1250="sníž. přenesená",N1250,0)</f>
        <v>0</v>
      </c>
      <c r="BI1250" s="144">
        <f>IF(U1250="nulová",N1250,0)</f>
        <v>0</v>
      </c>
      <c r="BJ1250" s="17" t="s">
        <v>81</v>
      </c>
      <c r="BK1250" s="144">
        <f>ROUND(L1250*K1250,2)</f>
        <v>0</v>
      </c>
      <c r="BL1250" s="17" t="s">
        <v>258</v>
      </c>
      <c r="BM1250" s="17" t="s">
        <v>1267</v>
      </c>
    </row>
    <row r="1251" spans="2:65" s="10" customFormat="1" ht="22.5" customHeight="1" x14ac:dyDescent="0.1">
      <c r="B1251" s="145"/>
      <c r="C1251" s="146"/>
      <c r="D1251" s="146"/>
      <c r="E1251" s="147" t="s">
        <v>3</v>
      </c>
      <c r="F1251" s="247" t="s">
        <v>1247</v>
      </c>
      <c r="G1251" s="248"/>
      <c r="H1251" s="248"/>
      <c r="I1251" s="248"/>
      <c r="J1251" s="146"/>
      <c r="K1251" s="148" t="s">
        <v>3</v>
      </c>
      <c r="L1251" s="146"/>
      <c r="M1251" s="146"/>
      <c r="N1251" s="146"/>
      <c r="O1251" s="146"/>
      <c r="P1251" s="146"/>
      <c r="Q1251" s="146"/>
      <c r="R1251" s="149"/>
      <c r="T1251" s="150"/>
      <c r="U1251" s="146"/>
      <c r="V1251" s="146"/>
      <c r="W1251" s="146"/>
      <c r="X1251" s="146"/>
      <c r="Y1251" s="146"/>
      <c r="Z1251" s="146"/>
      <c r="AA1251" s="151"/>
      <c r="AT1251" s="152" t="s">
        <v>161</v>
      </c>
      <c r="AU1251" s="152" t="s">
        <v>81</v>
      </c>
      <c r="AV1251" s="10" t="s">
        <v>20</v>
      </c>
      <c r="AW1251" s="10" t="s">
        <v>32</v>
      </c>
      <c r="AX1251" s="10" t="s">
        <v>74</v>
      </c>
      <c r="AY1251" s="152" t="s">
        <v>154</v>
      </c>
    </row>
    <row r="1252" spans="2:65" s="11" customFormat="1" ht="22.5" customHeight="1" x14ac:dyDescent="0.1">
      <c r="B1252" s="153"/>
      <c r="C1252" s="154"/>
      <c r="D1252" s="154"/>
      <c r="E1252" s="155" t="s">
        <v>3</v>
      </c>
      <c r="F1252" s="249" t="s">
        <v>20</v>
      </c>
      <c r="G1252" s="250"/>
      <c r="H1252" s="250"/>
      <c r="I1252" s="250"/>
      <c r="J1252" s="154"/>
      <c r="K1252" s="156">
        <v>1</v>
      </c>
      <c r="L1252" s="154"/>
      <c r="M1252" s="154"/>
      <c r="N1252" s="154"/>
      <c r="O1252" s="154"/>
      <c r="P1252" s="154"/>
      <c r="Q1252" s="154"/>
      <c r="R1252" s="157"/>
      <c r="T1252" s="158"/>
      <c r="U1252" s="154"/>
      <c r="V1252" s="154"/>
      <c r="W1252" s="154"/>
      <c r="X1252" s="154"/>
      <c r="Y1252" s="154"/>
      <c r="Z1252" s="154"/>
      <c r="AA1252" s="159"/>
      <c r="AT1252" s="160" t="s">
        <v>161</v>
      </c>
      <c r="AU1252" s="160" t="s">
        <v>81</v>
      </c>
      <c r="AV1252" s="11" t="s">
        <v>81</v>
      </c>
      <c r="AW1252" s="11" t="s">
        <v>32</v>
      </c>
      <c r="AX1252" s="11" t="s">
        <v>74</v>
      </c>
      <c r="AY1252" s="160" t="s">
        <v>154</v>
      </c>
    </row>
    <row r="1253" spans="2:65" s="12" customFormat="1" ht="22.5" customHeight="1" x14ac:dyDescent="0.1">
      <c r="B1253" s="161"/>
      <c r="C1253" s="162"/>
      <c r="D1253" s="162"/>
      <c r="E1253" s="163" t="s">
        <v>3</v>
      </c>
      <c r="F1253" s="251" t="s">
        <v>163</v>
      </c>
      <c r="G1253" s="252"/>
      <c r="H1253" s="252"/>
      <c r="I1253" s="252"/>
      <c r="J1253" s="162"/>
      <c r="K1253" s="164">
        <v>1</v>
      </c>
      <c r="L1253" s="162"/>
      <c r="M1253" s="162"/>
      <c r="N1253" s="162"/>
      <c r="O1253" s="162"/>
      <c r="P1253" s="162"/>
      <c r="Q1253" s="162"/>
      <c r="R1253" s="165"/>
      <c r="T1253" s="166"/>
      <c r="U1253" s="162"/>
      <c r="V1253" s="162"/>
      <c r="W1253" s="162"/>
      <c r="X1253" s="162"/>
      <c r="Y1253" s="162"/>
      <c r="Z1253" s="162"/>
      <c r="AA1253" s="167"/>
      <c r="AT1253" s="168" t="s">
        <v>161</v>
      </c>
      <c r="AU1253" s="168" t="s">
        <v>81</v>
      </c>
      <c r="AV1253" s="12" t="s">
        <v>87</v>
      </c>
      <c r="AW1253" s="12" t="s">
        <v>32</v>
      </c>
      <c r="AX1253" s="12" t="s">
        <v>20</v>
      </c>
      <c r="AY1253" s="168" t="s">
        <v>154</v>
      </c>
    </row>
    <row r="1254" spans="2:65" s="1" customFormat="1" ht="31.5" customHeight="1" x14ac:dyDescent="0.1">
      <c r="B1254" s="135"/>
      <c r="C1254" s="136" t="s">
        <v>1268</v>
      </c>
      <c r="D1254" s="136" t="s">
        <v>155</v>
      </c>
      <c r="E1254" s="137" t="s">
        <v>1269</v>
      </c>
      <c r="F1254" s="244" t="s">
        <v>1270</v>
      </c>
      <c r="G1254" s="245"/>
      <c r="H1254" s="245"/>
      <c r="I1254" s="245"/>
      <c r="J1254" s="138" t="s">
        <v>221</v>
      </c>
      <c r="K1254" s="139">
        <v>25.92</v>
      </c>
      <c r="L1254" s="246">
        <v>0</v>
      </c>
      <c r="M1254" s="245"/>
      <c r="N1254" s="246">
        <f>ROUND(L1254*K1254,2)</f>
        <v>0</v>
      </c>
      <c r="O1254" s="245"/>
      <c r="P1254" s="245"/>
      <c r="Q1254" s="245"/>
      <c r="R1254" s="140"/>
      <c r="T1254" s="141" t="s">
        <v>3</v>
      </c>
      <c r="U1254" s="40" t="s">
        <v>41</v>
      </c>
      <c r="V1254" s="142">
        <v>1.585</v>
      </c>
      <c r="W1254" s="142">
        <f>V1254*K1254</f>
        <v>41.083200000000005</v>
      </c>
      <c r="X1254" s="142">
        <v>2.5000000000000001E-4</v>
      </c>
      <c r="Y1254" s="142">
        <f>X1254*K1254</f>
        <v>6.4800000000000005E-3</v>
      </c>
      <c r="Z1254" s="142">
        <v>0</v>
      </c>
      <c r="AA1254" s="143">
        <f>Z1254*K1254</f>
        <v>0</v>
      </c>
      <c r="AR1254" s="17" t="s">
        <v>258</v>
      </c>
      <c r="AT1254" s="17" t="s">
        <v>155</v>
      </c>
      <c r="AU1254" s="17" t="s">
        <v>81</v>
      </c>
      <c r="AY1254" s="17" t="s">
        <v>154</v>
      </c>
      <c r="BE1254" s="144">
        <f>IF(U1254="základní",N1254,0)</f>
        <v>0</v>
      </c>
      <c r="BF1254" s="144">
        <f>IF(U1254="snížená",N1254,0)</f>
        <v>0</v>
      </c>
      <c r="BG1254" s="144">
        <f>IF(U1254="zákl. přenesená",N1254,0)</f>
        <v>0</v>
      </c>
      <c r="BH1254" s="144">
        <f>IF(U1254="sníž. přenesená",N1254,0)</f>
        <v>0</v>
      </c>
      <c r="BI1254" s="144">
        <f>IF(U1254="nulová",N1254,0)</f>
        <v>0</v>
      </c>
      <c r="BJ1254" s="17" t="s">
        <v>81</v>
      </c>
      <c r="BK1254" s="144">
        <f>ROUND(L1254*K1254,2)</f>
        <v>0</v>
      </c>
      <c r="BL1254" s="17" t="s">
        <v>258</v>
      </c>
      <c r="BM1254" s="17" t="s">
        <v>1271</v>
      </c>
    </row>
    <row r="1255" spans="2:65" s="10" customFormat="1" ht="22.5" customHeight="1" x14ac:dyDescent="0.1">
      <c r="B1255" s="145"/>
      <c r="C1255" s="146"/>
      <c r="D1255" s="146"/>
      <c r="E1255" s="147" t="s">
        <v>3</v>
      </c>
      <c r="F1255" s="247" t="s">
        <v>1272</v>
      </c>
      <c r="G1255" s="248"/>
      <c r="H1255" s="248"/>
      <c r="I1255" s="248"/>
      <c r="J1255" s="146"/>
      <c r="K1255" s="148" t="s">
        <v>3</v>
      </c>
      <c r="L1255" s="146"/>
      <c r="M1255" s="146"/>
      <c r="N1255" s="146"/>
      <c r="O1255" s="146"/>
      <c r="P1255" s="146"/>
      <c r="Q1255" s="146"/>
      <c r="R1255" s="149"/>
      <c r="T1255" s="150"/>
      <c r="U1255" s="146"/>
      <c r="V1255" s="146"/>
      <c r="W1255" s="146"/>
      <c r="X1255" s="146"/>
      <c r="Y1255" s="146"/>
      <c r="Z1255" s="146"/>
      <c r="AA1255" s="151"/>
      <c r="AT1255" s="152" t="s">
        <v>161</v>
      </c>
      <c r="AU1255" s="152" t="s">
        <v>81</v>
      </c>
      <c r="AV1255" s="10" t="s">
        <v>20</v>
      </c>
      <c r="AW1255" s="10" t="s">
        <v>32</v>
      </c>
      <c r="AX1255" s="10" t="s">
        <v>74</v>
      </c>
      <c r="AY1255" s="152" t="s">
        <v>154</v>
      </c>
    </row>
    <row r="1256" spans="2:65" s="11" customFormat="1" ht="22.5" customHeight="1" x14ac:dyDescent="0.1">
      <c r="B1256" s="153"/>
      <c r="C1256" s="154"/>
      <c r="D1256" s="154"/>
      <c r="E1256" s="155" t="s">
        <v>3</v>
      </c>
      <c r="F1256" s="249" t="s">
        <v>1273</v>
      </c>
      <c r="G1256" s="250"/>
      <c r="H1256" s="250"/>
      <c r="I1256" s="250"/>
      <c r="J1256" s="154"/>
      <c r="K1256" s="156">
        <v>24</v>
      </c>
      <c r="L1256" s="154"/>
      <c r="M1256" s="154"/>
      <c r="N1256" s="154"/>
      <c r="O1256" s="154"/>
      <c r="P1256" s="154"/>
      <c r="Q1256" s="154"/>
      <c r="R1256" s="157"/>
      <c r="T1256" s="158"/>
      <c r="U1256" s="154"/>
      <c r="V1256" s="154"/>
      <c r="W1256" s="154"/>
      <c r="X1256" s="154"/>
      <c r="Y1256" s="154"/>
      <c r="Z1256" s="154"/>
      <c r="AA1256" s="159"/>
      <c r="AT1256" s="160" t="s">
        <v>161</v>
      </c>
      <c r="AU1256" s="160" t="s">
        <v>81</v>
      </c>
      <c r="AV1256" s="11" t="s">
        <v>81</v>
      </c>
      <c r="AW1256" s="11" t="s">
        <v>32</v>
      </c>
      <c r="AX1256" s="11" t="s">
        <v>74</v>
      </c>
      <c r="AY1256" s="160" t="s">
        <v>154</v>
      </c>
    </row>
    <row r="1257" spans="2:65" s="10" customFormat="1" ht="22.5" customHeight="1" x14ac:dyDescent="0.1">
      <c r="B1257" s="145"/>
      <c r="C1257" s="146"/>
      <c r="D1257" s="146"/>
      <c r="E1257" s="147" t="s">
        <v>3</v>
      </c>
      <c r="F1257" s="253" t="s">
        <v>1274</v>
      </c>
      <c r="G1257" s="248"/>
      <c r="H1257" s="248"/>
      <c r="I1257" s="248"/>
      <c r="J1257" s="146"/>
      <c r="K1257" s="148" t="s">
        <v>3</v>
      </c>
      <c r="L1257" s="146"/>
      <c r="M1257" s="146"/>
      <c r="N1257" s="146"/>
      <c r="O1257" s="146"/>
      <c r="P1257" s="146"/>
      <c r="Q1257" s="146"/>
      <c r="R1257" s="149"/>
      <c r="T1257" s="150"/>
      <c r="U1257" s="146"/>
      <c r="V1257" s="146"/>
      <c r="W1257" s="146"/>
      <c r="X1257" s="146"/>
      <c r="Y1257" s="146"/>
      <c r="Z1257" s="146"/>
      <c r="AA1257" s="151"/>
      <c r="AT1257" s="152" t="s">
        <v>161</v>
      </c>
      <c r="AU1257" s="152" t="s">
        <v>81</v>
      </c>
      <c r="AV1257" s="10" t="s">
        <v>20</v>
      </c>
      <c r="AW1257" s="10" t="s">
        <v>32</v>
      </c>
      <c r="AX1257" s="10" t="s">
        <v>74</v>
      </c>
      <c r="AY1257" s="152" t="s">
        <v>154</v>
      </c>
    </row>
    <row r="1258" spans="2:65" s="11" customFormat="1" ht="22.5" customHeight="1" x14ac:dyDescent="0.1">
      <c r="B1258" s="153"/>
      <c r="C1258" s="154"/>
      <c r="D1258" s="154"/>
      <c r="E1258" s="155" t="s">
        <v>3</v>
      </c>
      <c r="F1258" s="249" t="s">
        <v>1275</v>
      </c>
      <c r="G1258" s="250"/>
      <c r="H1258" s="250"/>
      <c r="I1258" s="250"/>
      <c r="J1258" s="154"/>
      <c r="K1258" s="156">
        <v>1.92</v>
      </c>
      <c r="L1258" s="154"/>
      <c r="M1258" s="154"/>
      <c r="N1258" s="154"/>
      <c r="O1258" s="154"/>
      <c r="P1258" s="154"/>
      <c r="Q1258" s="154"/>
      <c r="R1258" s="157"/>
      <c r="T1258" s="158"/>
      <c r="U1258" s="154"/>
      <c r="V1258" s="154"/>
      <c r="W1258" s="154"/>
      <c r="X1258" s="154"/>
      <c r="Y1258" s="154"/>
      <c r="Z1258" s="154"/>
      <c r="AA1258" s="159"/>
      <c r="AT1258" s="160" t="s">
        <v>161</v>
      </c>
      <c r="AU1258" s="160" t="s">
        <v>81</v>
      </c>
      <c r="AV1258" s="11" t="s">
        <v>81</v>
      </c>
      <c r="AW1258" s="11" t="s">
        <v>32</v>
      </c>
      <c r="AX1258" s="11" t="s">
        <v>74</v>
      </c>
      <c r="AY1258" s="160" t="s">
        <v>154</v>
      </c>
    </row>
    <row r="1259" spans="2:65" s="12" customFormat="1" ht="22.5" customHeight="1" x14ac:dyDescent="0.1">
      <c r="B1259" s="161"/>
      <c r="C1259" s="162"/>
      <c r="D1259" s="162"/>
      <c r="E1259" s="163" t="s">
        <v>3</v>
      </c>
      <c r="F1259" s="251" t="s">
        <v>163</v>
      </c>
      <c r="G1259" s="252"/>
      <c r="H1259" s="252"/>
      <c r="I1259" s="252"/>
      <c r="J1259" s="162"/>
      <c r="K1259" s="164">
        <v>25.92</v>
      </c>
      <c r="L1259" s="162"/>
      <c r="M1259" s="162"/>
      <c r="N1259" s="162"/>
      <c r="O1259" s="162"/>
      <c r="P1259" s="162"/>
      <c r="Q1259" s="162"/>
      <c r="R1259" s="165"/>
      <c r="T1259" s="166"/>
      <c r="U1259" s="162"/>
      <c r="V1259" s="162"/>
      <c r="W1259" s="162"/>
      <c r="X1259" s="162"/>
      <c r="Y1259" s="162"/>
      <c r="Z1259" s="162"/>
      <c r="AA1259" s="167"/>
      <c r="AT1259" s="168" t="s">
        <v>161</v>
      </c>
      <c r="AU1259" s="168" t="s">
        <v>81</v>
      </c>
      <c r="AV1259" s="12" t="s">
        <v>87</v>
      </c>
      <c r="AW1259" s="12" t="s">
        <v>32</v>
      </c>
      <c r="AX1259" s="12" t="s">
        <v>20</v>
      </c>
      <c r="AY1259" s="168" t="s">
        <v>154</v>
      </c>
    </row>
    <row r="1260" spans="2:65" s="1" customFormat="1" ht="31.5" customHeight="1" x14ac:dyDescent="0.1">
      <c r="B1260" s="135"/>
      <c r="C1260" s="177" t="s">
        <v>1276</v>
      </c>
      <c r="D1260" s="177" t="s">
        <v>367</v>
      </c>
      <c r="E1260" s="178" t="s">
        <v>1277</v>
      </c>
      <c r="F1260" s="256" t="s">
        <v>1278</v>
      </c>
      <c r="G1260" s="257"/>
      <c r="H1260" s="257"/>
      <c r="I1260" s="257"/>
      <c r="J1260" s="179" t="s">
        <v>1245</v>
      </c>
      <c r="K1260" s="180">
        <v>5</v>
      </c>
      <c r="L1260" s="258">
        <v>0</v>
      </c>
      <c r="M1260" s="257"/>
      <c r="N1260" s="258">
        <f>ROUND(L1260*K1260,2)</f>
        <v>0</v>
      </c>
      <c r="O1260" s="245"/>
      <c r="P1260" s="245"/>
      <c r="Q1260" s="245"/>
      <c r="R1260" s="140"/>
      <c r="T1260" s="141" t="s">
        <v>3</v>
      </c>
      <c r="U1260" s="40" t="s">
        <v>41</v>
      </c>
      <c r="V1260" s="142">
        <v>0</v>
      </c>
      <c r="W1260" s="142">
        <f>V1260*K1260</f>
        <v>0</v>
      </c>
      <c r="X1260" s="142">
        <v>0</v>
      </c>
      <c r="Y1260" s="142">
        <f>X1260*K1260</f>
        <v>0</v>
      </c>
      <c r="Z1260" s="142">
        <v>0</v>
      </c>
      <c r="AA1260" s="143">
        <f>Z1260*K1260</f>
        <v>0</v>
      </c>
      <c r="AR1260" s="17" t="s">
        <v>383</v>
      </c>
      <c r="AT1260" s="17" t="s">
        <v>367</v>
      </c>
      <c r="AU1260" s="17" t="s">
        <v>81</v>
      </c>
      <c r="AY1260" s="17" t="s">
        <v>154</v>
      </c>
      <c r="BE1260" s="144">
        <f>IF(U1260="základní",N1260,0)</f>
        <v>0</v>
      </c>
      <c r="BF1260" s="144">
        <f>IF(U1260="snížená",N1260,0)</f>
        <v>0</v>
      </c>
      <c r="BG1260" s="144">
        <f>IF(U1260="zákl. přenesená",N1260,0)</f>
        <v>0</v>
      </c>
      <c r="BH1260" s="144">
        <f>IF(U1260="sníž. přenesená",N1260,0)</f>
        <v>0</v>
      </c>
      <c r="BI1260" s="144">
        <f>IF(U1260="nulová",N1260,0)</f>
        <v>0</v>
      </c>
      <c r="BJ1260" s="17" t="s">
        <v>81</v>
      </c>
      <c r="BK1260" s="144">
        <f>ROUND(L1260*K1260,2)</f>
        <v>0</v>
      </c>
      <c r="BL1260" s="17" t="s">
        <v>258</v>
      </c>
      <c r="BM1260" s="17" t="s">
        <v>1279</v>
      </c>
    </row>
    <row r="1261" spans="2:65" s="10" customFormat="1" ht="22.5" customHeight="1" x14ac:dyDescent="0.1">
      <c r="B1261" s="145"/>
      <c r="C1261" s="146"/>
      <c r="D1261" s="146"/>
      <c r="E1261" s="147" t="s">
        <v>3</v>
      </c>
      <c r="F1261" s="247" t="s">
        <v>1247</v>
      </c>
      <c r="G1261" s="248"/>
      <c r="H1261" s="248"/>
      <c r="I1261" s="248"/>
      <c r="J1261" s="146"/>
      <c r="K1261" s="148" t="s">
        <v>3</v>
      </c>
      <c r="L1261" s="146"/>
      <c r="M1261" s="146"/>
      <c r="N1261" s="146"/>
      <c r="O1261" s="146"/>
      <c r="P1261" s="146"/>
      <c r="Q1261" s="146"/>
      <c r="R1261" s="149"/>
      <c r="T1261" s="150"/>
      <c r="U1261" s="146"/>
      <c r="V1261" s="146"/>
      <c r="W1261" s="146"/>
      <c r="X1261" s="146"/>
      <c r="Y1261" s="146"/>
      <c r="Z1261" s="146"/>
      <c r="AA1261" s="151"/>
      <c r="AT1261" s="152" t="s">
        <v>161</v>
      </c>
      <c r="AU1261" s="152" t="s">
        <v>81</v>
      </c>
      <c r="AV1261" s="10" t="s">
        <v>20</v>
      </c>
      <c r="AW1261" s="10" t="s">
        <v>32</v>
      </c>
      <c r="AX1261" s="10" t="s">
        <v>74</v>
      </c>
      <c r="AY1261" s="152" t="s">
        <v>154</v>
      </c>
    </row>
    <row r="1262" spans="2:65" s="11" customFormat="1" ht="22.5" customHeight="1" x14ac:dyDescent="0.1">
      <c r="B1262" s="153"/>
      <c r="C1262" s="154"/>
      <c r="D1262" s="154"/>
      <c r="E1262" s="155" t="s">
        <v>3</v>
      </c>
      <c r="F1262" s="249" t="s">
        <v>90</v>
      </c>
      <c r="G1262" s="250"/>
      <c r="H1262" s="250"/>
      <c r="I1262" s="250"/>
      <c r="J1262" s="154"/>
      <c r="K1262" s="156">
        <v>5</v>
      </c>
      <c r="L1262" s="154"/>
      <c r="M1262" s="154"/>
      <c r="N1262" s="154"/>
      <c r="O1262" s="154"/>
      <c r="P1262" s="154"/>
      <c r="Q1262" s="154"/>
      <c r="R1262" s="157"/>
      <c r="T1262" s="158"/>
      <c r="U1262" s="154"/>
      <c r="V1262" s="154"/>
      <c r="W1262" s="154"/>
      <c r="X1262" s="154"/>
      <c r="Y1262" s="154"/>
      <c r="Z1262" s="154"/>
      <c r="AA1262" s="159"/>
      <c r="AT1262" s="160" t="s">
        <v>161</v>
      </c>
      <c r="AU1262" s="160" t="s">
        <v>81</v>
      </c>
      <c r="AV1262" s="11" t="s">
        <v>81</v>
      </c>
      <c r="AW1262" s="11" t="s">
        <v>32</v>
      </c>
      <c r="AX1262" s="11" t="s">
        <v>74</v>
      </c>
      <c r="AY1262" s="160" t="s">
        <v>154</v>
      </c>
    </row>
    <row r="1263" spans="2:65" s="12" customFormat="1" ht="22.5" customHeight="1" x14ac:dyDescent="0.1">
      <c r="B1263" s="161"/>
      <c r="C1263" s="162"/>
      <c r="D1263" s="162"/>
      <c r="E1263" s="163" t="s">
        <v>3</v>
      </c>
      <c r="F1263" s="251" t="s">
        <v>163</v>
      </c>
      <c r="G1263" s="252"/>
      <c r="H1263" s="252"/>
      <c r="I1263" s="252"/>
      <c r="J1263" s="162"/>
      <c r="K1263" s="164">
        <v>5</v>
      </c>
      <c r="L1263" s="162"/>
      <c r="M1263" s="162"/>
      <c r="N1263" s="162"/>
      <c r="O1263" s="162"/>
      <c r="P1263" s="162"/>
      <c r="Q1263" s="162"/>
      <c r="R1263" s="165"/>
      <c r="T1263" s="166"/>
      <c r="U1263" s="162"/>
      <c r="V1263" s="162"/>
      <c r="W1263" s="162"/>
      <c r="X1263" s="162"/>
      <c r="Y1263" s="162"/>
      <c r="Z1263" s="162"/>
      <c r="AA1263" s="167"/>
      <c r="AT1263" s="168" t="s">
        <v>161</v>
      </c>
      <c r="AU1263" s="168" t="s">
        <v>81</v>
      </c>
      <c r="AV1263" s="12" t="s">
        <v>87</v>
      </c>
      <c r="AW1263" s="12" t="s">
        <v>32</v>
      </c>
      <c r="AX1263" s="12" t="s">
        <v>20</v>
      </c>
      <c r="AY1263" s="168" t="s">
        <v>154</v>
      </c>
    </row>
    <row r="1264" spans="2:65" s="1" customFormat="1" ht="31.5" customHeight="1" x14ac:dyDescent="0.1">
      <c r="B1264" s="135"/>
      <c r="C1264" s="177" t="s">
        <v>1280</v>
      </c>
      <c r="D1264" s="177" t="s">
        <v>367</v>
      </c>
      <c r="E1264" s="178" t="s">
        <v>1281</v>
      </c>
      <c r="F1264" s="256" t="s">
        <v>1282</v>
      </c>
      <c r="G1264" s="257"/>
      <c r="H1264" s="257"/>
      <c r="I1264" s="257"/>
      <c r="J1264" s="179" t="s">
        <v>1245</v>
      </c>
      <c r="K1264" s="180">
        <v>1</v>
      </c>
      <c r="L1264" s="258">
        <v>0</v>
      </c>
      <c r="M1264" s="257"/>
      <c r="N1264" s="258">
        <f>ROUND(L1264*K1264,2)</f>
        <v>0</v>
      </c>
      <c r="O1264" s="245"/>
      <c r="P1264" s="245"/>
      <c r="Q1264" s="245"/>
      <c r="R1264" s="140"/>
      <c r="T1264" s="141" t="s">
        <v>3</v>
      </c>
      <c r="U1264" s="40" t="s">
        <v>41</v>
      </c>
      <c r="V1264" s="142">
        <v>0</v>
      </c>
      <c r="W1264" s="142">
        <f>V1264*K1264</f>
        <v>0</v>
      </c>
      <c r="X1264" s="142">
        <v>0</v>
      </c>
      <c r="Y1264" s="142">
        <f>X1264*K1264</f>
        <v>0</v>
      </c>
      <c r="Z1264" s="142">
        <v>0</v>
      </c>
      <c r="AA1264" s="143">
        <f>Z1264*K1264</f>
        <v>0</v>
      </c>
      <c r="AR1264" s="17" t="s">
        <v>383</v>
      </c>
      <c r="AT1264" s="17" t="s">
        <v>367</v>
      </c>
      <c r="AU1264" s="17" t="s">
        <v>81</v>
      </c>
      <c r="AY1264" s="17" t="s">
        <v>154</v>
      </c>
      <c r="BE1264" s="144">
        <f>IF(U1264="základní",N1264,0)</f>
        <v>0</v>
      </c>
      <c r="BF1264" s="144">
        <f>IF(U1264="snížená",N1264,0)</f>
        <v>0</v>
      </c>
      <c r="BG1264" s="144">
        <f>IF(U1264="zákl. přenesená",N1264,0)</f>
        <v>0</v>
      </c>
      <c r="BH1264" s="144">
        <f>IF(U1264="sníž. přenesená",N1264,0)</f>
        <v>0</v>
      </c>
      <c r="BI1264" s="144">
        <f>IF(U1264="nulová",N1264,0)</f>
        <v>0</v>
      </c>
      <c r="BJ1264" s="17" t="s">
        <v>81</v>
      </c>
      <c r="BK1264" s="144">
        <f>ROUND(L1264*K1264,2)</f>
        <v>0</v>
      </c>
      <c r="BL1264" s="17" t="s">
        <v>258</v>
      </c>
      <c r="BM1264" s="17" t="s">
        <v>1283</v>
      </c>
    </row>
    <row r="1265" spans="2:65" s="10" customFormat="1" ht="22.5" customHeight="1" x14ac:dyDescent="0.1">
      <c r="B1265" s="145"/>
      <c r="C1265" s="146"/>
      <c r="D1265" s="146"/>
      <c r="E1265" s="147" t="s">
        <v>3</v>
      </c>
      <c r="F1265" s="247" t="s">
        <v>1247</v>
      </c>
      <c r="G1265" s="248"/>
      <c r="H1265" s="248"/>
      <c r="I1265" s="248"/>
      <c r="J1265" s="146"/>
      <c r="K1265" s="148" t="s">
        <v>3</v>
      </c>
      <c r="L1265" s="146"/>
      <c r="M1265" s="146"/>
      <c r="N1265" s="146"/>
      <c r="O1265" s="146"/>
      <c r="P1265" s="146"/>
      <c r="Q1265" s="146"/>
      <c r="R1265" s="149"/>
      <c r="T1265" s="150"/>
      <c r="U1265" s="146"/>
      <c r="V1265" s="146"/>
      <c r="W1265" s="146"/>
      <c r="X1265" s="146"/>
      <c r="Y1265" s="146"/>
      <c r="Z1265" s="146"/>
      <c r="AA1265" s="151"/>
      <c r="AT1265" s="152" t="s">
        <v>161</v>
      </c>
      <c r="AU1265" s="152" t="s">
        <v>81</v>
      </c>
      <c r="AV1265" s="10" t="s">
        <v>20</v>
      </c>
      <c r="AW1265" s="10" t="s">
        <v>32</v>
      </c>
      <c r="AX1265" s="10" t="s">
        <v>74</v>
      </c>
      <c r="AY1265" s="152" t="s">
        <v>154</v>
      </c>
    </row>
    <row r="1266" spans="2:65" s="11" customFormat="1" ht="22.5" customHeight="1" x14ac:dyDescent="0.1">
      <c r="B1266" s="153"/>
      <c r="C1266" s="154"/>
      <c r="D1266" s="154"/>
      <c r="E1266" s="155" t="s">
        <v>3</v>
      </c>
      <c r="F1266" s="249" t="s">
        <v>20</v>
      </c>
      <c r="G1266" s="250"/>
      <c r="H1266" s="250"/>
      <c r="I1266" s="250"/>
      <c r="J1266" s="154"/>
      <c r="K1266" s="156">
        <v>1</v>
      </c>
      <c r="L1266" s="154"/>
      <c r="M1266" s="154"/>
      <c r="N1266" s="154"/>
      <c r="O1266" s="154"/>
      <c r="P1266" s="154"/>
      <c r="Q1266" s="154"/>
      <c r="R1266" s="157"/>
      <c r="T1266" s="158"/>
      <c r="U1266" s="154"/>
      <c r="V1266" s="154"/>
      <c r="W1266" s="154"/>
      <c r="X1266" s="154"/>
      <c r="Y1266" s="154"/>
      <c r="Z1266" s="154"/>
      <c r="AA1266" s="159"/>
      <c r="AT1266" s="160" t="s">
        <v>161</v>
      </c>
      <c r="AU1266" s="160" t="s">
        <v>81</v>
      </c>
      <c r="AV1266" s="11" t="s">
        <v>81</v>
      </c>
      <c r="AW1266" s="11" t="s">
        <v>32</v>
      </c>
      <c r="AX1266" s="11" t="s">
        <v>74</v>
      </c>
      <c r="AY1266" s="160" t="s">
        <v>154</v>
      </c>
    </row>
    <row r="1267" spans="2:65" s="12" customFormat="1" ht="22.5" customHeight="1" x14ac:dyDescent="0.1">
      <c r="B1267" s="161"/>
      <c r="C1267" s="162"/>
      <c r="D1267" s="162"/>
      <c r="E1267" s="163" t="s">
        <v>3</v>
      </c>
      <c r="F1267" s="251" t="s">
        <v>163</v>
      </c>
      <c r="G1267" s="252"/>
      <c r="H1267" s="252"/>
      <c r="I1267" s="252"/>
      <c r="J1267" s="162"/>
      <c r="K1267" s="164">
        <v>1</v>
      </c>
      <c r="L1267" s="162"/>
      <c r="M1267" s="162"/>
      <c r="N1267" s="162"/>
      <c r="O1267" s="162"/>
      <c r="P1267" s="162"/>
      <c r="Q1267" s="162"/>
      <c r="R1267" s="165"/>
      <c r="T1267" s="166"/>
      <c r="U1267" s="162"/>
      <c r="V1267" s="162"/>
      <c r="W1267" s="162"/>
      <c r="X1267" s="162"/>
      <c r="Y1267" s="162"/>
      <c r="Z1267" s="162"/>
      <c r="AA1267" s="167"/>
      <c r="AT1267" s="168" t="s">
        <v>161</v>
      </c>
      <c r="AU1267" s="168" t="s">
        <v>81</v>
      </c>
      <c r="AV1267" s="12" t="s">
        <v>87</v>
      </c>
      <c r="AW1267" s="12" t="s">
        <v>32</v>
      </c>
      <c r="AX1267" s="12" t="s">
        <v>20</v>
      </c>
      <c r="AY1267" s="168" t="s">
        <v>154</v>
      </c>
    </row>
    <row r="1268" spans="2:65" s="1" customFormat="1" ht="31.5" customHeight="1" x14ac:dyDescent="0.1">
      <c r="B1268" s="135"/>
      <c r="C1268" s="136" t="s">
        <v>1284</v>
      </c>
      <c r="D1268" s="136" t="s">
        <v>155</v>
      </c>
      <c r="E1268" s="137" t="s">
        <v>1285</v>
      </c>
      <c r="F1268" s="244" t="s">
        <v>1286</v>
      </c>
      <c r="G1268" s="245"/>
      <c r="H1268" s="245"/>
      <c r="I1268" s="245"/>
      <c r="J1268" s="138" t="s">
        <v>235</v>
      </c>
      <c r="K1268" s="139">
        <v>3</v>
      </c>
      <c r="L1268" s="246">
        <v>0</v>
      </c>
      <c r="M1268" s="245"/>
      <c r="N1268" s="246">
        <f>ROUND(L1268*K1268,2)</f>
        <v>0</v>
      </c>
      <c r="O1268" s="245"/>
      <c r="P1268" s="245"/>
      <c r="Q1268" s="245"/>
      <c r="R1268" s="140"/>
      <c r="T1268" s="141" t="s">
        <v>3</v>
      </c>
      <c r="U1268" s="40" t="s">
        <v>41</v>
      </c>
      <c r="V1268" s="142">
        <v>1.5589999999999999</v>
      </c>
      <c r="W1268" s="142">
        <f>V1268*K1268</f>
        <v>4.6769999999999996</v>
      </c>
      <c r="X1268" s="142">
        <v>2.5000000000000001E-4</v>
      </c>
      <c r="Y1268" s="142">
        <f>X1268*K1268</f>
        <v>7.5000000000000002E-4</v>
      </c>
      <c r="Z1268" s="142">
        <v>0</v>
      </c>
      <c r="AA1268" s="143">
        <f>Z1268*K1268</f>
        <v>0</v>
      </c>
      <c r="AR1268" s="17" t="s">
        <v>258</v>
      </c>
      <c r="AT1268" s="17" t="s">
        <v>155</v>
      </c>
      <c r="AU1268" s="17" t="s">
        <v>81</v>
      </c>
      <c r="AY1268" s="17" t="s">
        <v>154</v>
      </c>
      <c r="BE1268" s="144">
        <f>IF(U1268="základní",N1268,0)</f>
        <v>0</v>
      </c>
      <c r="BF1268" s="144">
        <f>IF(U1268="snížená",N1268,0)</f>
        <v>0</v>
      </c>
      <c r="BG1268" s="144">
        <f>IF(U1268="zákl. přenesená",N1268,0)</f>
        <v>0</v>
      </c>
      <c r="BH1268" s="144">
        <f>IF(U1268="sníž. přenesená",N1268,0)</f>
        <v>0</v>
      </c>
      <c r="BI1268" s="144">
        <f>IF(U1268="nulová",N1268,0)</f>
        <v>0</v>
      </c>
      <c r="BJ1268" s="17" t="s">
        <v>81</v>
      </c>
      <c r="BK1268" s="144">
        <f>ROUND(L1268*K1268,2)</f>
        <v>0</v>
      </c>
      <c r="BL1268" s="17" t="s">
        <v>258</v>
      </c>
      <c r="BM1268" s="17" t="s">
        <v>1287</v>
      </c>
    </row>
    <row r="1269" spans="2:65" s="10" customFormat="1" ht="22.5" customHeight="1" x14ac:dyDescent="0.1">
      <c r="B1269" s="145"/>
      <c r="C1269" s="146"/>
      <c r="D1269" s="146"/>
      <c r="E1269" s="147" t="s">
        <v>3</v>
      </c>
      <c r="F1269" s="247" t="s">
        <v>1288</v>
      </c>
      <c r="G1269" s="248"/>
      <c r="H1269" s="248"/>
      <c r="I1269" s="248"/>
      <c r="J1269" s="146"/>
      <c r="K1269" s="148" t="s">
        <v>3</v>
      </c>
      <c r="L1269" s="146"/>
      <c r="M1269" s="146"/>
      <c r="N1269" s="146"/>
      <c r="O1269" s="146"/>
      <c r="P1269" s="146"/>
      <c r="Q1269" s="146"/>
      <c r="R1269" s="149"/>
      <c r="T1269" s="150"/>
      <c r="U1269" s="146"/>
      <c r="V1269" s="146"/>
      <c r="W1269" s="146"/>
      <c r="X1269" s="146"/>
      <c r="Y1269" s="146"/>
      <c r="Z1269" s="146"/>
      <c r="AA1269" s="151"/>
      <c r="AT1269" s="152" t="s">
        <v>161</v>
      </c>
      <c r="AU1269" s="152" t="s">
        <v>81</v>
      </c>
      <c r="AV1269" s="10" t="s">
        <v>20</v>
      </c>
      <c r="AW1269" s="10" t="s">
        <v>32</v>
      </c>
      <c r="AX1269" s="10" t="s">
        <v>74</v>
      </c>
      <c r="AY1269" s="152" t="s">
        <v>154</v>
      </c>
    </row>
    <row r="1270" spans="2:65" s="11" customFormat="1" ht="22.5" customHeight="1" x14ac:dyDescent="0.1">
      <c r="B1270" s="153"/>
      <c r="C1270" s="154"/>
      <c r="D1270" s="154"/>
      <c r="E1270" s="155" t="s">
        <v>3</v>
      </c>
      <c r="F1270" s="249" t="s">
        <v>497</v>
      </c>
      <c r="G1270" s="250"/>
      <c r="H1270" s="250"/>
      <c r="I1270" s="250"/>
      <c r="J1270" s="154"/>
      <c r="K1270" s="156">
        <v>2</v>
      </c>
      <c r="L1270" s="154"/>
      <c r="M1270" s="154"/>
      <c r="N1270" s="154"/>
      <c r="O1270" s="154"/>
      <c r="P1270" s="154"/>
      <c r="Q1270" s="154"/>
      <c r="R1270" s="157"/>
      <c r="T1270" s="158"/>
      <c r="U1270" s="154"/>
      <c r="V1270" s="154"/>
      <c r="W1270" s="154"/>
      <c r="X1270" s="154"/>
      <c r="Y1270" s="154"/>
      <c r="Z1270" s="154"/>
      <c r="AA1270" s="159"/>
      <c r="AT1270" s="160" t="s">
        <v>161</v>
      </c>
      <c r="AU1270" s="160" t="s">
        <v>81</v>
      </c>
      <c r="AV1270" s="11" t="s">
        <v>81</v>
      </c>
      <c r="AW1270" s="11" t="s">
        <v>32</v>
      </c>
      <c r="AX1270" s="11" t="s">
        <v>74</v>
      </c>
      <c r="AY1270" s="160" t="s">
        <v>154</v>
      </c>
    </row>
    <row r="1271" spans="2:65" s="10" customFormat="1" ht="22.5" customHeight="1" x14ac:dyDescent="0.1">
      <c r="B1271" s="145"/>
      <c r="C1271" s="146"/>
      <c r="D1271" s="146"/>
      <c r="E1271" s="147" t="s">
        <v>3</v>
      </c>
      <c r="F1271" s="253" t="s">
        <v>1289</v>
      </c>
      <c r="G1271" s="248"/>
      <c r="H1271" s="248"/>
      <c r="I1271" s="248"/>
      <c r="J1271" s="146"/>
      <c r="K1271" s="148" t="s">
        <v>3</v>
      </c>
      <c r="L1271" s="146"/>
      <c r="M1271" s="146"/>
      <c r="N1271" s="146"/>
      <c r="O1271" s="146"/>
      <c r="P1271" s="146"/>
      <c r="Q1271" s="146"/>
      <c r="R1271" s="149"/>
      <c r="T1271" s="150"/>
      <c r="U1271" s="146"/>
      <c r="V1271" s="146"/>
      <c r="W1271" s="146"/>
      <c r="X1271" s="146"/>
      <c r="Y1271" s="146"/>
      <c r="Z1271" s="146"/>
      <c r="AA1271" s="151"/>
      <c r="AT1271" s="152" t="s">
        <v>161</v>
      </c>
      <c r="AU1271" s="152" t="s">
        <v>81</v>
      </c>
      <c r="AV1271" s="10" t="s">
        <v>20</v>
      </c>
      <c r="AW1271" s="10" t="s">
        <v>32</v>
      </c>
      <c r="AX1271" s="10" t="s">
        <v>74</v>
      </c>
      <c r="AY1271" s="152" t="s">
        <v>154</v>
      </c>
    </row>
    <row r="1272" spans="2:65" s="11" customFormat="1" ht="22.5" customHeight="1" x14ac:dyDescent="0.1">
      <c r="B1272" s="153"/>
      <c r="C1272" s="154"/>
      <c r="D1272" s="154"/>
      <c r="E1272" s="155" t="s">
        <v>3</v>
      </c>
      <c r="F1272" s="249" t="s">
        <v>20</v>
      </c>
      <c r="G1272" s="250"/>
      <c r="H1272" s="250"/>
      <c r="I1272" s="250"/>
      <c r="J1272" s="154"/>
      <c r="K1272" s="156">
        <v>1</v>
      </c>
      <c r="L1272" s="154"/>
      <c r="M1272" s="154"/>
      <c r="N1272" s="154"/>
      <c r="O1272" s="154"/>
      <c r="P1272" s="154"/>
      <c r="Q1272" s="154"/>
      <c r="R1272" s="157"/>
      <c r="T1272" s="158"/>
      <c r="U1272" s="154"/>
      <c r="V1272" s="154"/>
      <c r="W1272" s="154"/>
      <c r="X1272" s="154"/>
      <c r="Y1272" s="154"/>
      <c r="Z1272" s="154"/>
      <c r="AA1272" s="159"/>
      <c r="AT1272" s="160" t="s">
        <v>161</v>
      </c>
      <c r="AU1272" s="160" t="s">
        <v>81</v>
      </c>
      <c r="AV1272" s="11" t="s">
        <v>81</v>
      </c>
      <c r="AW1272" s="11" t="s">
        <v>32</v>
      </c>
      <c r="AX1272" s="11" t="s">
        <v>74</v>
      </c>
      <c r="AY1272" s="160" t="s">
        <v>154</v>
      </c>
    </row>
    <row r="1273" spans="2:65" s="12" customFormat="1" ht="22.5" customHeight="1" x14ac:dyDescent="0.1">
      <c r="B1273" s="161"/>
      <c r="C1273" s="162"/>
      <c r="D1273" s="162"/>
      <c r="E1273" s="163" t="s">
        <v>3</v>
      </c>
      <c r="F1273" s="251" t="s">
        <v>163</v>
      </c>
      <c r="G1273" s="252"/>
      <c r="H1273" s="252"/>
      <c r="I1273" s="252"/>
      <c r="J1273" s="162"/>
      <c r="K1273" s="164">
        <v>3</v>
      </c>
      <c r="L1273" s="162"/>
      <c r="M1273" s="162"/>
      <c r="N1273" s="162"/>
      <c r="O1273" s="162"/>
      <c r="P1273" s="162"/>
      <c r="Q1273" s="162"/>
      <c r="R1273" s="165"/>
      <c r="T1273" s="166"/>
      <c r="U1273" s="162"/>
      <c r="V1273" s="162"/>
      <c r="W1273" s="162"/>
      <c r="X1273" s="162"/>
      <c r="Y1273" s="162"/>
      <c r="Z1273" s="162"/>
      <c r="AA1273" s="167"/>
      <c r="AT1273" s="168" t="s">
        <v>161</v>
      </c>
      <c r="AU1273" s="168" t="s">
        <v>81</v>
      </c>
      <c r="AV1273" s="12" t="s">
        <v>87</v>
      </c>
      <c r="AW1273" s="12" t="s">
        <v>32</v>
      </c>
      <c r="AX1273" s="12" t="s">
        <v>20</v>
      </c>
      <c r="AY1273" s="168" t="s">
        <v>154</v>
      </c>
    </row>
    <row r="1274" spans="2:65" s="1" customFormat="1" ht="31.5" customHeight="1" x14ac:dyDescent="0.1">
      <c r="B1274" s="135"/>
      <c r="C1274" s="177" t="s">
        <v>1290</v>
      </c>
      <c r="D1274" s="177" t="s">
        <v>367</v>
      </c>
      <c r="E1274" s="178" t="s">
        <v>1291</v>
      </c>
      <c r="F1274" s="256" t="s">
        <v>1292</v>
      </c>
      <c r="G1274" s="257"/>
      <c r="H1274" s="257"/>
      <c r="I1274" s="257"/>
      <c r="J1274" s="179" t="s">
        <v>1245</v>
      </c>
      <c r="K1274" s="180">
        <v>2</v>
      </c>
      <c r="L1274" s="258">
        <v>0</v>
      </c>
      <c r="M1274" s="257"/>
      <c r="N1274" s="258">
        <f>ROUND(L1274*K1274,2)</f>
        <v>0</v>
      </c>
      <c r="O1274" s="245"/>
      <c r="P1274" s="245"/>
      <c r="Q1274" s="245"/>
      <c r="R1274" s="140"/>
      <c r="T1274" s="141" t="s">
        <v>3</v>
      </c>
      <c r="U1274" s="40" t="s">
        <v>41</v>
      </c>
      <c r="V1274" s="142">
        <v>0</v>
      </c>
      <c r="W1274" s="142">
        <f>V1274*K1274</f>
        <v>0</v>
      </c>
      <c r="X1274" s="142">
        <v>0</v>
      </c>
      <c r="Y1274" s="142">
        <f>X1274*K1274</f>
        <v>0</v>
      </c>
      <c r="Z1274" s="142">
        <v>0</v>
      </c>
      <c r="AA1274" s="143">
        <f>Z1274*K1274</f>
        <v>0</v>
      </c>
      <c r="AR1274" s="17" t="s">
        <v>383</v>
      </c>
      <c r="AT1274" s="17" t="s">
        <v>367</v>
      </c>
      <c r="AU1274" s="17" t="s">
        <v>81</v>
      </c>
      <c r="AY1274" s="17" t="s">
        <v>154</v>
      </c>
      <c r="BE1274" s="144">
        <f>IF(U1274="základní",N1274,0)</f>
        <v>0</v>
      </c>
      <c r="BF1274" s="144">
        <f>IF(U1274="snížená",N1274,0)</f>
        <v>0</v>
      </c>
      <c r="BG1274" s="144">
        <f>IF(U1274="zákl. přenesená",N1274,0)</f>
        <v>0</v>
      </c>
      <c r="BH1274" s="144">
        <f>IF(U1274="sníž. přenesená",N1274,0)</f>
        <v>0</v>
      </c>
      <c r="BI1274" s="144">
        <f>IF(U1274="nulová",N1274,0)</f>
        <v>0</v>
      </c>
      <c r="BJ1274" s="17" t="s">
        <v>81</v>
      </c>
      <c r="BK1274" s="144">
        <f>ROUND(L1274*K1274,2)</f>
        <v>0</v>
      </c>
      <c r="BL1274" s="17" t="s">
        <v>258</v>
      </c>
      <c r="BM1274" s="17" t="s">
        <v>1293</v>
      </c>
    </row>
    <row r="1275" spans="2:65" s="10" customFormat="1" ht="22.5" customHeight="1" x14ac:dyDescent="0.1">
      <c r="B1275" s="145"/>
      <c r="C1275" s="146"/>
      <c r="D1275" s="146"/>
      <c r="E1275" s="147" t="s">
        <v>3</v>
      </c>
      <c r="F1275" s="247" t="s">
        <v>1247</v>
      </c>
      <c r="G1275" s="248"/>
      <c r="H1275" s="248"/>
      <c r="I1275" s="248"/>
      <c r="J1275" s="146"/>
      <c r="K1275" s="148" t="s">
        <v>3</v>
      </c>
      <c r="L1275" s="146"/>
      <c r="M1275" s="146"/>
      <c r="N1275" s="146"/>
      <c r="O1275" s="146"/>
      <c r="P1275" s="146"/>
      <c r="Q1275" s="146"/>
      <c r="R1275" s="149"/>
      <c r="T1275" s="150"/>
      <c r="U1275" s="146"/>
      <c r="V1275" s="146"/>
      <c r="W1275" s="146"/>
      <c r="X1275" s="146"/>
      <c r="Y1275" s="146"/>
      <c r="Z1275" s="146"/>
      <c r="AA1275" s="151"/>
      <c r="AT1275" s="152" t="s">
        <v>161</v>
      </c>
      <c r="AU1275" s="152" t="s">
        <v>81</v>
      </c>
      <c r="AV1275" s="10" t="s">
        <v>20</v>
      </c>
      <c r="AW1275" s="10" t="s">
        <v>32</v>
      </c>
      <c r="AX1275" s="10" t="s">
        <v>74</v>
      </c>
      <c r="AY1275" s="152" t="s">
        <v>154</v>
      </c>
    </row>
    <row r="1276" spans="2:65" s="11" customFormat="1" ht="22.5" customHeight="1" x14ac:dyDescent="0.1">
      <c r="B1276" s="153"/>
      <c r="C1276" s="154"/>
      <c r="D1276" s="154"/>
      <c r="E1276" s="155" t="s">
        <v>3</v>
      </c>
      <c r="F1276" s="249" t="s">
        <v>81</v>
      </c>
      <c r="G1276" s="250"/>
      <c r="H1276" s="250"/>
      <c r="I1276" s="250"/>
      <c r="J1276" s="154"/>
      <c r="K1276" s="156">
        <v>2</v>
      </c>
      <c r="L1276" s="154"/>
      <c r="M1276" s="154"/>
      <c r="N1276" s="154"/>
      <c r="O1276" s="154"/>
      <c r="P1276" s="154"/>
      <c r="Q1276" s="154"/>
      <c r="R1276" s="157"/>
      <c r="T1276" s="158"/>
      <c r="U1276" s="154"/>
      <c r="V1276" s="154"/>
      <c r="W1276" s="154"/>
      <c r="X1276" s="154"/>
      <c r="Y1276" s="154"/>
      <c r="Z1276" s="154"/>
      <c r="AA1276" s="159"/>
      <c r="AT1276" s="160" t="s">
        <v>161</v>
      </c>
      <c r="AU1276" s="160" t="s">
        <v>81</v>
      </c>
      <c r="AV1276" s="11" t="s">
        <v>81</v>
      </c>
      <c r="AW1276" s="11" t="s">
        <v>32</v>
      </c>
      <c r="AX1276" s="11" t="s">
        <v>74</v>
      </c>
      <c r="AY1276" s="160" t="s">
        <v>154</v>
      </c>
    </row>
    <row r="1277" spans="2:65" s="12" customFormat="1" ht="22.5" customHeight="1" x14ac:dyDescent="0.1">
      <c r="B1277" s="161"/>
      <c r="C1277" s="162"/>
      <c r="D1277" s="162"/>
      <c r="E1277" s="163" t="s">
        <v>3</v>
      </c>
      <c r="F1277" s="251" t="s">
        <v>163</v>
      </c>
      <c r="G1277" s="252"/>
      <c r="H1277" s="252"/>
      <c r="I1277" s="252"/>
      <c r="J1277" s="162"/>
      <c r="K1277" s="164">
        <v>2</v>
      </c>
      <c r="L1277" s="162"/>
      <c r="M1277" s="162"/>
      <c r="N1277" s="162"/>
      <c r="O1277" s="162"/>
      <c r="P1277" s="162"/>
      <c r="Q1277" s="162"/>
      <c r="R1277" s="165"/>
      <c r="T1277" s="166"/>
      <c r="U1277" s="162"/>
      <c r="V1277" s="162"/>
      <c r="W1277" s="162"/>
      <c r="X1277" s="162"/>
      <c r="Y1277" s="162"/>
      <c r="Z1277" s="162"/>
      <c r="AA1277" s="167"/>
      <c r="AT1277" s="168" t="s">
        <v>161</v>
      </c>
      <c r="AU1277" s="168" t="s">
        <v>81</v>
      </c>
      <c r="AV1277" s="12" t="s">
        <v>87</v>
      </c>
      <c r="AW1277" s="12" t="s">
        <v>32</v>
      </c>
      <c r="AX1277" s="12" t="s">
        <v>20</v>
      </c>
      <c r="AY1277" s="168" t="s">
        <v>154</v>
      </c>
    </row>
    <row r="1278" spans="2:65" s="1" customFormat="1" ht="31.5" customHeight="1" x14ac:dyDescent="0.1">
      <c r="B1278" s="135"/>
      <c r="C1278" s="177" t="s">
        <v>1294</v>
      </c>
      <c r="D1278" s="177" t="s">
        <v>367</v>
      </c>
      <c r="E1278" s="178" t="s">
        <v>1295</v>
      </c>
      <c r="F1278" s="256" t="s">
        <v>1296</v>
      </c>
      <c r="G1278" s="257"/>
      <c r="H1278" s="257"/>
      <c r="I1278" s="257"/>
      <c r="J1278" s="179" t="s">
        <v>1245</v>
      </c>
      <c r="K1278" s="180">
        <v>1</v>
      </c>
      <c r="L1278" s="258">
        <v>0</v>
      </c>
      <c r="M1278" s="257"/>
      <c r="N1278" s="258">
        <f>ROUND(L1278*K1278,2)</f>
        <v>0</v>
      </c>
      <c r="O1278" s="245"/>
      <c r="P1278" s="245"/>
      <c r="Q1278" s="245"/>
      <c r="R1278" s="140"/>
      <c r="T1278" s="141" t="s">
        <v>3</v>
      </c>
      <c r="U1278" s="40" t="s">
        <v>41</v>
      </c>
      <c r="V1278" s="142">
        <v>0</v>
      </c>
      <c r="W1278" s="142">
        <f>V1278*K1278</f>
        <v>0</v>
      </c>
      <c r="X1278" s="142">
        <v>0</v>
      </c>
      <c r="Y1278" s="142">
        <f>X1278*K1278</f>
        <v>0</v>
      </c>
      <c r="Z1278" s="142">
        <v>0</v>
      </c>
      <c r="AA1278" s="143">
        <f>Z1278*K1278</f>
        <v>0</v>
      </c>
      <c r="AR1278" s="17" t="s">
        <v>383</v>
      </c>
      <c r="AT1278" s="17" t="s">
        <v>367</v>
      </c>
      <c r="AU1278" s="17" t="s">
        <v>81</v>
      </c>
      <c r="AY1278" s="17" t="s">
        <v>154</v>
      </c>
      <c r="BE1278" s="144">
        <f>IF(U1278="základní",N1278,0)</f>
        <v>0</v>
      </c>
      <c r="BF1278" s="144">
        <f>IF(U1278="snížená",N1278,0)</f>
        <v>0</v>
      </c>
      <c r="BG1278" s="144">
        <f>IF(U1278="zákl. přenesená",N1278,0)</f>
        <v>0</v>
      </c>
      <c r="BH1278" s="144">
        <f>IF(U1278="sníž. přenesená",N1278,0)</f>
        <v>0</v>
      </c>
      <c r="BI1278" s="144">
        <f>IF(U1278="nulová",N1278,0)</f>
        <v>0</v>
      </c>
      <c r="BJ1278" s="17" t="s">
        <v>81</v>
      </c>
      <c r="BK1278" s="144">
        <f>ROUND(L1278*K1278,2)</f>
        <v>0</v>
      </c>
      <c r="BL1278" s="17" t="s">
        <v>258</v>
      </c>
      <c r="BM1278" s="17" t="s">
        <v>1297</v>
      </c>
    </row>
    <row r="1279" spans="2:65" s="10" customFormat="1" ht="22.5" customHeight="1" x14ac:dyDescent="0.1">
      <c r="B1279" s="145"/>
      <c r="C1279" s="146"/>
      <c r="D1279" s="146"/>
      <c r="E1279" s="147" t="s">
        <v>3</v>
      </c>
      <c r="F1279" s="247" t="s">
        <v>1247</v>
      </c>
      <c r="G1279" s="248"/>
      <c r="H1279" s="248"/>
      <c r="I1279" s="248"/>
      <c r="J1279" s="146"/>
      <c r="K1279" s="148" t="s">
        <v>3</v>
      </c>
      <c r="L1279" s="146"/>
      <c r="M1279" s="146"/>
      <c r="N1279" s="146"/>
      <c r="O1279" s="146"/>
      <c r="P1279" s="146"/>
      <c r="Q1279" s="146"/>
      <c r="R1279" s="149"/>
      <c r="T1279" s="150"/>
      <c r="U1279" s="146"/>
      <c r="V1279" s="146"/>
      <c r="W1279" s="146"/>
      <c r="X1279" s="146"/>
      <c r="Y1279" s="146"/>
      <c r="Z1279" s="146"/>
      <c r="AA1279" s="151"/>
      <c r="AT1279" s="152" t="s">
        <v>161</v>
      </c>
      <c r="AU1279" s="152" t="s">
        <v>81</v>
      </c>
      <c r="AV1279" s="10" t="s">
        <v>20</v>
      </c>
      <c r="AW1279" s="10" t="s">
        <v>32</v>
      </c>
      <c r="AX1279" s="10" t="s">
        <v>74</v>
      </c>
      <c r="AY1279" s="152" t="s">
        <v>154</v>
      </c>
    </row>
    <row r="1280" spans="2:65" s="11" customFormat="1" ht="22.5" customHeight="1" x14ac:dyDescent="0.1">
      <c r="B1280" s="153"/>
      <c r="C1280" s="154"/>
      <c r="D1280" s="154"/>
      <c r="E1280" s="155" t="s">
        <v>3</v>
      </c>
      <c r="F1280" s="249" t="s">
        <v>20</v>
      </c>
      <c r="G1280" s="250"/>
      <c r="H1280" s="250"/>
      <c r="I1280" s="250"/>
      <c r="J1280" s="154"/>
      <c r="K1280" s="156">
        <v>1</v>
      </c>
      <c r="L1280" s="154"/>
      <c r="M1280" s="154"/>
      <c r="N1280" s="154"/>
      <c r="O1280" s="154"/>
      <c r="P1280" s="154"/>
      <c r="Q1280" s="154"/>
      <c r="R1280" s="157"/>
      <c r="T1280" s="158"/>
      <c r="U1280" s="154"/>
      <c r="V1280" s="154"/>
      <c r="W1280" s="154"/>
      <c r="X1280" s="154"/>
      <c r="Y1280" s="154"/>
      <c r="Z1280" s="154"/>
      <c r="AA1280" s="159"/>
      <c r="AT1280" s="160" t="s">
        <v>161</v>
      </c>
      <c r="AU1280" s="160" t="s">
        <v>81</v>
      </c>
      <c r="AV1280" s="11" t="s">
        <v>81</v>
      </c>
      <c r="AW1280" s="11" t="s">
        <v>32</v>
      </c>
      <c r="AX1280" s="11" t="s">
        <v>74</v>
      </c>
      <c r="AY1280" s="160" t="s">
        <v>154</v>
      </c>
    </row>
    <row r="1281" spans="2:65" s="12" customFormat="1" ht="22.5" customHeight="1" x14ac:dyDescent="0.1">
      <c r="B1281" s="161"/>
      <c r="C1281" s="162"/>
      <c r="D1281" s="162"/>
      <c r="E1281" s="163" t="s">
        <v>3</v>
      </c>
      <c r="F1281" s="251" t="s">
        <v>163</v>
      </c>
      <c r="G1281" s="252"/>
      <c r="H1281" s="252"/>
      <c r="I1281" s="252"/>
      <c r="J1281" s="162"/>
      <c r="K1281" s="164">
        <v>1</v>
      </c>
      <c r="L1281" s="162"/>
      <c r="M1281" s="162"/>
      <c r="N1281" s="162"/>
      <c r="O1281" s="162"/>
      <c r="P1281" s="162"/>
      <c r="Q1281" s="162"/>
      <c r="R1281" s="165"/>
      <c r="T1281" s="166"/>
      <c r="U1281" s="162"/>
      <c r="V1281" s="162"/>
      <c r="W1281" s="162"/>
      <c r="X1281" s="162"/>
      <c r="Y1281" s="162"/>
      <c r="Z1281" s="162"/>
      <c r="AA1281" s="167"/>
      <c r="AT1281" s="168" t="s">
        <v>161</v>
      </c>
      <c r="AU1281" s="168" t="s">
        <v>81</v>
      </c>
      <c r="AV1281" s="12" t="s">
        <v>87</v>
      </c>
      <c r="AW1281" s="12" t="s">
        <v>32</v>
      </c>
      <c r="AX1281" s="12" t="s">
        <v>20</v>
      </c>
      <c r="AY1281" s="168" t="s">
        <v>154</v>
      </c>
    </row>
    <row r="1282" spans="2:65" s="1" customFormat="1" ht="31.5" customHeight="1" x14ac:dyDescent="0.1">
      <c r="B1282" s="135"/>
      <c r="C1282" s="136" t="s">
        <v>1298</v>
      </c>
      <c r="D1282" s="136" t="s">
        <v>155</v>
      </c>
      <c r="E1282" s="137" t="s">
        <v>1299</v>
      </c>
      <c r="F1282" s="244" t="s">
        <v>1300</v>
      </c>
      <c r="G1282" s="245"/>
      <c r="H1282" s="245"/>
      <c r="I1282" s="245"/>
      <c r="J1282" s="138" t="s">
        <v>235</v>
      </c>
      <c r="K1282" s="139">
        <v>1</v>
      </c>
      <c r="L1282" s="246">
        <v>0</v>
      </c>
      <c r="M1282" s="245"/>
      <c r="N1282" s="246">
        <f>ROUND(L1282*K1282,2)</f>
        <v>0</v>
      </c>
      <c r="O1282" s="245"/>
      <c r="P1282" s="245"/>
      <c r="Q1282" s="245"/>
      <c r="R1282" s="140"/>
      <c r="T1282" s="141" t="s">
        <v>3</v>
      </c>
      <c r="U1282" s="40" t="s">
        <v>41</v>
      </c>
      <c r="V1282" s="142">
        <v>3.851</v>
      </c>
      <c r="W1282" s="142">
        <f>V1282*K1282</f>
        <v>3.851</v>
      </c>
      <c r="X1282" s="142">
        <v>2.5000000000000001E-4</v>
      </c>
      <c r="Y1282" s="142">
        <f>X1282*K1282</f>
        <v>2.5000000000000001E-4</v>
      </c>
      <c r="Z1282" s="142">
        <v>0</v>
      </c>
      <c r="AA1282" s="143">
        <f>Z1282*K1282</f>
        <v>0</v>
      </c>
      <c r="AR1282" s="17" t="s">
        <v>258</v>
      </c>
      <c r="AT1282" s="17" t="s">
        <v>155</v>
      </c>
      <c r="AU1282" s="17" t="s">
        <v>81</v>
      </c>
      <c r="AY1282" s="17" t="s">
        <v>154</v>
      </c>
      <c r="BE1282" s="144">
        <f>IF(U1282="základní",N1282,0)</f>
        <v>0</v>
      </c>
      <c r="BF1282" s="144">
        <f>IF(U1282="snížená",N1282,0)</f>
        <v>0</v>
      </c>
      <c r="BG1282" s="144">
        <f>IF(U1282="zákl. přenesená",N1282,0)</f>
        <v>0</v>
      </c>
      <c r="BH1282" s="144">
        <f>IF(U1282="sníž. přenesená",N1282,0)</f>
        <v>0</v>
      </c>
      <c r="BI1282" s="144">
        <f>IF(U1282="nulová",N1282,0)</f>
        <v>0</v>
      </c>
      <c r="BJ1282" s="17" t="s">
        <v>81</v>
      </c>
      <c r="BK1282" s="144">
        <f>ROUND(L1282*K1282,2)</f>
        <v>0</v>
      </c>
      <c r="BL1282" s="17" t="s">
        <v>258</v>
      </c>
      <c r="BM1282" s="17" t="s">
        <v>1301</v>
      </c>
    </row>
    <row r="1283" spans="2:65" s="10" customFormat="1" ht="22.5" customHeight="1" x14ac:dyDescent="0.1">
      <c r="B1283" s="145"/>
      <c r="C1283" s="146"/>
      <c r="D1283" s="146"/>
      <c r="E1283" s="147" t="s">
        <v>3</v>
      </c>
      <c r="F1283" s="247" t="s">
        <v>1302</v>
      </c>
      <c r="G1283" s="248"/>
      <c r="H1283" s="248"/>
      <c r="I1283" s="248"/>
      <c r="J1283" s="146"/>
      <c r="K1283" s="148" t="s">
        <v>3</v>
      </c>
      <c r="L1283" s="146"/>
      <c r="M1283" s="146"/>
      <c r="N1283" s="146"/>
      <c r="O1283" s="146"/>
      <c r="P1283" s="146"/>
      <c r="Q1283" s="146"/>
      <c r="R1283" s="149"/>
      <c r="T1283" s="150"/>
      <c r="U1283" s="146"/>
      <c r="V1283" s="146"/>
      <c r="W1283" s="146"/>
      <c r="X1283" s="146"/>
      <c r="Y1283" s="146"/>
      <c r="Z1283" s="146"/>
      <c r="AA1283" s="151"/>
      <c r="AT1283" s="152" t="s">
        <v>161</v>
      </c>
      <c r="AU1283" s="152" t="s">
        <v>81</v>
      </c>
      <c r="AV1283" s="10" t="s">
        <v>20</v>
      </c>
      <c r="AW1283" s="10" t="s">
        <v>32</v>
      </c>
      <c r="AX1283" s="10" t="s">
        <v>74</v>
      </c>
      <c r="AY1283" s="152" t="s">
        <v>154</v>
      </c>
    </row>
    <row r="1284" spans="2:65" s="11" customFormat="1" ht="22.5" customHeight="1" x14ac:dyDescent="0.1">
      <c r="B1284" s="153"/>
      <c r="C1284" s="154"/>
      <c r="D1284" s="154"/>
      <c r="E1284" s="155" t="s">
        <v>3</v>
      </c>
      <c r="F1284" s="249" t="s">
        <v>20</v>
      </c>
      <c r="G1284" s="250"/>
      <c r="H1284" s="250"/>
      <c r="I1284" s="250"/>
      <c r="J1284" s="154"/>
      <c r="K1284" s="156">
        <v>1</v>
      </c>
      <c r="L1284" s="154"/>
      <c r="M1284" s="154"/>
      <c r="N1284" s="154"/>
      <c r="O1284" s="154"/>
      <c r="P1284" s="154"/>
      <c r="Q1284" s="154"/>
      <c r="R1284" s="157"/>
      <c r="T1284" s="158"/>
      <c r="U1284" s="154"/>
      <c r="V1284" s="154"/>
      <c r="W1284" s="154"/>
      <c r="X1284" s="154"/>
      <c r="Y1284" s="154"/>
      <c r="Z1284" s="154"/>
      <c r="AA1284" s="159"/>
      <c r="AT1284" s="160" t="s">
        <v>161</v>
      </c>
      <c r="AU1284" s="160" t="s">
        <v>81</v>
      </c>
      <c r="AV1284" s="11" t="s">
        <v>81</v>
      </c>
      <c r="AW1284" s="11" t="s">
        <v>32</v>
      </c>
      <c r="AX1284" s="11" t="s">
        <v>74</v>
      </c>
      <c r="AY1284" s="160" t="s">
        <v>154</v>
      </c>
    </row>
    <row r="1285" spans="2:65" s="12" customFormat="1" ht="22.5" customHeight="1" x14ac:dyDescent="0.1">
      <c r="B1285" s="161"/>
      <c r="C1285" s="162"/>
      <c r="D1285" s="162"/>
      <c r="E1285" s="163" t="s">
        <v>3</v>
      </c>
      <c r="F1285" s="251" t="s">
        <v>163</v>
      </c>
      <c r="G1285" s="252"/>
      <c r="H1285" s="252"/>
      <c r="I1285" s="252"/>
      <c r="J1285" s="162"/>
      <c r="K1285" s="164">
        <v>1</v>
      </c>
      <c r="L1285" s="162"/>
      <c r="M1285" s="162"/>
      <c r="N1285" s="162"/>
      <c r="O1285" s="162"/>
      <c r="P1285" s="162"/>
      <c r="Q1285" s="162"/>
      <c r="R1285" s="165"/>
      <c r="T1285" s="166"/>
      <c r="U1285" s="162"/>
      <c r="V1285" s="162"/>
      <c r="W1285" s="162"/>
      <c r="X1285" s="162"/>
      <c r="Y1285" s="162"/>
      <c r="Z1285" s="162"/>
      <c r="AA1285" s="167"/>
      <c r="AT1285" s="168" t="s">
        <v>161</v>
      </c>
      <c r="AU1285" s="168" t="s">
        <v>81</v>
      </c>
      <c r="AV1285" s="12" t="s">
        <v>87</v>
      </c>
      <c r="AW1285" s="12" t="s">
        <v>32</v>
      </c>
      <c r="AX1285" s="12" t="s">
        <v>20</v>
      </c>
      <c r="AY1285" s="168" t="s">
        <v>154</v>
      </c>
    </row>
    <row r="1286" spans="2:65" s="1" customFormat="1" ht="31.5" customHeight="1" x14ac:dyDescent="0.1">
      <c r="B1286" s="135"/>
      <c r="C1286" s="177" t="s">
        <v>1303</v>
      </c>
      <c r="D1286" s="177" t="s">
        <v>367</v>
      </c>
      <c r="E1286" s="178" t="s">
        <v>1304</v>
      </c>
      <c r="F1286" s="256" t="s">
        <v>1305</v>
      </c>
      <c r="G1286" s="257"/>
      <c r="H1286" s="257"/>
      <c r="I1286" s="257"/>
      <c r="J1286" s="179" t="s">
        <v>1245</v>
      </c>
      <c r="K1286" s="180">
        <v>1</v>
      </c>
      <c r="L1286" s="258">
        <v>0</v>
      </c>
      <c r="M1286" s="257"/>
      <c r="N1286" s="258">
        <f>ROUND(L1286*K1286,2)</f>
        <v>0</v>
      </c>
      <c r="O1286" s="245"/>
      <c r="P1286" s="245"/>
      <c r="Q1286" s="245"/>
      <c r="R1286" s="140"/>
      <c r="T1286" s="141" t="s">
        <v>3</v>
      </c>
      <c r="U1286" s="40" t="s">
        <v>41</v>
      </c>
      <c r="V1286" s="142">
        <v>0</v>
      </c>
      <c r="W1286" s="142">
        <f>V1286*K1286</f>
        <v>0</v>
      </c>
      <c r="X1286" s="142">
        <v>0</v>
      </c>
      <c r="Y1286" s="142">
        <f>X1286*K1286</f>
        <v>0</v>
      </c>
      <c r="Z1286" s="142">
        <v>0</v>
      </c>
      <c r="AA1286" s="143">
        <f>Z1286*K1286</f>
        <v>0</v>
      </c>
      <c r="AR1286" s="17" t="s">
        <v>383</v>
      </c>
      <c r="AT1286" s="17" t="s">
        <v>367</v>
      </c>
      <c r="AU1286" s="17" t="s">
        <v>81</v>
      </c>
      <c r="AY1286" s="17" t="s">
        <v>154</v>
      </c>
      <c r="BE1286" s="144">
        <f>IF(U1286="základní",N1286,0)</f>
        <v>0</v>
      </c>
      <c r="BF1286" s="144">
        <f>IF(U1286="snížená",N1286,0)</f>
        <v>0</v>
      </c>
      <c r="BG1286" s="144">
        <f>IF(U1286="zákl. přenesená",N1286,0)</f>
        <v>0</v>
      </c>
      <c r="BH1286" s="144">
        <f>IF(U1286="sníž. přenesená",N1286,0)</f>
        <v>0</v>
      </c>
      <c r="BI1286" s="144">
        <f>IF(U1286="nulová",N1286,0)</f>
        <v>0</v>
      </c>
      <c r="BJ1286" s="17" t="s">
        <v>81</v>
      </c>
      <c r="BK1286" s="144">
        <f>ROUND(L1286*K1286,2)</f>
        <v>0</v>
      </c>
      <c r="BL1286" s="17" t="s">
        <v>258</v>
      </c>
      <c r="BM1286" s="17" t="s">
        <v>1306</v>
      </c>
    </row>
    <row r="1287" spans="2:65" s="10" customFormat="1" ht="22.5" customHeight="1" x14ac:dyDescent="0.1">
      <c r="B1287" s="145"/>
      <c r="C1287" s="146"/>
      <c r="D1287" s="146"/>
      <c r="E1287" s="147" t="s">
        <v>3</v>
      </c>
      <c r="F1287" s="247" t="s">
        <v>1307</v>
      </c>
      <c r="G1287" s="248"/>
      <c r="H1287" s="248"/>
      <c r="I1287" s="248"/>
      <c r="J1287" s="146"/>
      <c r="K1287" s="148" t="s">
        <v>3</v>
      </c>
      <c r="L1287" s="146"/>
      <c r="M1287" s="146"/>
      <c r="N1287" s="146"/>
      <c r="O1287" s="146"/>
      <c r="P1287" s="146"/>
      <c r="Q1287" s="146"/>
      <c r="R1287" s="149"/>
      <c r="T1287" s="150"/>
      <c r="U1287" s="146"/>
      <c r="V1287" s="146"/>
      <c r="W1287" s="146"/>
      <c r="X1287" s="146"/>
      <c r="Y1287" s="146"/>
      <c r="Z1287" s="146"/>
      <c r="AA1287" s="151"/>
      <c r="AT1287" s="152" t="s">
        <v>161</v>
      </c>
      <c r="AU1287" s="152" t="s">
        <v>81</v>
      </c>
      <c r="AV1287" s="10" t="s">
        <v>20</v>
      </c>
      <c r="AW1287" s="10" t="s">
        <v>32</v>
      </c>
      <c r="AX1287" s="10" t="s">
        <v>74</v>
      </c>
      <c r="AY1287" s="152" t="s">
        <v>154</v>
      </c>
    </row>
    <row r="1288" spans="2:65" s="11" customFormat="1" ht="22.5" customHeight="1" x14ac:dyDescent="0.1">
      <c r="B1288" s="153"/>
      <c r="C1288" s="154"/>
      <c r="D1288" s="154"/>
      <c r="E1288" s="155" t="s">
        <v>3</v>
      </c>
      <c r="F1288" s="249" t="s">
        <v>20</v>
      </c>
      <c r="G1288" s="250"/>
      <c r="H1288" s="250"/>
      <c r="I1288" s="250"/>
      <c r="J1288" s="154"/>
      <c r="K1288" s="156">
        <v>1</v>
      </c>
      <c r="L1288" s="154"/>
      <c r="M1288" s="154"/>
      <c r="N1288" s="154"/>
      <c r="O1288" s="154"/>
      <c r="P1288" s="154"/>
      <c r="Q1288" s="154"/>
      <c r="R1288" s="157"/>
      <c r="T1288" s="158"/>
      <c r="U1288" s="154"/>
      <c r="V1288" s="154"/>
      <c r="W1288" s="154"/>
      <c r="X1288" s="154"/>
      <c r="Y1288" s="154"/>
      <c r="Z1288" s="154"/>
      <c r="AA1288" s="159"/>
      <c r="AT1288" s="160" t="s">
        <v>161</v>
      </c>
      <c r="AU1288" s="160" t="s">
        <v>81</v>
      </c>
      <c r="AV1288" s="11" t="s">
        <v>81</v>
      </c>
      <c r="AW1288" s="11" t="s">
        <v>32</v>
      </c>
      <c r="AX1288" s="11" t="s">
        <v>74</v>
      </c>
      <c r="AY1288" s="160" t="s">
        <v>154</v>
      </c>
    </row>
    <row r="1289" spans="2:65" s="12" customFormat="1" ht="22.5" customHeight="1" x14ac:dyDescent="0.1">
      <c r="B1289" s="161"/>
      <c r="C1289" s="162"/>
      <c r="D1289" s="162"/>
      <c r="E1289" s="163" t="s">
        <v>3</v>
      </c>
      <c r="F1289" s="251" t="s">
        <v>163</v>
      </c>
      <c r="G1289" s="252"/>
      <c r="H1289" s="252"/>
      <c r="I1289" s="252"/>
      <c r="J1289" s="162"/>
      <c r="K1289" s="164">
        <v>1</v>
      </c>
      <c r="L1289" s="162"/>
      <c r="M1289" s="162"/>
      <c r="N1289" s="162"/>
      <c r="O1289" s="162"/>
      <c r="P1289" s="162"/>
      <c r="Q1289" s="162"/>
      <c r="R1289" s="165"/>
      <c r="T1289" s="166"/>
      <c r="U1289" s="162"/>
      <c r="V1289" s="162"/>
      <c r="W1289" s="162"/>
      <c r="X1289" s="162"/>
      <c r="Y1289" s="162"/>
      <c r="Z1289" s="162"/>
      <c r="AA1289" s="167"/>
      <c r="AT1289" s="168" t="s">
        <v>161</v>
      </c>
      <c r="AU1289" s="168" t="s">
        <v>81</v>
      </c>
      <c r="AV1289" s="12" t="s">
        <v>87</v>
      </c>
      <c r="AW1289" s="12" t="s">
        <v>32</v>
      </c>
      <c r="AX1289" s="12" t="s">
        <v>20</v>
      </c>
      <c r="AY1289" s="168" t="s">
        <v>154</v>
      </c>
    </row>
    <row r="1290" spans="2:65" s="1" customFormat="1" ht="44.25" customHeight="1" x14ac:dyDescent="0.1">
      <c r="B1290" s="135"/>
      <c r="C1290" s="136" t="s">
        <v>1308</v>
      </c>
      <c r="D1290" s="136" t="s">
        <v>155</v>
      </c>
      <c r="E1290" s="137" t="s">
        <v>1309</v>
      </c>
      <c r="F1290" s="244" t="s">
        <v>1310</v>
      </c>
      <c r="G1290" s="245"/>
      <c r="H1290" s="245"/>
      <c r="I1290" s="245"/>
      <c r="J1290" s="138" t="s">
        <v>235</v>
      </c>
      <c r="K1290" s="139">
        <v>1</v>
      </c>
      <c r="L1290" s="246">
        <v>0</v>
      </c>
      <c r="M1290" s="245"/>
      <c r="N1290" s="246">
        <f>ROUND(L1290*K1290,2)</f>
        <v>0</v>
      </c>
      <c r="O1290" s="245"/>
      <c r="P1290" s="245"/>
      <c r="Q1290" s="245"/>
      <c r="R1290" s="140"/>
      <c r="T1290" s="141" t="s">
        <v>3</v>
      </c>
      <c r="U1290" s="40" t="s">
        <v>41</v>
      </c>
      <c r="V1290" s="142">
        <v>4.5839999999999996</v>
      </c>
      <c r="W1290" s="142">
        <f>V1290*K1290</f>
        <v>4.5839999999999996</v>
      </c>
      <c r="X1290" s="142">
        <v>2.4000000000000001E-4</v>
      </c>
      <c r="Y1290" s="142">
        <f>X1290*K1290</f>
        <v>2.4000000000000001E-4</v>
      </c>
      <c r="Z1290" s="142">
        <v>0</v>
      </c>
      <c r="AA1290" s="143">
        <f>Z1290*K1290</f>
        <v>0</v>
      </c>
      <c r="AR1290" s="17" t="s">
        <v>258</v>
      </c>
      <c r="AT1290" s="17" t="s">
        <v>155</v>
      </c>
      <c r="AU1290" s="17" t="s">
        <v>81</v>
      </c>
      <c r="AY1290" s="17" t="s">
        <v>154</v>
      </c>
      <c r="BE1290" s="144">
        <f>IF(U1290="základní",N1290,0)</f>
        <v>0</v>
      </c>
      <c r="BF1290" s="144">
        <f>IF(U1290="snížená",N1290,0)</f>
        <v>0</v>
      </c>
      <c r="BG1290" s="144">
        <f>IF(U1290="zákl. přenesená",N1290,0)</f>
        <v>0</v>
      </c>
      <c r="BH1290" s="144">
        <f>IF(U1290="sníž. přenesená",N1290,0)</f>
        <v>0</v>
      </c>
      <c r="BI1290" s="144">
        <f>IF(U1290="nulová",N1290,0)</f>
        <v>0</v>
      </c>
      <c r="BJ1290" s="17" t="s">
        <v>81</v>
      </c>
      <c r="BK1290" s="144">
        <f>ROUND(L1290*K1290,2)</f>
        <v>0</v>
      </c>
      <c r="BL1290" s="17" t="s">
        <v>258</v>
      </c>
      <c r="BM1290" s="17" t="s">
        <v>1311</v>
      </c>
    </row>
    <row r="1291" spans="2:65" s="10" customFormat="1" ht="22.5" customHeight="1" x14ac:dyDescent="0.1">
      <c r="B1291" s="145"/>
      <c r="C1291" s="146"/>
      <c r="D1291" s="146"/>
      <c r="E1291" s="147" t="s">
        <v>3</v>
      </c>
      <c r="F1291" s="247" t="s">
        <v>1307</v>
      </c>
      <c r="G1291" s="248"/>
      <c r="H1291" s="248"/>
      <c r="I1291" s="248"/>
      <c r="J1291" s="146"/>
      <c r="K1291" s="148" t="s">
        <v>3</v>
      </c>
      <c r="L1291" s="146"/>
      <c r="M1291" s="146"/>
      <c r="N1291" s="146"/>
      <c r="O1291" s="146"/>
      <c r="P1291" s="146"/>
      <c r="Q1291" s="146"/>
      <c r="R1291" s="149"/>
      <c r="T1291" s="150"/>
      <c r="U1291" s="146"/>
      <c r="V1291" s="146"/>
      <c r="W1291" s="146"/>
      <c r="X1291" s="146"/>
      <c r="Y1291" s="146"/>
      <c r="Z1291" s="146"/>
      <c r="AA1291" s="151"/>
      <c r="AT1291" s="152" t="s">
        <v>161</v>
      </c>
      <c r="AU1291" s="152" t="s">
        <v>81</v>
      </c>
      <c r="AV1291" s="10" t="s">
        <v>20</v>
      </c>
      <c r="AW1291" s="10" t="s">
        <v>32</v>
      </c>
      <c r="AX1291" s="10" t="s">
        <v>74</v>
      </c>
      <c r="AY1291" s="152" t="s">
        <v>154</v>
      </c>
    </row>
    <row r="1292" spans="2:65" s="11" customFormat="1" ht="22.5" customHeight="1" x14ac:dyDescent="0.1">
      <c r="B1292" s="153"/>
      <c r="C1292" s="154"/>
      <c r="D1292" s="154"/>
      <c r="E1292" s="155" t="s">
        <v>3</v>
      </c>
      <c r="F1292" s="249" t="s">
        <v>20</v>
      </c>
      <c r="G1292" s="250"/>
      <c r="H1292" s="250"/>
      <c r="I1292" s="250"/>
      <c r="J1292" s="154"/>
      <c r="K1292" s="156">
        <v>1</v>
      </c>
      <c r="L1292" s="154"/>
      <c r="M1292" s="154"/>
      <c r="N1292" s="154"/>
      <c r="O1292" s="154"/>
      <c r="P1292" s="154"/>
      <c r="Q1292" s="154"/>
      <c r="R1292" s="157"/>
      <c r="T1292" s="158"/>
      <c r="U1292" s="154"/>
      <c r="V1292" s="154"/>
      <c r="W1292" s="154"/>
      <c r="X1292" s="154"/>
      <c r="Y1292" s="154"/>
      <c r="Z1292" s="154"/>
      <c r="AA1292" s="159"/>
      <c r="AT1292" s="160" t="s">
        <v>161</v>
      </c>
      <c r="AU1292" s="160" t="s">
        <v>81</v>
      </c>
      <c r="AV1292" s="11" t="s">
        <v>81</v>
      </c>
      <c r="AW1292" s="11" t="s">
        <v>32</v>
      </c>
      <c r="AX1292" s="11" t="s">
        <v>74</v>
      </c>
      <c r="AY1292" s="160" t="s">
        <v>154</v>
      </c>
    </row>
    <row r="1293" spans="2:65" s="12" customFormat="1" ht="22.5" customHeight="1" x14ac:dyDescent="0.1">
      <c r="B1293" s="161"/>
      <c r="C1293" s="162"/>
      <c r="D1293" s="162"/>
      <c r="E1293" s="163" t="s">
        <v>3</v>
      </c>
      <c r="F1293" s="251" t="s">
        <v>163</v>
      </c>
      <c r="G1293" s="252"/>
      <c r="H1293" s="252"/>
      <c r="I1293" s="252"/>
      <c r="J1293" s="162"/>
      <c r="K1293" s="164">
        <v>1</v>
      </c>
      <c r="L1293" s="162"/>
      <c r="M1293" s="162"/>
      <c r="N1293" s="162"/>
      <c r="O1293" s="162"/>
      <c r="P1293" s="162"/>
      <c r="Q1293" s="162"/>
      <c r="R1293" s="165"/>
      <c r="T1293" s="166"/>
      <c r="U1293" s="162"/>
      <c r="V1293" s="162"/>
      <c r="W1293" s="162"/>
      <c r="X1293" s="162"/>
      <c r="Y1293" s="162"/>
      <c r="Z1293" s="162"/>
      <c r="AA1293" s="167"/>
      <c r="AT1293" s="168" t="s">
        <v>161</v>
      </c>
      <c r="AU1293" s="168" t="s">
        <v>81</v>
      </c>
      <c r="AV1293" s="12" t="s">
        <v>87</v>
      </c>
      <c r="AW1293" s="12" t="s">
        <v>32</v>
      </c>
      <c r="AX1293" s="12" t="s">
        <v>20</v>
      </c>
      <c r="AY1293" s="168" t="s">
        <v>154</v>
      </c>
    </row>
    <row r="1294" spans="2:65" s="1" customFormat="1" ht="22.5" customHeight="1" x14ac:dyDescent="0.1">
      <c r="B1294" s="135"/>
      <c r="C1294" s="177" t="s">
        <v>1312</v>
      </c>
      <c r="D1294" s="177" t="s">
        <v>367</v>
      </c>
      <c r="E1294" s="178" t="s">
        <v>1313</v>
      </c>
      <c r="F1294" s="256" t="s">
        <v>1314</v>
      </c>
      <c r="G1294" s="257"/>
      <c r="H1294" s="257"/>
      <c r="I1294" s="257"/>
      <c r="J1294" s="179" t="s">
        <v>1245</v>
      </c>
      <c r="K1294" s="180">
        <v>1</v>
      </c>
      <c r="L1294" s="258">
        <v>0</v>
      </c>
      <c r="M1294" s="257"/>
      <c r="N1294" s="258">
        <f>ROUND(L1294*K1294,2)</f>
        <v>0</v>
      </c>
      <c r="O1294" s="245"/>
      <c r="P1294" s="245"/>
      <c r="Q1294" s="245"/>
      <c r="R1294" s="140"/>
      <c r="T1294" s="141" t="s">
        <v>3</v>
      </c>
      <c r="U1294" s="40" t="s">
        <v>41</v>
      </c>
      <c r="V1294" s="142">
        <v>0</v>
      </c>
      <c r="W1294" s="142">
        <f>V1294*K1294</f>
        <v>0</v>
      </c>
      <c r="X1294" s="142">
        <v>0</v>
      </c>
      <c r="Y1294" s="142">
        <f>X1294*K1294</f>
        <v>0</v>
      </c>
      <c r="Z1294" s="142">
        <v>0</v>
      </c>
      <c r="AA1294" s="143">
        <f>Z1294*K1294</f>
        <v>0</v>
      </c>
      <c r="AR1294" s="17" t="s">
        <v>383</v>
      </c>
      <c r="AT1294" s="17" t="s">
        <v>367</v>
      </c>
      <c r="AU1294" s="17" t="s">
        <v>81</v>
      </c>
      <c r="AY1294" s="17" t="s">
        <v>154</v>
      </c>
      <c r="BE1294" s="144">
        <f>IF(U1294="základní",N1294,0)</f>
        <v>0</v>
      </c>
      <c r="BF1294" s="144">
        <f>IF(U1294="snížená",N1294,0)</f>
        <v>0</v>
      </c>
      <c r="BG1294" s="144">
        <f>IF(U1294="zákl. přenesená",N1294,0)</f>
        <v>0</v>
      </c>
      <c r="BH1294" s="144">
        <f>IF(U1294="sníž. přenesená",N1294,0)</f>
        <v>0</v>
      </c>
      <c r="BI1294" s="144">
        <f>IF(U1294="nulová",N1294,0)</f>
        <v>0</v>
      </c>
      <c r="BJ1294" s="17" t="s">
        <v>81</v>
      </c>
      <c r="BK1294" s="144">
        <f>ROUND(L1294*K1294,2)</f>
        <v>0</v>
      </c>
      <c r="BL1294" s="17" t="s">
        <v>258</v>
      </c>
      <c r="BM1294" s="17" t="s">
        <v>1315</v>
      </c>
    </row>
    <row r="1295" spans="2:65" s="10" customFormat="1" ht="22.5" customHeight="1" x14ac:dyDescent="0.1">
      <c r="B1295" s="145"/>
      <c r="C1295" s="146"/>
      <c r="D1295" s="146"/>
      <c r="E1295" s="147" t="s">
        <v>3</v>
      </c>
      <c r="F1295" s="247" t="s">
        <v>1247</v>
      </c>
      <c r="G1295" s="248"/>
      <c r="H1295" s="248"/>
      <c r="I1295" s="248"/>
      <c r="J1295" s="146"/>
      <c r="K1295" s="148" t="s">
        <v>3</v>
      </c>
      <c r="L1295" s="146"/>
      <c r="M1295" s="146"/>
      <c r="N1295" s="146"/>
      <c r="O1295" s="146"/>
      <c r="P1295" s="146"/>
      <c r="Q1295" s="146"/>
      <c r="R1295" s="149"/>
      <c r="T1295" s="150"/>
      <c r="U1295" s="146"/>
      <c r="V1295" s="146"/>
      <c r="W1295" s="146"/>
      <c r="X1295" s="146"/>
      <c r="Y1295" s="146"/>
      <c r="Z1295" s="146"/>
      <c r="AA1295" s="151"/>
      <c r="AT1295" s="152" t="s">
        <v>161</v>
      </c>
      <c r="AU1295" s="152" t="s">
        <v>81</v>
      </c>
      <c r="AV1295" s="10" t="s">
        <v>20</v>
      </c>
      <c r="AW1295" s="10" t="s">
        <v>32</v>
      </c>
      <c r="AX1295" s="10" t="s">
        <v>74</v>
      </c>
      <c r="AY1295" s="152" t="s">
        <v>154</v>
      </c>
    </row>
    <row r="1296" spans="2:65" s="11" customFormat="1" ht="22.5" customHeight="1" x14ac:dyDescent="0.1">
      <c r="B1296" s="153"/>
      <c r="C1296" s="154"/>
      <c r="D1296" s="154"/>
      <c r="E1296" s="155" t="s">
        <v>3</v>
      </c>
      <c r="F1296" s="249" t="s">
        <v>20</v>
      </c>
      <c r="G1296" s="250"/>
      <c r="H1296" s="250"/>
      <c r="I1296" s="250"/>
      <c r="J1296" s="154"/>
      <c r="K1296" s="156">
        <v>1</v>
      </c>
      <c r="L1296" s="154"/>
      <c r="M1296" s="154"/>
      <c r="N1296" s="154"/>
      <c r="O1296" s="154"/>
      <c r="P1296" s="154"/>
      <c r="Q1296" s="154"/>
      <c r="R1296" s="157"/>
      <c r="T1296" s="158"/>
      <c r="U1296" s="154"/>
      <c r="V1296" s="154"/>
      <c r="W1296" s="154"/>
      <c r="X1296" s="154"/>
      <c r="Y1296" s="154"/>
      <c r="Z1296" s="154"/>
      <c r="AA1296" s="159"/>
      <c r="AT1296" s="160" t="s">
        <v>161</v>
      </c>
      <c r="AU1296" s="160" t="s">
        <v>81</v>
      </c>
      <c r="AV1296" s="11" t="s">
        <v>81</v>
      </c>
      <c r="AW1296" s="11" t="s">
        <v>32</v>
      </c>
      <c r="AX1296" s="11" t="s">
        <v>74</v>
      </c>
      <c r="AY1296" s="160" t="s">
        <v>154</v>
      </c>
    </row>
    <row r="1297" spans="2:65" s="12" customFormat="1" ht="22.5" customHeight="1" x14ac:dyDescent="0.1">
      <c r="B1297" s="161"/>
      <c r="C1297" s="162"/>
      <c r="D1297" s="162"/>
      <c r="E1297" s="163" t="s">
        <v>3</v>
      </c>
      <c r="F1297" s="251" t="s">
        <v>163</v>
      </c>
      <c r="G1297" s="252"/>
      <c r="H1297" s="252"/>
      <c r="I1297" s="252"/>
      <c r="J1297" s="162"/>
      <c r="K1297" s="164">
        <v>1</v>
      </c>
      <c r="L1297" s="162"/>
      <c r="M1297" s="162"/>
      <c r="N1297" s="162"/>
      <c r="O1297" s="162"/>
      <c r="P1297" s="162"/>
      <c r="Q1297" s="162"/>
      <c r="R1297" s="165"/>
      <c r="T1297" s="166"/>
      <c r="U1297" s="162"/>
      <c r="V1297" s="162"/>
      <c r="W1297" s="162"/>
      <c r="X1297" s="162"/>
      <c r="Y1297" s="162"/>
      <c r="Z1297" s="162"/>
      <c r="AA1297" s="167"/>
      <c r="AT1297" s="168" t="s">
        <v>161</v>
      </c>
      <c r="AU1297" s="168" t="s">
        <v>81</v>
      </c>
      <c r="AV1297" s="12" t="s">
        <v>87</v>
      </c>
      <c r="AW1297" s="12" t="s">
        <v>32</v>
      </c>
      <c r="AX1297" s="12" t="s">
        <v>20</v>
      </c>
      <c r="AY1297" s="168" t="s">
        <v>154</v>
      </c>
    </row>
    <row r="1298" spans="2:65" s="1" customFormat="1" ht="31.5" customHeight="1" x14ac:dyDescent="0.1">
      <c r="B1298" s="135"/>
      <c r="C1298" s="136" t="s">
        <v>1316</v>
      </c>
      <c r="D1298" s="136" t="s">
        <v>155</v>
      </c>
      <c r="E1298" s="137" t="s">
        <v>1317</v>
      </c>
      <c r="F1298" s="244" t="s">
        <v>1318</v>
      </c>
      <c r="G1298" s="245"/>
      <c r="H1298" s="245"/>
      <c r="I1298" s="245"/>
      <c r="J1298" s="138" t="s">
        <v>235</v>
      </c>
      <c r="K1298" s="139">
        <v>6</v>
      </c>
      <c r="L1298" s="246">
        <v>0</v>
      </c>
      <c r="M1298" s="245"/>
      <c r="N1298" s="246">
        <f>ROUND(L1298*K1298,2)</f>
        <v>0</v>
      </c>
      <c r="O1298" s="245"/>
      <c r="P1298" s="245"/>
      <c r="Q1298" s="245"/>
      <c r="R1298" s="140"/>
      <c r="T1298" s="141" t="s">
        <v>3</v>
      </c>
      <c r="U1298" s="40" t="s">
        <v>41</v>
      </c>
      <c r="V1298" s="142">
        <v>1.8049999999999999</v>
      </c>
      <c r="W1298" s="142">
        <f>V1298*K1298</f>
        <v>10.83</v>
      </c>
      <c r="X1298" s="142">
        <v>0</v>
      </c>
      <c r="Y1298" s="142">
        <f>X1298*K1298</f>
        <v>0</v>
      </c>
      <c r="Z1298" s="142">
        <v>0</v>
      </c>
      <c r="AA1298" s="143">
        <f>Z1298*K1298</f>
        <v>0</v>
      </c>
      <c r="AR1298" s="17" t="s">
        <v>258</v>
      </c>
      <c r="AT1298" s="17" t="s">
        <v>155</v>
      </c>
      <c r="AU1298" s="17" t="s">
        <v>81</v>
      </c>
      <c r="AY1298" s="17" t="s">
        <v>154</v>
      </c>
      <c r="BE1298" s="144">
        <f>IF(U1298="základní",N1298,0)</f>
        <v>0</v>
      </c>
      <c r="BF1298" s="144">
        <f>IF(U1298="snížená",N1298,0)</f>
        <v>0</v>
      </c>
      <c r="BG1298" s="144">
        <f>IF(U1298="zákl. přenesená",N1298,0)</f>
        <v>0</v>
      </c>
      <c r="BH1298" s="144">
        <f>IF(U1298="sníž. přenesená",N1298,0)</f>
        <v>0</v>
      </c>
      <c r="BI1298" s="144">
        <f>IF(U1298="nulová",N1298,0)</f>
        <v>0</v>
      </c>
      <c r="BJ1298" s="17" t="s">
        <v>81</v>
      </c>
      <c r="BK1298" s="144">
        <f>ROUND(L1298*K1298,2)</f>
        <v>0</v>
      </c>
      <c r="BL1298" s="17" t="s">
        <v>258</v>
      </c>
      <c r="BM1298" s="17" t="s">
        <v>1319</v>
      </c>
    </row>
    <row r="1299" spans="2:65" s="10" customFormat="1" ht="22.5" customHeight="1" x14ac:dyDescent="0.1">
      <c r="B1299" s="145"/>
      <c r="C1299" s="146"/>
      <c r="D1299" s="146"/>
      <c r="E1299" s="147" t="s">
        <v>3</v>
      </c>
      <c r="F1299" s="247" t="s">
        <v>1320</v>
      </c>
      <c r="G1299" s="248"/>
      <c r="H1299" s="248"/>
      <c r="I1299" s="248"/>
      <c r="J1299" s="146"/>
      <c r="K1299" s="148" t="s">
        <v>3</v>
      </c>
      <c r="L1299" s="146"/>
      <c r="M1299" s="146"/>
      <c r="N1299" s="146"/>
      <c r="O1299" s="146"/>
      <c r="P1299" s="146"/>
      <c r="Q1299" s="146"/>
      <c r="R1299" s="149"/>
      <c r="T1299" s="150"/>
      <c r="U1299" s="146"/>
      <c r="V1299" s="146"/>
      <c r="W1299" s="146"/>
      <c r="X1299" s="146"/>
      <c r="Y1299" s="146"/>
      <c r="Z1299" s="146"/>
      <c r="AA1299" s="151"/>
      <c r="AT1299" s="152" t="s">
        <v>161</v>
      </c>
      <c r="AU1299" s="152" t="s">
        <v>81</v>
      </c>
      <c r="AV1299" s="10" t="s">
        <v>20</v>
      </c>
      <c r="AW1299" s="10" t="s">
        <v>32</v>
      </c>
      <c r="AX1299" s="10" t="s">
        <v>74</v>
      </c>
      <c r="AY1299" s="152" t="s">
        <v>154</v>
      </c>
    </row>
    <row r="1300" spans="2:65" s="11" customFormat="1" ht="22.5" customHeight="1" x14ac:dyDescent="0.1">
      <c r="B1300" s="153"/>
      <c r="C1300" s="154"/>
      <c r="D1300" s="154"/>
      <c r="E1300" s="155" t="s">
        <v>3</v>
      </c>
      <c r="F1300" s="249" t="s">
        <v>20</v>
      </c>
      <c r="G1300" s="250"/>
      <c r="H1300" s="250"/>
      <c r="I1300" s="250"/>
      <c r="J1300" s="154"/>
      <c r="K1300" s="156">
        <v>1</v>
      </c>
      <c r="L1300" s="154"/>
      <c r="M1300" s="154"/>
      <c r="N1300" s="154"/>
      <c r="O1300" s="154"/>
      <c r="P1300" s="154"/>
      <c r="Q1300" s="154"/>
      <c r="R1300" s="157"/>
      <c r="T1300" s="158"/>
      <c r="U1300" s="154"/>
      <c r="V1300" s="154"/>
      <c r="W1300" s="154"/>
      <c r="X1300" s="154"/>
      <c r="Y1300" s="154"/>
      <c r="Z1300" s="154"/>
      <c r="AA1300" s="159"/>
      <c r="AT1300" s="160" t="s">
        <v>161</v>
      </c>
      <c r="AU1300" s="160" t="s">
        <v>81</v>
      </c>
      <c r="AV1300" s="11" t="s">
        <v>81</v>
      </c>
      <c r="AW1300" s="11" t="s">
        <v>32</v>
      </c>
      <c r="AX1300" s="11" t="s">
        <v>74</v>
      </c>
      <c r="AY1300" s="160" t="s">
        <v>154</v>
      </c>
    </row>
    <row r="1301" spans="2:65" s="10" customFormat="1" ht="22.5" customHeight="1" x14ac:dyDescent="0.1">
      <c r="B1301" s="145"/>
      <c r="C1301" s="146"/>
      <c r="D1301" s="146"/>
      <c r="E1301" s="147" t="s">
        <v>3</v>
      </c>
      <c r="F1301" s="253" t="s">
        <v>1321</v>
      </c>
      <c r="G1301" s="248"/>
      <c r="H1301" s="248"/>
      <c r="I1301" s="248"/>
      <c r="J1301" s="146"/>
      <c r="K1301" s="148" t="s">
        <v>3</v>
      </c>
      <c r="L1301" s="146"/>
      <c r="M1301" s="146"/>
      <c r="N1301" s="146"/>
      <c r="O1301" s="146"/>
      <c r="P1301" s="146"/>
      <c r="Q1301" s="146"/>
      <c r="R1301" s="149"/>
      <c r="T1301" s="150"/>
      <c r="U1301" s="146"/>
      <c r="V1301" s="146"/>
      <c r="W1301" s="146"/>
      <c r="X1301" s="146"/>
      <c r="Y1301" s="146"/>
      <c r="Z1301" s="146"/>
      <c r="AA1301" s="151"/>
      <c r="AT1301" s="152" t="s">
        <v>161</v>
      </c>
      <c r="AU1301" s="152" t="s">
        <v>81</v>
      </c>
      <c r="AV1301" s="10" t="s">
        <v>20</v>
      </c>
      <c r="AW1301" s="10" t="s">
        <v>32</v>
      </c>
      <c r="AX1301" s="10" t="s">
        <v>74</v>
      </c>
      <c r="AY1301" s="152" t="s">
        <v>154</v>
      </c>
    </row>
    <row r="1302" spans="2:65" s="11" customFormat="1" ht="22.5" customHeight="1" x14ac:dyDescent="0.1">
      <c r="B1302" s="153"/>
      <c r="C1302" s="154"/>
      <c r="D1302" s="154"/>
      <c r="E1302" s="155" t="s">
        <v>3</v>
      </c>
      <c r="F1302" s="249" t="s">
        <v>90</v>
      </c>
      <c r="G1302" s="250"/>
      <c r="H1302" s="250"/>
      <c r="I1302" s="250"/>
      <c r="J1302" s="154"/>
      <c r="K1302" s="156">
        <v>5</v>
      </c>
      <c r="L1302" s="154"/>
      <c r="M1302" s="154"/>
      <c r="N1302" s="154"/>
      <c r="O1302" s="154"/>
      <c r="P1302" s="154"/>
      <c r="Q1302" s="154"/>
      <c r="R1302" s="157"/>
      <c r="T1302" s="158"/>
      <c r="U1302" s="154"/>
      <c r="V1302" s="154"/>
      <c r="W1302" s="154"/>
      <c r="X1302" s="154"/>
      <c r="Y1302" s="154"/>
      <c r="Z1302" s="154"/>
      <c r="AA1302" s="159"/>
      <c r="AT1302" s="160" t="s">
        <v>161</v>
      </c>
      <c r="AU1302" s="160" t="s">
        <v>81</v>
      </c>
      <c r="AV1302" s="11" t="s">
        <v>81</v>
      </c>
      <c r="AW1302" s="11" t="s">
        <v>32</v>
      </c>
      <c r="AX1302" s="11" t="s">
        <v>74</v>
      </c>
      <c r="AY1302" s="160" t="s">
        <v>154</v>
      </c>
    </row>
    <row r="1303" spans="2:65" s="12" customFormat="1" ht="22.5" customHeight="1" x14ac:dyDescent="0.1">
      <c r="B1303" s="161"/>
      <c r="C1303" s="162"/>
      <c r="D1303" s="162"/>
      <c r="E1303" s="163" t="s">
        <v>3</v>
      </c>
      <c r="F1303" s="251" t="s">
        <v>163</v>
      </c>
      <c r="G1303" s="252"/>
      <c r="H1303" s="252"/>
      <c r="I1303" s="252"/>
      <c r="J1303" s="162"/>
      <c r="K1303" s="164">
        <v>6</v>
      </c>
      <c r="L1303" s="162"/>
      <c r="M1303" s="162"/>
      <c r="N1303" s="162"/>
      <c r="O1303" s="162"/>
      <c r="P1303" s="162"/>
      <c r="Q1303" s="162"/>
      <c r="R1303" s="165"/>
      <c r="T1303" s="166"/>
      <c r="U1303" s="162"/>
      <c r="V1303" s="162"/>
      <c r="W1303" s="162"/>
      <c r="X1303" s="162"/>
      <c r="Y1303" s="162"/>
      <c r="Z1303" s="162"/>
      <c r="AA1303" s="167"/>
      <c r="AT1303" s="168" t="s">
        <v>161</v>
      </c>
      <c r="AU1303" s="168" t="s">
        <v>81</v>
      </c>
      <c r="AV1303" s="12" t="s">
        <v>87</v>
      </c>
      <c r="AW1303" s="12" t="s">
        <v>32</v>
      </c>
      <c r="AX1303" s="12" t="s">
        <v>20</v>
      </c>
      <c r="AY1303" s="168" t="s">
        <v>154</v>
      </c>
    </row>
    <row r="1304" spans="2:65" s="1" customFormat="1" ht="31.5" customHeight="1" x14ac:dyDescent="0.1">
      <c r="B1304" s="135"/>
      <c r="C1304" s="177" t="s">
        <v>1322</v>
      </c>
      <c r="D1304" s="177" t="s">
        <v>367</v>
      </c>
      <c r="E1304" s="178" t="s">
        <v>1323</v>
      </c>
      <c r="F1304" s="256" t="s">
        <v>1324</v>
      </c>
      <c r="G1304" s="257"/>
      <c r="H1304" s="257"/>
      <c r="I1304" s="257"/>
      <c r="J1304" s="179" t="s">
        <v>235</v>
      </c>
      <c r="K1304" s="180">
        <v>1</v>
      </c>
      <c r="L1304" s="258">
        <v>0</v>
      </c>
      <c r="M1304" s="257"/>
      <c r="N1304" s="258">
        <f>ROUND(L1304*K1304,2)</f>
        <v>0</v>
      </c>
      <c r="O1304" s="245"/>
      <c r="P1304" s="245"/>
      <c r="Q1304" s="245"/>
      <c r="R1304" s="140"/>
      <c r="T1304" s="141" t="s">
        <v>3</v>
      </c>
      <c r="U1304" s="40" t="s">
        <v>41</v>
      </c>
      <c r="V1304" s="142">
        <v>0</v>
      </c>
      <c r="W1304" s="142">
        <f>V1304*K1304</f>
        <v>0</v>
      </c>
      <c r="X1304" s="142">
        <v>1.7999999999999999E-2</v>
      </c>
      <c r="Y1304" s="142">
        <f>X1304*K1304</f>
        <v>1.7999999999999999E-2</v>
      </c>
      <c r="Z1304" s="142">
        <v>0</v>
      </c>
      <c r="AA1304" s="143">
        <f>Z1304*K1304</f>
        <v>0</v>
      </c>
      <c r="AR1304" s="17" t="s">
        <v>383</v>
      </c>
      <c r="AT1304" s="17" t="s">
        <v>367</v>
      </c>
      <c r="AU1304" s="17" t="s">
        <v>81</v>
      </c>
      <c r="AY1304" s="17" t="s">
        <v>154</v>
      </c>
      <c r="BE1304" s="144">
        <f>IF(U1304="základní",N1304,0)</f>
        <v>0</v>
      </c>
      <c r="BF1304" s="144">
        <f>IF(U1304="snížená",N1304,0)</f>
        <v>0</v>
      </c>
      <c r="BG1304" s="144">
        <f>IF(U1304="zákl. přenesená",N1304,0)</f>
        <v>0</v>
      </c>
      <c r="BH1304" s="144">
        <f>IF(U1304="sníž. přenesená",N1304,0)</f>
        <v>0</v>
      </c>
      <c r="BI1304" s="144">
        <f>IF(U1304="nulová",N1304,0)</f>
        <v>0</v>
      </c>
      <c r="BJ1304" s="17" t="s">
        <v>81</v>
      </c>
      <c r="BK1304" s="144">
        <f>ROUND(L1304*K1304,2)</f>
        <v>0</v>
      </c>
      <c r="BL1304" s="17" t="s">
        <v>258</v>
      </c>
      <c r="BM1304" s="17" t="s">
        <v>1325</v>
      </c>
    </row>
    <row r="1305" spans="2:65" s="1" customFormat="1" ht="31.5" customHeight="1" x14ac:dyDescent="0.1">
      <c r="B1305" s="135"/>
      <c r="C1305" s="177" t="s">
        <v>1326</v>
      </c>
      <c r="D1305" s="177" t="s">
        <v>367</v>
      </c>
      <c r="E1305" s="178" t="s">
        <v>1327</v>
      </c>
      <c r="F1305" s="256" t="s">
        <v>1328</v>
      </c>
      <c r="G1305" s="257"/>
      <c r="H1305" s="257"/>
      <c r="I1305" s="257"/>
      <c r="J1305" s="179" t="s">
        <v>235</v>
      </c>
      <c r="K1305" s="180">
        <v>5</v>
      </c>
      <c r="L1305" s="258">
        <v>0</v>
      </c>
      <c r="M1305" s="257"/>
      <c r="N1305" s="258">
        <f>ROUND(L1305*K1305,2)</f>
        <v>0</v>
      </c>
      <c r="O1305" s="245"/>
      <c r="P1305" s="245"/>
      <c r="Q1305" s="245"/>
      <c r="R1305" s="140"/>
      <c r="T1305" s="141" t="s">
        <v>3</v>
      </c>
      <c r="U1305" s="40" t="s">
        <v>41</v>
      </c>
      <c r="V1305" s="142">
        <v>0</v>
      </c>
      <c r="W1305" s="142">
        <f>V1305*K1305</f>
        <v>0</v>
      </c>
      <c r="X1305" s="142">
        <v>0.02</v>
      </c>
      <c r="Y1305" s="142">
        <f>X1305*K1305</f>
        <v>0.1</v>
      </c>
      <c r="Z1305" s="142">
        <v>0</v>
      </c>
      <c r="AA1305" s="143">
        <f>Z1305*K1305</f>
        <v>0</v>
      </c>
      <c r="AR1305" s="17" t="s">
        <v>383</v>
      </c>
      <c r="AT1305" s="17" t="s">
        <v>367</v>
      </c>
      <c r="AU1305" s="17" t="s">
        <v>81</v>
      </c>
      <c r="AY1305" s="17" t="s">
        <v>154</v>
      </c>
      <c r="BE1305" s="144">
        <f>IF(U1305="základní",N1305,0)</f>
        <v>0</v>
      </c>
      <c r="BF1305" s="144">
        <f>IF(U1305="snížená",N1305,0)</f>
        <v>0</v>
      </c>
      <c r="BG1305" s="144">
        <f>IF(U1305="zákl. přenesená",N1305,0)</f>
        <v>0</v>
      </c>
      <c r="BH1305" s="144">
        <f>IF(U1305="sníž. přenesená",N1305,0)</f>
        <v>0</v>
      </c>
      <c r="BI1305" s="144">
        <f>IF(U1305="nulová",N1305,0)</f>
        <v>0</v>
      </c>
      <c r="BJ1305" s="17" t="s">
        <v>81</v>
      </c>
      <c r="BK1305" s="144">
        <f>ROUND(L1305*K1305,2)</f>
        <v>0</v>
      </c>
      <c r="BL1305" s="17" t="s">
        <v>258</v>
      </c>
      <c r="BM1305" s="17" t="s">
        <v>1329</v>
      </c>
    </row>
    <row r="1306" spans="2:65" s="1" customFormat="1" ht="44.25" customHeight="1" x14ac:dyDescent="0.1">
      <c r="B1306" s="135"/>
      <c r="C1306" s="136" t="s">
        <v>1330</v>
      </c>
      <c r="D1306" s="136" t="s">
        <v>155</v>
      </c>
      <c r="E1306" s="137" t="s">
        <v>1331</v>
      </c>
      <c r="F1306" s="244" t="s">
        <v>1332</v>
      </c>
      <c r="G1306" s="245"/>
      <c r="H1306" s="245"/>
      <c r="I1306" s="245"/>
      <c r="J1306" s="138" t="s">
        <v>235</v>
      </c>
      <c r="K1306" s="139">
        <v>4</v>
      </c>
      <c r="L1306" s="246">
        <v>0</v>
      </c>
      <c r="M1306" s="245"/>
      <c r="N1306" s="246">
        <f>ROUND(L1306*K1306,2)</f>
        <v>0</v>
      </c>
      <c r="O1306" s="245"/>
      <c r="P1306" s="245"/>
      <c r="Q1306" s="245"/>
      <c r="R1306" s="140"/>
      <c r="T1306" s="141" t="s">
        <v>3</v>
      </c>
      <c r="U1306" s="40" t="s">
        <v>41</v>
      </c>
      <c r="V1306" s="142">
        <v>2.8559999999999999</v>
      </c>
      <c r="W1306" s="142">
        <f>V1306*K1306</f>
        <v>11.423999999999999</v>
      </c>
      <c r="X1306" s="142">
        <v>0</v>
      </c>
      <c r="Y1306" s="142">
        <f>X1306*K1306</f>
        <v>0</v>
      </c>
      <c r="Z1306" s="142">
        <v>0</v>
      </c>
      <c r="AA1306" s="143">
        <f>Z1306*K1306</f>
        <v>0</v>
      </c>
      <c r="AR1306" s="17" t="s">
        <v>258</v>
      </c>
      <c r="AT1306" s="17" t="s">
        <v>155</v>
      </c>
      <c r="AU1306" s="17" t="s">
        <v>81</v>
      </c>
      <c r="AY1306" s="17" t="s">
        <v>154</v>
      </c>
      <c r="BE1306" s="144">
        <f>IF(U1306="základní",N1306,0)</f>
        <v>0</v>
      </c>
      <c r="BF1306" s="144">
        <f>IF(U1306="snížená",N1306,0)</f>
        <v>0</v>
      </c>
      <c r="BG1306" s="144">
        <f>IF(U1306="zákl. přenesená",N1306,0)</f>
        <v>0</v>
      </c>
      <c r="BH1306" s="144">
        <f>IF(U1306="sníž. přenesená",N1306,0)</f>
        <v>0</v>
      </c>
      <c r="BI1306" s="144">
        <f>IF(U1306="nulová",N1306,0)</f>
        <v>0</v>
      </c>
      <c r="BJ1306" s="17" t="s">
        <v>81</v>
      </c>
      <c r="BK1306" s="144">
        <f>ROUND(L1306*K1306,2)</f>
        <v>0</v>
      </c>
      <c r="BL1306" s="17" t="s">
        <v>258</v>
      </c>
      <c r="BM1306" s="17" t="s">
        <v>1333</v>
      </c>
    </row>
    <row r="1307" spans="2:65" s="10" customFormat="1" ht="22.5" customHeight="1" x14ac:dyDescent="0.1">
      <c r="B1307" s="145"/>
      <c r="C1307" s="146"/>
      <c r="D1307" s="146"/>
      <c r="E1307" s="147" t="s">
        <v>3</v>
      </c>
      <c r="F1307" s="247" t="s">
        <v>1321</v>
      </c>
      <c r="G1307" s="248"/>
      <c r="H1307" s="248"/>
      <c r="I1307" s="248"/>
      <c r="J1307" s="146"/>
      <c r="K1307" s="148" t="s">
        <v>3</v>
      </c>
      <c r="L1307" s="146"/>
      <c r="M1307" s="146"/>
      <c r="N1307" s="146"/>
      <c r="O1307" s="146"/>
      <c r="P1307" s="146"/>
      <c r="Q1307" s="146"/>
      <c r="R1307" s="149"/>
      <c r="T1307" s="150"/>
      <c r="U1307" s="146"/>
      <c r="V1307" s="146"/>
      <c r="W1307" s="146"/>
      <c r="X1307" s="146"/>
      <c r="Y1307" s="146"/>
      <c r="Z1307" s="146"/>
      <c r="AA1307" s="151"/>
      <c r="AT1307" s="152" t="s">
        <v>161</v>
      </c>
      <c r="AU1307" s="152" t="s">
        <v>81</v>
      </c>
      <c r="AV1307" s="10" t="s">
        <v>20</v>
      </c>
      <c r="AW1307" s="10" t="s">
        <v>32</v>
      </c>
      <c r="AX1307" s="10" t="s">
        <v>74</v>
      </c>
      <c r="AY1307" s="152" t="s">
        <v>154</v>
      </c>
    </row>
    <row r="1308" spans="2:65" s="11" customFormat="1" ht="22.5" customHeight="1" x14ac:dyDescent="0.1">
      <c r="B1308" s="153"/>
      <c r="C1308" s="154"/>
      <c r="D1308" s="154"/>
      <c r="E1308" s="155" t="s">
        <v>3</v>
      </c>
      <c r="F1308" s="249" t="s">
        <v>81</v>
      </c>
      <c r="G1308" s="250"/>
      <c r="H1308" s="250"/>
      <c r="I1308" s="250"/>
      <c r="J1308" s="154"/>
      <c r="K1308" s="156">
        <v>2</v>
      </c>
      <c r="L1308" s="154"/>
      <c r="M1308" s="154"/>
      <c r="N1308" s="154"/>
      <c r="O1308" s="154"/>
      <c r="P1308" s="154"/>
      <c r="Q1308" s="154"/>
      <c r="R1308" s="157"/>
      <c r="T1308" s="158"/>
      <c r="U1308" s="154"/>
      <c r="V1308" s="154"/>
      <c r="W1308" s="154"/>
      <c r="X1308" s="154"/>
      <c r="Y1308" s="154"/>
      <c r="Z1308" s="154"/>
      <c r="AA1308" s="159"/>
      <c r="AT1308" s="160" t="s">
        <v>161</v>
      </c>
      <c r="AU1308" s="160" t="s">
        <v>81</v>
      </c>
      <c r="AV1308" s="11" t="s">
        <v>81</v>
      </c>
      <c r="AW1308" s="11" t="s">
        <v>32</v>
      </c>
      <c r="AX1308" s="11" t="s">
        <v>74</v>
      </c>
      <c r="AY1308" s="160" t="s">
        <v>154</v>
      </c>
    </row>
    <row r="1309" spans="2:65" s="10" customFormat="1" ht="22.5" customHeight="1" x14ac:dyDescent="0.1">
      <c r="B1309" s="145"/>
      <c r="C1309" s="146"/>
      <c r="D1309" s="146"/>
      <c r="E1309" s="147" t="s">
        <v>3</v>
      </c>
      <c r="F1309" s="253" t="s">
        <v>1334</v>
      </c>
      <c r="G1309" s="248"/>
      <c r="H1309" s="248"/>
      <c r="I1309" s="248"/>
      <c r="J1309" s="146"/>
      <c r="K1309" s="148" t="s">
        <v>3</v>
      </c>
      <c r="L1309" s="146"/>
      <c r="M1309" s="146"/>
      <c r="N1309" s="146"/>
      <c r="O1309" s="146"/>
      <c r="P1309" s="146"/>
      <c r="Q1309" s="146"/>
      <c r="R1309" s="149"/>
      <c r="T1309" s="150"/>
      <c r="U1309" s="146"/>
      <c r="V1309" s="146"/>
      <c r="W1309" s="146"/>
      <c r="X1309" s="146"/>
      <c r="Y1309" s="146"/>
      <c r="Z1309" s="146"/>
      <c r="AA1309" s="151"/>
      <c r="AT1309" s="152" t="s">
        <v>161</v>
      </c>
      <c r="AU1309" s="152" t="s">
        <v>81</v>
      </c>
      <c r="AV1309" s="10" t="s">
        <v>20</v>
      </c>
      <c r="AW1309" s="10" t="s">
        <v>32</v>
      </c>
      <c r="AX1309" s="10" t="s">
        <v>74</v>
      </c>
      <c r="AY1309" s="152" t="s">
        <v>154</v>
      </c>
    </row>
    <row r="1310" spans="2:65" s="11" customFormat="1" ht="22.5" customHeight="1" x14ac:dyDescent="0.1">
      <c r="B1310" s="153"/>
      <c r="C1310" s="154"/>
      <c r="D1310" s="154"/>
      <c r="E1310" s="155" t="s">
        <v>3</v>
      </c>
      <c r="F1310" s="249" t="s">
        <v>81</v>
      </c>
      <c r="G1310" s="250"/>
      <c r="H1310" s="250"/>
      <c r="I1310" s="250"/>
      <c r="J1310" s="154"/>
      <c r="K1310" s="156">
        <v>2</v>
      </c>
      <c r="L1310" s="154"/>
      <c r="M1310" s="154"/>
      <c r="N1310" s="154"/>
      <c r="O1310" s="154"/>
      <c r="P1310" s="154"/>
      <c r="Q1310" s="154"/>
      <c r="R1310" s="157"/>
      <c r="T1310" s="158"/>
      <c r="U1310" s="154"/>
      <c r="V1310" s="154"/>
      <c r="W1310" s="154"/>
      <c r="X1310" s="154"/>
      <c r="Y1310" s="154"/>
      <c r="Z1310" s="154"/>
      <c r="AA1310" s="159"/>
      <c r="AT1310" s="160" t="s">
        <v>161</v>
      </c>
      <c r="AU1310" s="160" t="s">
        <v>81</v>
      </c>
      <c r="AV1310" s="11" t="s">
        <v>81</v>
      </c>
      <c r="AW1310" s="11" t="s">
        <v>32</v>
      </c>
      <c r="AX1310" s="11" t="s">
        <v>74</v>
      </c>
      <c r="AY1310" s="160" t="s">
        <v>154</v>
      </c>
    </row>
    <row r="1311" spans="2:65" s="12" customFormat="1" ht="22.5" customHeight="1" x14ac:dyDescent="0.1">
      <c r="B1311" s="161"/>
      <c r="C1311" s="162"/>
      <c r="D1311" s="162"/>
      <c r="E1311" s="163" t="s">
        <v>3</v>
      </c>
      <c r="F1311" s="251" t="s">
        <v>163</v>
      </c>
      <c r="G1311" s="252"/>
      <c r="H1311" s="252"/>
      <c r="I1311" s="252"/>
      <c r="J1311" s="162"/>
      <c r="K1311" s="164">
        <v>4</v>
      </c>
      <c r="L1311" s="162"/>
      <c r="M1311" s="162"/>
      <c r="N1311" s="162"/>
      <c r="O1311" s="162"/>
      <c r="P1311" s="162"/>
      <c r="Q1311" s="162"/>
      <c r="R1311" s="165"/>
      <c r="T1311" s="166"/>
      <c r="U1311" s="162"/>
      <c r="V1311" s="162"/>
      <c r="W1311" s="162"/>
      <c r="X1311" s="162"/>
      <c r="Y1311" s="162"/>
      <c r="Z1311" s="162"/>
      <c r="AA1311" s="167"/>
      <c r="AT1311" s="168" t="s">
        <v>161</v>
      </c>
      <c r="AU1311" s="168" t="s">
        <v>81</v>
      </c>
      <c r="AV1311" s="12" t="s">
        <v>87</v>
      </c>
      <c r="AW1311" s="12" t="s">
        <v>32</v>
      </c>
      <c r="AX1311" s="12" t="s">
        <v>20</v>
      </c>
      <c r="AY1311" s="168" t="s">
        <v>154</v>
      </c>
    </row>
    <row r="1312" spans="2:65" s="1" customFormat="1" ht="31.5" customHeight="1" x14ac:dyDescent="0.1">
      <c r="B1312" s="135"/>
      <c r="C1312" s="177" t="s">
        <v>1335</v>
      </c>
      <c r="D1312" s="177" t="s">
        <v>367</v>
      </c>
      <c r="E1312" s="178" t="s">
        <v>1336</v>
      </c>
      <c r="F1312" s="256" t="s">
        <v>1337</v>
      </c>
      <c r="G1312" s="257"/>
      <c r="H1312" s="257"/>
      <c r="I1312" s="257"/>
      <c r="J1312" s="179" t="s">
        <v>235</v>
      </c>
      <c r="K1312" s="180">
        <v>2</v>
      </c>
      <c r="L1312" s="258">
        <v>0</v>
      </c>
      <c r="M1312" s="257"/>
      <c r="N1312" s="258">
        <f>ROUND(L1312*K1312,2)</f>
        <v>0</v>
      </c>
      <c r="O1312" s="245"/>
      <c r="P1312" s="245"/>
      <c r="Q1312" s="245"/>
      <c r="R1312" s="140"/>
      <c r="T1312" s="141" t="s">
        <v>3</v>
      </c>
      <c r="U1312" s="40" t="s">
        <v>41</v>
      </c>
      <c r="V1312" s="142">
        <v>0</v>
      </c>
      <c r="W1312" s="142">
        <f>V1312*K1312</f>
        <v>0</v>
      </c>
      <c r="X1312" s="142">
        <v>1.7999999999999999E-2</v>
      </c>
      <c r="Y1312" s="142">
        <f>X1312*K1312</f>
        <v>3.5999999999999997E-2</v>
      </c>
      <c r="Z1312" s="142">
        <v>0</v>
      </c>
      <c r="AA1312" s="143">
        <f>Z1312*K1312</f>
        <v>0</v>
      </c>
      <c r="AR1312" s="17" t="s">
        <v>383</v>
      </c>
      <c r="AT1312" s="17" t="s">
        <v>367</v>
      </c>
      <c r="AU1312" s="17" t="s">
        <v>81</v>
      </c>
      <c r="AY1312" s="17" t="s">
        <v>154</v>
      </c>
      <c r="BE1312" s="144">
        <f>IF(U1312="základní",N1312,0)</f>
        <v>0</v>
      </c>
      <c r="BF1312" s="144">
        <f>IF(U1312="snížená",N1312,0)</f>
        <v>0</v>
      </c>
      <c r="BG1312" s="144">
        <f>IF(U1312="zákl. přenesená",N1312,0)</f>
        <v>0</v>
      </c>
      <c r="BH1312" s="144">
        <f>IF(U1312="sníž. přenesená",N1312,0)</f>
        <v>0</v>
      </c>
      <c r="BI1312" s="144">
        <f>IF(U1312="nulová",N1312,0)</f>
        <v>0</v>
      </c>
      <c r="BJ1312" s="17" t="s">
        <v>81</v>
      </c>
      <c r="BK1312" s="144">
        <f>ROUND(L1312*K1312,2)</f>
        <v>0</v>
      </c>
      <c r="BL1312" s="17" t="s">
        <v>258</v>
      </c>
      <c r="BM1312" s="17" t="s">
        <v>1338</v>
      </c>
    </row>
    <row r="1313" spans="2:65" s="1" customFormat="1" ht="31.5" customHeight="1" x14ac:dyDescent="0.1">
      <c r="B1313" s="135"/>
      <c r="C1313" s="177" t="s">
        <v>1339</v>
      </c>
      <c r="D1313" s="177" t="s">
        <v>367</v>
      </c>
      <c r="E1313" s="178" t="s">
        <v>1340</v>
      </c>
      <c r="F1313" s="256" t="s">
        <v>1341</v>
      </c>
      <c r="G1313" s="257"/>
      <c r="H1313" s="257"/>
      <c r="I1313" s="257"/>
      <c r="J1313" s="179" t="s">
        <v>235</v>
      </c>
      <c r="K1313" s="180">
        <v>2</v>
      </c>
      <c r="L1313" s="258">
        <v>0</v>
      </c>
      <c r="M1313" s="257"/>
      <c r="N1313" s="258">
        <f>ROUND(L1313*K1313,2)</f>
        <v>0</v>
      </c>
      <c r="O1313" s="245"/>
      <c r="P1313" s="245"/>
      <c r="Q1313" s="245"/>
      <c r="R1313" s="140"/>
      <c r="T1313" s="141" t="s">
        <v>3</v>
      </c>
      <c r="U1313" s="40" t="s">
        <v>41</v>
      </c>
      <c r="V1313" s="142">
        <v>0</v>
      </c>
      <c r="W1313" s="142">
        <f>V1313*K1313</f>
        <v>0</v>
      </c>
      <c r="X1313" s="142">
        <v>0.02</v>
      </c>
      <c r="Y1313" s="142">
        <f>X1313*K1313</f>
        <v>0.04</v>
      </c>
      <c r="Z1313" s="142">
        <v>0</v>
      </c>
      <c r="AA1313" s="143">
        <f>Z1313*K1313</f>
        <v>0</v>
      </c>
      <c r="AR1313" s="17" t="s">
        <v>383</v>
      </c>
      <c r="AT1313" s="17" t="s">
        <v>367</v>
      </c>
      <c r="AU1313" s="17" t="s">
        <v>81</v>
      </c>
      <c r="AY1313" s="17" t="s">
        <v>154</v>
      </c>
      <c r="BE1313" s="144">
        <f>IF(U1313="základní",N1313,0)</f>
        <v>0</v>
      </c>
      <c r="BF1313" s="144">
        <f>IF(U1313="snížená",N1313,0)</f>
        <v>0</v>
      </c>
      <c r="BG1313" s="144">
        <f>IF(U1313="zákl. přenesená",N1313,0)</f>
        <v>0</v>
      </c>
      <c r="BH1313" s="144">
        <f>IF(U1313="sníž. přenesená",N1313,0)</f>
        <v>0</v>
      </c>
      <c r="BI1313" s="144">
        <f>IF(U1313="nulová",N1313,0)</f>
        <v>0</v>
      </c>
      <c r="BJ1313" s="17" t="s">
        <v>81</v>
      </c>
      <c r="BK1313" s="144">
        <f>ROUND(L1313*K1313,2)</f>
        <v>0</v>
      </c>
      <c r="BL1313" s="17" t="s">
        <v>258</v>
      </c>
      <c r="BM1313" s="17" t="s">
        <v>1342</v>
      </c>
    </row>
    <row r="1314" spans="2:65" s="1" customFormat="1" ht="44.25" customHeight="1" x14ac:dyDescent="0.1">
      <c r="B1314" s="135"/>
      <c r="C1314" s="136" t="s">
        <v>1343</v>
      </c>
      <c r="D1314" s="136" t="s">
        <v>155</v>
      </c>
      <c r="E1314" s="137" t="s">
        <v>1344</v>
      </c>
      <c r="F1314" s="244" t="s">
        <v>1345</v>
      </c>
      <c r="G1314" s="245"/>
      <c r="H1314" s="245"/>
      <c r="I1314" s="245"/>
      <c r="J1314" s="138" t="s">
        <v>235</v>
      </c>
      <c r="K1314" s="139">
        <v>1</v>
      </c>
      <c r="L1314" s="246">
        <v>0</v>
      </c>
      <c r="M1314" s="245"/>
      <c r="N1314" s="246">
        <f>ROUND(L1314*K1314,2)</f>
        <v>0</v>
      </c>
      <c r="O1314" s="245"/>
      <c r="P1314" s="245"/>
      <c r="Q1314" s="245"/>
      <c r="R1314" s="140"/>
      <c r="T1314" s="141" t="s">
        <v>3</v>
      </c>
      <c r="U1314" s="40" t="s">
        <v>41</v>
      </c>
      <c r="V1314" s="142">
        <v>5.024</v>
      </c>
      <c r="W1314" s="142">
        <f>V1314*K1314</f>
        <v>5.024</v>
      </c>
      <c r="X1314" s="142">
        <v>0</v>
      </c>
      <c r="Y1314" s="142">
        <f>X1314*K1314</f>
        <v>0</v>
      </c>
      <c r="Z1314" s="142">
        <v>0</v>
      </c>
      <c r="AA1314" s="143">
        <f>Z1314*K1314</f>
        <v>0</v>
      </c>
      <c r="AR1314" s="17" t="s">
        <v>258</v>
      </c>
      <c r="AT1314" s="17" t="s">
        <v>155</v>
      </c>
      <c r="AU1314" s="17" t="s">
        <v>81</v>
      </c>
      <c r="AY1314" s="17" t="s">
        <v>154</v>
      </c>
      <c r="BE1314" s="144">
        <f>IF(U1314="základní",N1314,0)</f>
        <v>0</v>
      </c>
      <c r="BF1314" s="144">
        <f>IF(U1314="snížená",N1314,0)</f>
        <v>0</v>
      </c>
      <c r="BG1314" s="144">
        <f>IF(U1314="zákl. přenesená",N1314,0)</f>
        <v>0</v>
      </c>
      <c r="BH1314" s="144">
        <f>IF(U1314="sníž. přenesená",N1314,0)</f>
        <v>0</v>
      </c>
      <c r="BI1314" s="144">
        <f>IF(U1314="nulová",N1314,0)</f>
        <v>0</v>
      </c>
      <c r="BJ1314" s="17" t="s">
        <v>81</v>
      </c>
      <c r="BK1314" s="144">
        <f>ROUND(L1314*K1314,2)</f>
        <v>0</v>
      </c>
      <c r="BL1314" s="17" t="s">
        <v>258</v>
      </c>
      <c r="BM1314" s="17" t="s">
        <v>1346</v>
      </c>
    </row>
    <row r="1315" spans="2:65" s="10" customFormat="1" ht="22.5" customHeight="1" x14ac:dyDescent="0.1">
      <c r="B1315" s="145"/>
      <c r="C1315" s="146"/>
      <c r="D1315" s="146"/>
      <c r="E1315" s="147" t="s">
        <v>3</v>
      </c>
      <c r="F1315" s="247" t="s">
        <v>1347</v>
      </c>
      <c r="G1315" s="248"/>
      <c r="H1315" s="248"/>
      <c r="I1315" s="248"/>
      <c r="J1315" s="146"/>
      <c r="K1315" s="148" t="s">
        <v>3</v>
      </c>
      <c r="L1315" s="146"/>
      <c r="M1315" s="146"/>
      <c r="N1315" s="146"/>
      <c r="O1315" s="146"/>
      <c r="P1315" s="146"/>
      <c r="Q1315" s="146"/>
      <c r="R1315" s="149"/>
      <c r="T1315" s="150"/>
      <c r="U1315" s="146"/>
      <c r="V1315" s="146"/>
      <c r="W1315" s="146"/>
      <c r="X1315" s="146"/>
      <c r="Y1315" s="146"/>
      <c r="Z1315" s="146"/>
      <c r="AA1315" s="151"/>
      <c r="AT1315" s="152" t="s">
        <v>161</v>
      </c>
      <c r="AU1315" s="152" t="s">
        <v>81</v>
      </c>
      <c r="AV1315" s="10" t="s">
        <v>20</v>
      </c>
      <c r="AW1315" s="10" t="s">
        <v>32</v>
      </c>
      <c r="AX1315" s="10" t="s">
        <v>74</v>
      </c>
      <c r="AY1315" s="152" t="s">
        <v>154</v>
      </c>
    </row>
    <row r="1316" spans="2:65" s="11" customFormat="1" ht="22.5" customHeight="1" x14ac:dyDescent="0.1">
      <c r="B1316" s="153"/>
      <c r="C1316" s="154"/>
      <c r="D1316" s="154"/>
      <c r="E1316" s="155" t="s">
        <v>3</v>
      </c>
      <c r="F1316" s="249" t="s">
        <v>20</v>
      </c>
      <c r="G1316" s="250"/>
      <c r="H1316" s="250"/>
      <c r="I1316" s="250"/>
      <c r="J1316" s="154"/>
      <c r="K1316" s="156">
        <v>1</v>
      </c>
      <c r="L1316" s="154"/>
      <c r="M1316" s="154"/>
      <c r="N1316" s="154"/>
      <c r="O1316" s="154"/>
      <c r="P1316" s="154"/>
      <c r="Q1316" s="154"/>
      <c r="R1316" s="157"/>
      <c r="T1316" s="158"/>
      <c r="U1316" s="154"/>
      <c r="V1316" s="154"/>
      <c r="W1316" s="154"/>
      <c r="X1316" s="154"/>
      <c r="Y1316" s="154"/>
      <c r="Z1316" s="154"/>
      <c r="AA1316" s="159"/>
      <c r="AT1316" s="160" t="s">
        <v>161</v>
      </c>
      <c r="AU1316" s="160" t="s">
        <v>81</v>
      </c>
      <c r="AV1316" s="11" t="s">
        <v>81</v>
      </c>
      <c r="AW1316" s="11" t="s">
        <v>32</v>
      </c>
      <c r="AX1316" s="11" t="s">
        <v>74</v>
      </c>
      <c r="AY1316" s="160" t="s">
        <v>154</v>
      </c>
    </row>
    <row r="1317" spans="2:65" s="12" customFormat="1" ht="22.5" customHeight="1" x14ac:dyDescent="0.1">
      <c r="B1317" s="161"/>
      <c r="C1317" s="162"/>
      <c r="D1317" s="162"/>
      <c r="E1317" s="163" t="s">
        <v>3</v>
      </c>
      <c r="F1317" s="251" t="s">
        <v>163</v>
      </c>
      <c r="G1317" s="252"/>
      <c r="H1317" s="252"/>
      <c r="I1317" s="252"/>
      <c r="J1317" s="162"/>
      <c r="K1317" s="164">
        <v>1</v>
      </c>
      <c r="L1317" s="162"/>
      <c r="M1317" s="162"/>
      <c r="N1317" s="162"/>
      <c r="O1317" s="162"/>
      <c r="P1317" s="162"/>
      <c r="Q1317" s="162"/>
      <c r="R1317" s="165"/>
      <c r="T1317" s="166"/>
      <c r="U1317" s="162"/>
      <c r="V1317" s="162"/>
      <c r="W1317" s="162"/>
      <c r="X1317" s="162"/>
      <c r="Y1317" s="162"/>
      <c r="Z1317" s="162"/>
      <c r="AA1317" s="167"/>
      <c r="AT1317" s="168" t="s">
        <v>161</v>
      </c>
      <c r="AU1317" s="168" t="s">
        <v>81</v>
      </c>
      <c r="AV1317" s="12" t="s">
        <v>87</v>
      </c>
      <c r="AW1317" s="12" t="s">
        <v>32</v>
      </c>
      <c r="AX1317" s="12" t="s">
        <v>20</v>
      </c>
      <c r="AY1317" s="168" t="s">
        <v>154</v>
      </c>
    </row>
    <row r="1318" spans="2:65" s="1" customFormat="1" ht="31.5" customHeight="1" x14ac:dyDescent="0.1">
      <c r="B1318" s="135"/>
      <c r="C1318" s="177" t="s">
        <v>1348</v>
      </c>
      <c r="D1318" s="177" t="s">
        <v>367</v>
      </c>
      <c r="E1318" s="178" t="s">
        <v>1349</v>
      </c>
      <c r="F1318" s="256" t="s">
        <v>1350</v>
      </c>
      <c r="G1318" s="257"/>
      <c r="H1318" s="257"/>
      <c r="I1318" s="257"/>
      <c r="J1318" s="179" t="s">
        <v>235</v>
      </c>
      <c r="K1318" s="180">
        <v>1</v>
      </c>
      <c r="L1318" s="258">
        <v>0</v>
      </c>
      <c r="M1318" s="257"/>
      <c r="N1318" s="258">
        <f>ROUND(L1318*K1318,2)</f>
        <v>0</v>
      </c>
      <c r="O1318" s="245"/>
      <c r="P1318" s="245"/>
      <c r="Q1318" s="245"/>
      <c r="R1318" s="140"/>
      <c r="T1318" s="141" t="s">
        <v>3</v>
      </c>
      <c r="U1318" s="40" t="s">
        <v>41</v>
      </c>
      <c r="V1318" s="142">
        <v>0</v>
      </c>
      <c r="W1318" s="142">
        <f>V1318*K1318</f>
        <v>0</v>
      </c>
      <c r="X1318" s="142">
        <v>4.1000000000000002E-2</v>
      </c>
      <c r="Y1318" s="142">
        <f>X1318*K1318</f>
        <v>4.1000000000000002E-2</v>
      </c>
      <c r="Z1318" s="142">
        <v>0</v>
      </c>
      <c r="AA1318" s="143">
        <f>Z1318*K1318</f>
        <v>0</v>
      </c>
      <c r="AR1318" s="17" t="s">
        <v>383</v>
      </c>
      <c r="AT1318" s="17" t="s">
        <v>367</v>
      </c>
      <c r="AU1318" s="17" t="s">
        <v>81</v>
      </c>
      <c r="AY1318" s="17" t="s">
        <v>154</v>
      </c>
      <c r="BE1318" s="144">
        <f>IF(U1318="základní",N1318,0)</f>
        <v>0</v>
      </c>
      <c r="BF1318" s="144">
        <f>IF(U1318="snížená",N1318,0)</f>
        <v>0</v>
      </c>
      <c r="BG1318" s="144">
        <f>IF(U1318="zákl. přenesená",N1318,0)</f>
        <v>0</v>
      </c>
      <c r="BH1318" s="144">
        <f>IF(U1318="sníž. přenesená",N1318,0)</f>
        <v>0</v>
      </c>
      <c r="BI1318" s="144">
        <f>IF(U1318="nulová",N1318,0)</f>
        <v>0</v>
      </c>
      <c r="BJ1318" s="17" t="s">
        <v>81</v>
      </c>
      <c r="BK1318" s="144">
        <f>ROUND(L1318*K1318,2)</f>
        <v>0</v>
      </c>
      <c r="BL1318" s="17" t="s">
        <v>258</v>
      </c>
      <c r="BM1318" s="17" t="s">
        <v>1351</v>
      </c>
    </row>
    <row r="1319" spans="2:65" s="1" customFormat="1" ht="31.5" customHeight="1" x14ac:dyDescent="0.1">
      <c r="B1319" s="135"/>
      <c r="C1319" s="136" t="s">
        <v>1352</v>
      </c>
      <c r="D1319" s="136" t="s">
        <v>155</v>
      </c>
      <c r="E1319" s="137" t="s">
        <v>1353</v>
      </c>
      <c r="F1319" s="244" t="s">
        <v>1354</v>
      </c>
      <c r="G1319" s="245"/>
      <c r="H1319" s="245"/>
      <c r="I1319" s="245"/>
      <c r="J1319" s="138" t="s">
        <v>235</v>
      </c>
      <c r="K1319" s="139">
        <v>1</v>
      </c>
      <c r="L1319" s="246">
        <v>0</v>
      </c>
      <c r="M1319" s="245"/>
      <c r="N1319" s="246">
        <f>ROUND(L1319*K1319,2)</f>
        <v>0</v>
      </c>
      <c r="O1319" s="245"/>
      <c r="P1319" s="245"/>
      <c r="Q1319" s="245"/>
      <c r="R1319" s="140"/>
      <c r="T1319" s="141" t="s">
        <v>3</v>
      </c>
      <c r="U1319" s="40" t="s">
        <v>41</v>
      </c>
      <c r="V1319" s="142">
        <v>7.36</v>
      </c>
      <c r="W1319" s="142">
        <f>V1319*K1319</f>
        <v>7.36</v>
      </c>
      <c r="X1319" s="142">
        <v>8.7000000000000001E-4</v>
      </c>
      <c r="Y1319" s="142">
        <f>X1319*K1319</f>
        <v>8.7000000000000001E-4</v>
      </c>
      <c r="Z1319" s="142">
        <v>0</v>
      </c>
      <c r="AA1319" s="143">
        <f>Z1319*K1319</f>
        <v>0</v>
      </c>
      <c r="AR1319" s="17" t="s">
        <v>258</v>
      </c>
      <c r="AT1319" s="17" t="s">
        <v>155</v>
      </c>
      <c r="AU1319" s="17" t="s">
        <v>81</v>
      </c>
      <c r="AY1319" s="17" t="s">
        <v>154</v>
      </c>
      <c r="BE1319" s="144">
        <f>IF(U1319="základní",N1319,0)</f>
        <v>0</v>
      </c>
      <c r="BF1319" s="144">
        <f>IF(U1319="snížená",N1319,0)</f>
        <v>0</v>
      </c>
      <c r="BG1319" s="144">
        <f>IF(U1319="zákl. přenesená",N1319,0)</f>
        <v>0</v>
      </c>
      <c r="BH1319" s="144">
        <f>IF(U1319="sníž. přenesená",N1319,0)</f>
        <v>0</v>
      </c>
      <c r="BI1319" s="144">
        <f>IF(U1319="nulová",N1319,0)</f>
        <v>0</v>
      </c>
      <c r="BJ1319" s="17" t="s">
        <v>81</v>
      </c>
      <c r="BK1319" s="144">
        <f>ROUND(L1319*K1319,2)</f>
        <v>0</v>
      </c>
      <c r="BL1319" s="17" t="s">
        <v>258</v>
      </c>
      <c r="BM1319" s="17" t="s">
        <v>1355</v>
      </c>
    </row>
    <row r="1320" spans="2:65" s="10" customFormat="1" ht="22.5" customHeight="1" x14ac:dyDescent="0.1">
      <c r="B1320" s="145"/>
      <c r="C1320" s="146"/>
      <c r="D1320" s="146"/>
      <c r="E1320" s="147" t="s">
        <v>3</v>
      </c>
      <c r="F1320" s="247" t="s">
        <v>1356</v>
      </c>
      <c r="G1320" s="248"/>
      <c r="H1320" s="248"/>
      <c r="I1320" s="248"/>
      <c r="J1320" s="146"/>
      <c r="K1320" s="148" t="s">
        <v>3</v>
      </c>
      <c r="L1320" s="146"/>
      <c r="M1320" s="146"/>
      <c r="N1320" s="146"/>
      <c r="O1320" s="146"/>
      <c r="P1320" s="146"/>
      <c r="Q1320" s="146"/>
      <c r="R1320" s="149"/>
      <c r="T1320" s="150"/>
      <c r="U1320" s="146"/>
      <c r="V1320" s="146"/>
      <c r="W1320" s="146"/>
      <c r="X1320" s="146"/>
      <c r="Y1320" s="146"/>
      <c r="Z1320" s="146"/>
      <c r="AA1320" s="151"/>
      <c r="AT1320" s="152" t="s">
        <v>161</v>
      </c>
      <c r="AU1320" s="152" t="s">
        <v>81</v>
      </c>
      <c r="AV1320" s="10" t="s">
        <v>20</v>
      </c>
      <c r="AW1320" s="10" t="s">
        <v>32</v>
      </c>
      <c r="AX1320" s="10" t="s">
        <v>74</v>
      </c>
      <c r="AY1320" s="152" t="s">
        <v>154</v>
      </c>
    </row>
    <row r="1321" spans="2:65" s="11" customFormat="1" ht="22.5" customHeight="1" x14ac:dyDescent="0.1">
      <c r="B1321" s="153"/>
      <c r="C1321" s="154"/>
      <c r="D1321" s="154"/>
      <c r="E1321" s="155" t="s">
        <v>3</v>
      </c>
      <c r="F1321" s="249" t="s">
        <v>20</v>
      </c>
      <c r="G1321" s="250"/>
      <c r="H1321" s="250"/>
      <c r="I1321" s="250"/>
      <c r="J1321" s="154"/>
      <c r="K1321" s="156">
        <v>1</v>
      </c>
      <c r="L1321" s="154"/>
      <c r="M1321" s="154"/>
      <c r="N1321" s="154"/>
      <c r="O1321" s="154"/>
      <c r="P1321" s="154"/>
      <c r="Q1321" s="154"/>
      <c r="R1321" s="157"/>
      <c r="T1321" s="158"/>
      <c r="U1321" s="154"/>
      <c r="V1321" s="154"/>
      <c r="W1321" s="154"/>
      <c r="X1321" s="154"/>
      <c r="Y1321" s="154"/>
      <c r="Z1321" s="154"/>
      <c r="AA1321" s="159"/>
      <c r="AT1321" s="160" t="s">
        <v>161</v>
      </c>
      <c r="AU1321" s="160" t="s">
        <v>81</v>
      </c>
      <c r="AV1321" s="11" t="s">
        <v>81</v>
      </c>
      <c r="AW1321" s="11" t="s">
        <v>32</v>
      </c>
      <c r="AX1321" s="11" t="s">
        <v>74</v>
      </c>
      <c r="AY1321" s="160" t="s">
        <v>154</v>
      </c>
    </row>
    <row r="1322" spans="2:65" s="12" customFormat="1" ht="22.5" customHeight="1" x14ac:dyDescent="0.1">
      <c r="B1322" s="161"/>
      <c r="C1322" s="162"/>
      <c r="D1322" s="162"/>
      <c r="E1322" s="163" t="s">
        <v>3</v>
      </c>
      <c r="F1322" s="251" t="s">
        <v>163</v>
      </c>
      <c r="G1322" s="252"/>
      <c r="H1322" s="252"/>
      <c r="I1322" s="252"/>
      <c r="J1322" s="162"/>
      <c r="K1322" s="164">
        <v>1</v>
      </c>
      <c r="L1322" s="162"/>
      <c r="M1322" s="162"/>
      <c r="N1322" s="162"/>
      <c r="O1322" s="162"/>
      <c r="P1322" s="162"/>
      <c r="Q1322" s="162"/>
      <c r="R1322" s="165"/>
      <c r="T1322" s="166"/>
      <c r="U1322" s="162"/>
      <c r="V1322" s="162"/>
      <c r="W1322" s="162"/>
      <c r="X1322" s="162"/>
      <c r="Y1322" s="162"/>
      <c r="Z1322" s="162"/>
      <c r="AA1322" s="167"/>
      <c r="AT1322" s="168" t="s">
        <v>161</v>
      </c>
      <c r="AU1322" s="168" t="s">
        <v>81</v>
      </c>
      <c r="AV1322" s="12" t="s">
        <v>87</v>
      </c>
      <c r="AW1322" s="12" t="s">
        <v>32</v>
      </c>
      <c r="AX1322" s="12" t="s">
        <v>20</v>
      </c>
      <c r="AY1322" s="168" t="s">
        <v>154</v>
      </c>
    </row>
    <row r="1323" spans="2:65" s="1" customFormat="1" ht="31.5" customHeight="1" x14ac:dyDescent="0.1">
      <c r="B1323" s="135"/>
      <c r="C1323" s="177" t="s">
        <v>1357</v>
      </c>
      <c r="D1323" s="177" t="s">
        <v>367</v>
      </c>
      <c r="E1323" s="178" t="s">
        <v>1358</v>
      </c>
      <c r="F1323" s="256" t="s">
        <v>1359</v>
      </c>
      <c r="G1323" s="257"/>
      <c r="H1323" s="257"/>
      <c r="I1323" s="257"/>
      <c r="J1323" s="179" t="s">
        <v>1245</v>
      </c>
      <c r="K1323" s="180">
        <v>1</v>
      </c>
      <c r="L1323" s="258">
        <v>0</v>
      </c>
      <c r="M1323" s="257"/>
      <c r="N1323" s="258">
        <f>ROUND(L1323*K1323,2)</f>
        <v>0</v>
      </c>
      <c r="O1323" s="245"/>
      <c r="P1323" s="245"/>
      <c r="Q1323" s="245"/>
      <c r="R1323" s="140"/>
      <c r="T1323" s="141" t="s">
        <v>3</v>
      </c>
      <c r="U1323" s="40" t="s">
        <v>41</v>
      </c>
      <c r="V1323" s="142">
        <v>0</v>
      </c>
      <c r="W1323" s="142">
        <f>V1323*K1323</f>
        <v>0</v>
      </c>
      <c r="X1323" s="142">
        <v>0</v>
      </c>
      <c r="Y1323" s="142">
        <f>X1323*K1323</f>
        <v>0</v>
      </c>
      <c r="Z1323" s="142">
        <v>0</v>
      </c>
      <c r="AA1323" s="143">
        <f>Z1323*K1323</f>
        <v>0</v>
      </c>
      <c r="AR1323" s="17" t="s">
        <v>383</v>
      </c>
      <c r="AT1323" s="17" t="s">
        <v>367</v>
      </c>
      <c r="AU1323" s="17" t="s">
        <v>81</v>
      </c>
      <c r="AY1323" s="17" t="s">
        <v>154</v>
      </c>
      <c r="BE1323" s="144">
        <f>IF(U1323="základní",N1323,0)</f>
        <v>0</v>
      </c>
      <c r="BF1323" s="144">
        <f>IF(U1323="snížená",N1323,0)</f>
        <v>0</v>
      </c>
      <c r="BG1323" s="144">
        <f>IF(U1323="zákl. přenesená",N1323,0)</f>
        <v>0</v>
      </c>
      <c r="BH1323" s="144">
        <f>IF(U1323="sníž. přenesená",N1323,0)</f>
        <v>0</v>
      </c>
      <c r="BI1323" s="144">
        <f>IF(U1323="nulová",N1323,0)</f>
        <v>0</v>
      </c>
      <c r="BJ1323" s="17" t="s">
        <v>81</v>
      </c>
      <c r="BK1323" s="144">
        <f>ROUND(L1323*K1323,2)</f>
        <v>0</v>
      </c>
      <c r="BL1323" s="17" t="s">
        <v>258</v>
      </c>
      <c r="BM1323" s="17" t="s">
        <v>1360</v>
      </c>
    </row>
    <row r="1324" spans="2:65" s="10" customFormat="1" ht="22.5" customHeight="1" x14ac:dyDescent="0.1">
      <c r="B1324" s="145"/>
      <c r="C1324" s="146"/>
      <c r="D1324" s="146"/>
      <c r="E1324" s="147" t="s">
        <v>3</v>
      </c>
      <c r="F1324" s="247" t="s">
        <v>1247</v>
      </c>
      <c r="G1324" s="248"/>
      <c r="H1324" s="248"/>
      <c r="I1324" s="248"/>
      <c r="J1324" s="146"/>
      <c r="K1324" s="148" t="s">
        <v>3</v>
      </c>
      <c r="L1324" s="146"/>
      <c r="M1324" s="146"/>
      <c r="N1324" s="146"/>
      <c r="O1324" s="146"/>
      <c r="P1324" s="146"/>
      <c r="Q1324" s="146"/>
      <c r="R1324" s="149"/>
      <c r="T1324" s="150"/>
      <c r="U1324" s="146"/>
      <c r="V1324" s="146"/>
      <c r="W1324" s="146"/>
      <c r="X1324" s="146"/>
      <c r="Y1324" s="146"/>
      <c r="Z1324" s="146"/>
      <c r="AA1324" s="151"/>
      <c r="AT1324" s="152" t="s">
        <v>161</v>
      </c>
      <c r="AU1324" s="152" t="s">
        <v>81</v>
      </c>
      <c r="AV1324" s="10" t="s">
        <v>20</v>
      </c>
      <c r="AW1324" s="10" t="s">
        <v>32</v>
      </c>
      <c r="AX1324" s="10" t="s">
        <v>74</v>
      </c>
      <c r="AY1324" s="152" t="s">
        <v>154</v>
      </c>
    </row>
    <row r="1325" spans="2:65" s="11" customFormat="1" ht="22.5" customHeight="1" x14ac:dyDescent="0.1">
      <c r="B1325" s="153"/>
      <c r="C1325" s="154"/>
      <c r="D1325" s="154"/>
      <c r="E1325" s="155" t="s">
        <v>3</v>
      </c>
      <c r="F1325" s="249" t="s">
        <v>20</v>
      </c>
      <c r="G1325" s="250"/>
      <c r="H1325" s="250"/>
      <c r="I1325" s="250"/>
      <c r="J1325" s="154"/>
      <c r="K1325" s="156">
        <v>1</v>
      </c>
      <c r="L1325" s="154"/>
      <c r="M1325" s="154"/>
      <c r="N1325" s="154"/>
      <c r="O1325" s="154"/>
      <c r="P1325" s="154"/>
      <c r="Q1325" s="154"/>
      <c r="R1325" s="157"/>
      <c r="T1325" s="158"/>
      <c r="U1325" s="154"/>
      <c r="V1325" s="154"/>
      <c r="W1325" s="154"/>
      <c r="X1325" s="154"/>
      <c r="Y1325" s="154"/>
      <c r="Z1325" s="154"/>
      <c r="AA1325" s="159"/>
      <c r="AT1325" s="160" t="s">
        <v>161</v>
      </c>
      <c r="AU1325" s="160" t="s">
        <v>81</v>
      </c>
      <c r="AV1325" s="11" t="s">
        <v>81</v>
      </c>
      <c r="AW1325" s="11" t="s">
        <v>32</v>
      </c>
      <c r="AX1325" s="11" t="s">
        <v>74</v>
      </c>
      <c r="AY1325" s="160" t="s">
        <v>154</v>
      </c>
    </row>
    <row r="1326" spans="2:65" s="12" customFormat="1" ht="22.5" customHeight="1" x14ac:dyDescent="0.1">
      <c r="B1326" s="161"/>
      <c r="C1326" s="162"/>
      <c r="D1326" s="162"/>
      <c r="E1326" s="163" t="s">
        <v>3</v>
      </c>
      <c r="F1326" s="251" t="s">
        <v>163</v>
      </c>
      <c r="G1326" s="252"/>
      <c r="H1326" s="252"/>
      <c r="I1326" s="252"/>
      <c r="J1326" s="162"/>
      <c r="K1326" s="164">
        <v>1</v>
      </c>
      <c r="L1326" s="162"/>
      <c r="M1326" s="162"/>
      <c r="N1326" s="162"/>
      <c r="O1326" s="162"/>
      <c r="P1326" s="162"/>
      <c r="Q1326" s="162"/>
      <c r="R1326" s="165"/>
      <c r="T1326" s="166"/>
      <c r="U1326" s="162"/>
      <c r="V1326" s="162"/>
      <c r="W1326" s="162"/>
      <c r="X1326" s="162"/>
      <c r="Y1326" s="162"/>
      <c r="Z1326" s="162"/>
      <c r="AA1326" s="167"/>
      <c r="AT1326" s="168" t="s">
        <v>161</v>
      </c>
      <c r="AU1326" s="168" t="s">
        <v>81</v>
      </c>
      <c r="AV1326" s="12" t="s">
        <v>87</v>
      </c>
      <c r="AW1326" s="12" t="s">
        <v>32</v>
      </c>
      <c r="AX1326" s="12" t="s">
        <v>20</v>
      </c>
      <c r="AY1326" s="168" t="s">
        <v>154</v>
      </c>
    </row>
    <row r="1327" spans="2:65" s="1" customFormat="1" ht="31.5" customHeight="1" x14ac:dyDescent="0.1">
      <c r="B1327" s="135"/>
      <c r="C1327" s="136" t="s">
        <v>1361</v>
      </c>
      <c r="D1327" s="136" t="s">
        <v>155</v>
      </c>
      <c r="E1327" s="137" t="s">
        <v>1362</v>
      </c>
      <c r="F1327" s="244" t="s">
        <v>1363</v>
      </c>
      <c r="G1327" s="245"/>
      <c r="H1327" s="245"/>
      <c r="I1327" s="245"/>
      <c r="J1327" s="138" t="s">
        <v>235</v>
      </c>
      <c r="K1327" s="139">
        <v>1</v>
      </c>
      <c r="L1327" s="246">
        <v>0</v>
      </c>
      <c r="M1327" s="245"/>
      <c r="N1327" s="246">
        <f>ROUND(L1327*K1327,2)</f>
        <v>0</v>
      </c>
      <c r="O1327" s="245"/>
      <c r="P1327" s="245"/>
      <c r="Q1327" s="245"/>
      <c r="R1327" s="140"/>
      <c r="T1327" s="141" t="s">
        <v>3</v>
      </c>
      <c r="U1327" s="40" t="s">
        <v>41</v>
      </c>
      <c r="V1327" s="142">
        <v>8.1240000000000006</v>
      </c>
      <c r="W1327" s="142">
        <f>V1327*K1327</f>
        <v>8.1240000000000006</v>
      </c>
      <c r="X1327" s="142">
        <v>8.3000000000000001E-4</v>
      </c>
      <c r="Y1327" s="142">
        <f>X1327*K1327</f>
        <v>8.3000000000000001E-4</v>
      </c>
      <c r="Z1327" s="142">
        <v>0</v>
      </c>
      <c r="AA1327" s="143">
        <f>Z1327*K1327</f>
        <v>0</v>
      </c>
      <c r="AR1327" s="17" t="s">
        <v>258</v>
      </c>
      <c r="AT1327" s="17" t="s">
        <v>155</v>
      </c>
      <c r="AU1327" s="17" t="s">
        <v>81</v>
      </c>
      <c r="AY1327" s="17" t="s">
        <v>154</v>
      </c>
      <c r="BE1327" s="144">
        <f>IF(U1327="základní",N1327,0)</f>
        <v>0</v>
      </c>
      <c r="BF1327" s="144">
        <f>IF(U1327="snížená",N1327,0)</f>
        <v>0</v>
      </c>
      <c r="BG1327" s="144">
        <f>IF(U1327="zákl. přenesená",N1327,0)</f>
        <v>0</v>
      </c>
      <c r="BH1327" s="144">
        <f>IF(U1327="sníž. přenesená",N1327,0)</f>
        <v>0</v>
      </c>
      <c r="BI1327" s="144">
        <f>IF(U1327="nulová",N1327,0)</f>
        <v>0</v>
      </c>
      <c r="BJ1327" s="17" t="s">
        <v>81</v>
      </c>
      <c r="BK1327" s="144">
        <f>ROUND(L1327*K1327,2)</f>
        <v>0</v>
      </c>
      <c r="BL1327" s="17" t="s">
        <v>258</v>
      </c>
      <c r="BM1327" s="17" t="s">
        <v>1364</v>
      </c>
    </row>
    <row r="1328" spans="2:65" s="10" customFormat="1" ht="22.5" customHeight="1" x14ac:dyDescent="0.1">
      <c r="B1328" s="145"/>
      <c r="C1328" s="146"/>
      <c r="D1328" s="146"/>
      <c r="E1328" s="147" t="s">
        <v>3</v>
      </c>
      <c r="F1328" s="247" t="s">
        <v>1365</v>
      </c>
      <c r="G1328" s="248"/>
      <c r="H1328" s="248"/>
      <c r="I1328" s="248"/>
      <c r="J1328" s="146"/>
      <c r="K1328" s="148" t="s">
        <v>3</v>
      </c>
      <c r="L1328" s="146"/>
      <c r="M1328" s="146"/>
      <c r="N1328" s="146"/>
      <c r="O1328" s="146"/>
      <c r="P1328" s="146"/>
      <c r="Q1328" s="146"/>
      <c r="R1328" s="149"/>
      <c r="T1328" s="150"/>
      <c r="U1328" s="146"/>
      <c r="V1328" s="146"/>
      <c r="W1328" s="146"/>
      <c r="X1328" s="146"/>
      <c r="Y1328" s="146"/>
      <c r="Z1328" s="146"/>
      <c r="AA1328" s="151"/>
      <c r="AT1328" s="152" t="s">
        <v>161</v>
      </c>
      <c r="AU1328" s="152" t="s">
        <v>81</v>
      </c>
      <c r="AV1328" s="10" t="s">
        <v>20</v>
      </c>
      <c r="AW1328" s="10" t="s">
        <v>32</v>
      </c>
      <c r="AX1328" s="10" t="s">
        <v>74</v>
      </c>
      <c r="AY1328" s="152" t="s">
        <v>154</v>
      </c>
    </row>
    <row r="1329" spans="2:65" s="11" customFormat="1" ht="22.5" customHeight="1" x14ac:dyDescent="0.1">
      <c r="B1329" s="153"/>
      <c r="C1329" s="154"/>
      <c r="D1329" s="154"/>
      <c r="E1329" s="155" t="s">
        <v>3</v>
      </c>
      <c r="F1329" s="249" t="s">
        <v>20</v>
      </c>
      <c r="G1329" s="250"/>
      <c r="H1329" s="250"/>
      <c r="I1329" s="250"/>
      <c r="J1329" s="154"/>
      <c r="K1329" s="156">
        <v>1</v>
      </c>
      <c r="L1329" s="154"/>
      <c r="M1329" s="154"/>
      <c r="N1329" s="154"/>
      <c r="O1329" s="154"/>
      <c r="P1329" s="154"/>
      <c r="Q1329" s="154"/>
      <c r="R1329" s="157"/>
      <c r="T1329" s="158"/>
      <c r="U1329" s="154"/>
      <c r="V1329" s="154"/>
      <c r="W1329" s="154"/>
      <c r="X1329" s="154"/>
      <c r="Y1329" s="154"/>
      <c r="Z1329" s="154"/>
      <c r="AA1329" s="159"/>
      <c r="AT1329" s="160" t="s">
        <v>161</v>
      </c>
      <c r="AU1329" s="160" t="s">
        <v>81</v>
      </c>
      <c r="AV1329" s="11" t="s">
        <v>81</v>
      </c>
      <c r="AW1329" s="11" t="s">
        <v>32</v>
      </c>
      <c r="AX1329" s="11" t="s">
        <v>74</v>
      </c>
      <c r="AY1329" s="160" t="s">
        <v>154</v>
      </c>
    </row>
    <row r="1330" spans="2:65" s="12" customFormat="1" ht="22.5" customHeight="1" x14ac:dyDescent="0.1">
      <c r="B1330" s="161"/>
      <c r="C1330" s="162"/>
      <c r="D1330" s="162"/>
      <c r="E1330" s="163" t="s">
        <v>3</v>
      </c>
      <c r="F1330" s="251" t="s">
        <v>163</v>
      </c>
      <c r="G1330" s="252"/>
      <c r="H1330" s="252"/>
      <c r="I1330" s="252"/>
      <c r="J1330" s="162"/>
      <c r="K1330" s="164">
        <v>1</v>
      </c>
      <c r="L1330" s="162"/>
      <c r="M1330" s="162"/>
      <c r="N1330" s="162"/>
      <c r="O1330" s="162"/>
      <c r="P1330" s="162"/>
      <c r="Q1330" s="162"/>
      <c r="R1330" s="165"/>
      <c r="T1330" s="166"/>
      <c r="U1330" s="162"/>
      <c r="V1330" s="162"/>
      <c r="W1330" s="162"/>
      <c r="X1330" s="162"/>
      <c r="Y1330" s="162"/>
      <c r="Z1330" s="162"/>
      <c r="AA1330" s="167"/>
      <c r="AT1330" s="168" t="s">
        <v>161</v>
      </c>
      <c r="AU1330" s="168" t="s">
        <v>81</v>
      </c>
      <c r="AV1330" s="12" t="s">
        <v>87</v>
      </c>
      <c r="AW1330" s="12" t="s">
        <v>32</v>
      </c>
      <c r="AX1330" s="12" t="s">
        <v>20</v>
      </c>
      <c r="AY1330" s="168" t="s">
        <v>154</v>
      </c>
    </row>
    <row r="1331" spans="2:65" s="1" customFormat="1" ht="31.5" customHeight="1" x14ac:dyDescent="0.1">
      <c r="B1331" s="135"/>
      <c r="C1331" s="177" t="s">
        <v>1366</v>
      </c>
      <c r="D1331" s="177" t="s">
        <v>367</v>
      </c>
      <c r="E1331" s="178" t="s">
        <v>1367</v>
      </c>
      <c r="F1331" s="256" t="s">
        <v>1368</v>
      </c>
      <c r="G1331" s="257"/>
      <c r="H1331" s="257"/>
      <c r="I1331" s="257"/>
      <c r="J1331" s="179" t="s">
        <v>1245</v>
      </c>
      <c r="K1331" s="180">
        <v>1</v>
      </c>
      <c r="L1331" s="258">
        <v>0</v>
      </c>
      <c r="M1331" s="257"/>
      <c r="N1331" s="258">
        <f>ROUND(L1331*K1331,2)</f>
        <v>0</v>
      </c>
      <c r="O1331" s="245"/>
      <c r="P1331" s="245"/>
      <c r="Q1331" s="245"/>
      <c r="R1331" s="140"/>
      <c r="T1331" s="141" t="s">
        <v>3</v>
      </c>
      <c r="U1331" s="40" t="s">
        <v>41</v>
      </c>
      <c r="V1331" s="142">
        <v>0</v>
      </c>
      <c r="W1331" s="142">
        <f>V1331*K1331</f>
        <v>0</v>
      </c>
      <c r="X1331" s="142">
        <v>0</v>
      </c>
      <c r="Y1331" s="142">
        <f>X1331*K1331</f>
        <v>0</v>
      </c>
      <c r="Z1331" s="142">
        <v>0</v>
      </c>
      <c r="AA1331" s="143">
        <f>Z1331*K1331</f>
        <v>0</v>
      </c>
      <c r="AR1331" s="17" t="s">
        <v>383</v>
      </c>
      <c r="AT1331" s="17" t="s">
        <v>367</v>
      </c>
      <c r="AU1331" s="17" t="s">
        <v>81</v>
      </c>
      <c r="AY1331" s="17" t="s">
        <v>154</v>
      </c>
      <c r="BE1331" s="144">
        <f>IF(U1331="základní",N1331,0)</f>
        <v>0</v>
      </c>
      <c r="BF1331" s="144">
        <f>IF(U1331="snížená",N1331,0)</f>
        <v>0</v>
      </c>
      <c r="BG1331" s="144">
        <f>IF(U1331="zákl. přenesená",N1331,0)</f>
        <v>0</v>
      </c>
      <c r="BH1331" s="144">
        <f>IF(U1331="sníž. přenesená",N1331,0)</f>
        <v>0</v>
      </c>
      <c r="BI1331" s="144">
        <f>IF(U1331="nulová",N1331,0)</f>
        <v>0</v>
      </c>
      <c r="BJ1331" s="17" t="s">
        <v>81</v>
      </c>
      <c r="BK1331" s="144">
        <f>ROUND(L1331*K1331,2)</f>
        <v>0</v>
      </c>
      <c r="BL1331" s="17" t="s">
        <v>258</v>
      </c>
      <c r="BM1331" s="17" t="s">
        <v>1369</v>
      </c>
    </row>
    <row r="1332" spans="2:65" s="10" customFormat="1" ht="22.5" customHeight="1" x14ac:dyDescent="0.1">
      <c r="B1332" s="145"/>
      <c r="C1332" s="146"/>
      <c r="D1332" s="146"/>
      <c r="E1332" s="147" t="s">
        <v>3</v>
      </c>
      <c r="F1332" s="247" t="s">
        <v>1247</v>
      </c>
      <c r="G1332" s="248"/>
      <c r="H1332" s="248"/>
      <c r="I1332" s="248"/>
      <c r="J1332" s="146"/>
      <c r="K1332" s="148" t="s">
        <v>3</v>
      </c>
      <c r="L1332" s="146"/>
      <c r="M1332" s="146"/>
      <c r="N1332" s="146"/>
      <c r="O1332" s="146"/>
      <c r="P1332" s="146"/>
      <c r="Q1332" s="146"/>
      <c r="R1332" s="149"/>
      <c r="T1332" s="150"/>
      <c r="U1332" s="146"/>
      <c r="V1332" s="146"/>
      <c r="W1332" s="146"/>
      <c r="X1332" s="146"/>
      <c r="Y1332" s="146"/>
      <c r="Z1332" s="146"/>
      <c r="AA1332" s="151"/>
      <c r="AT1332" s="152" t="s">
        <v>161</v>
      </c>
      <c r="AU1332" s="152" t="s">
        <v>81</v>
      </c>
      <c r="AV1332" s="10" t="s">
        <v>20</v>
      </c>
      <c r="AW1332" s="10" t="s">
        <v>32</v>
      </c>
      <c r="AX1332" s="10" t="s">
        <v>74</v>
      </c>
      <c r="AY1332" s="152" t="s">
        <v>154</v>
      </c>
    </row>
    <row r="1333" spans="2:65" s="11" customFormat="1" ht="22.5" customHeight="1" x14ac:dyDescent="0.1">
      <c r="B1333" s="153"/>
      <c r="C1333" s="154"/>
      <c r="D1333" s="154"/>
      <c r="E1333" s="155" t="s">
        <v>3</v>
      </c>
      <c r="F1333" s="249" t="s">
        <v>20</v>
      </c>
      <c r="G1333" s="250"/>
      <c r="H1333" s="250"/>
      <c r="I1333" s="250"/>
      <c r="J1333" s="154"/>
      <c r="K1333" s="156">
        <v>1</v>
      </c>
      <c r="L1333" s="154"/>
      <c r="M1333" s="154"/>
      <c r="N1333" s="154"/>
      <c r="O1333" s="154"/>
      <c r="P1333" s="154"/>
      <c r="Q1333" s="154"/>
      <c r="R1333" s="157"/>
      <c r="T1333" s="158"/>
      <c r="U1333" s="154"/>
      <c r="V1333" s="154"/>
      <c r="W1333" s="154"/>
      <c r="X1333" s="154"/>
      <c r="Y1333" s="154"/>
      <c r="Z1333" s="154"/>
      <c r="AA1333" s="159"/>
      <c r="AT1333" s="160" t="s">
        <v>161</v>
      </c>
      <c r="AU1333" s="160" t="s">
        <v>81</v>
      </c>
      <c r="AV1333" s="11" t="s">
        <v>81</v>
      </c>
      <c r="AW1333" s="11" t="s">
        <v>32</v>
      </c>
      <c r="AX1333" s="11" t="s">
        <v>74</v>
      </c>
      <c r="AY1333" s="160" t="s">
        <v>154</v>
      </c>
    </row>
    <row r="1334" spans="2:65" s="12" customFormat="1" ht="22.5" customHeight="1" x14ac:dyDescent="0.1">
      <c r="B1334" s="161"/>
      <c r="C1334" s="162"/>
      <c r="D1334" s="162"/>
      <c r="E1334" s="163" t="s">
        <v>3</v>
      </c>
      <c r="F1334" s="251" t="s">
        <v>163</v>
      </c>
      <c r="G1334" s="252"/>
      <c r="H1334" s="252"/>
      <c r="I1334" s="252"/>
      <c r="J1334" s="162"/>
      <c r="K1334" s="164">
        <v>1</v>
      </c>
      <c r="L1334" s="162"/>
      <c r="M1334" s="162"/>
      <c r="N1334" s="162"/>
      <c r="O1334" s="162"/>
      <c r="P1334" s="162"/>
      <c r="Q1334" s="162"/>
      <c r="R1334" s="165"/>
      <c r="T1334" s="166"/>
      <c r="U1334" s="162"/>
      <c r="V1334" s="162"/>
      <c r="W1334" s="162"/>
      <c r="X1334" s="162"/>
      <c r="Y1334" s="162"/>
      <c r="Z1334" s="162"/>
      <c r="AA1334" s="167"/>
      <c r="AT1334" s="168" t="s">
        <v>161</v>
      </c>
      <c r="AU1334" s="168" t="s">
        <v>81</v>
      </c>
      <c r="AV1334" s="12" t="s">
        <v>87</v>
      </c>
      <c r="AW1334" s="12" t="s">
        <v>32</v>
      </c>
      <c r="AX1334" s="12" t="s">
        <v>20</v>
      </c>
      <c r="AY1334" s="168" t="s">
        <v>154</v>
      </c>
    </row>
    <row r="1335" spans="2:65" s="1" customFormat="1" ht="31.5" customHeight="1" x14ac:dyDescent="0.1">
      <c r="B1335" s="135"/>
      <c r="C1335" s="136" t="s">
        <v>1370</v>
      </c>
      <c r="D1335" s="136" t="s">
        <v>155</v>
      </c>
      <c r="E1335" s="137" t="s">
        <v>1371</v>
      </c>
      <c r="F1335" s="244" t="s">
        <v>1372</v>
      </c>
      <c r="G1335" s="245"/>
      <c r="H1335" s="245"/>
      <c r="I1335" s="245"/>
      <c r="J1335" s="138" t="s">
        <v>235</v>
      </c>
      <c r="K1335" s="139">
        <v>6</v>
      </c>
      <c r="L1335" s="246">
        <v>0</v>
      </c>
      <c r="M1335" s="245"/>
      <c r="N1335" s="246">
        <f>ROUND(L1335*K1335,2)</f>
        <v>0</v>
      </c>
      <c r="O1335" s="245"/>
      <c r="P1335" s="245"/>
      <c r="Q1335" s="245"/>
      <c r="R1335" s="140"/>
      <c r="T1335" s="141" t="s">
        <v>3</v>
      </c>
      <c r="U1335" s="40" t="s">
        <v>41</v>
      </c>
      <c r="V1335" s="142">
        <v>2.9249999999999998</v>
      </c>
      <c r="W1335" s="142">
        <f>V1335*K1335</f>
        <v>17.549999999999997</v>
      </c>
      <c r="X1335" s="142">
        <v>4.4999999999999999E-4</v>
      </c>
      <c r="Y1335" s="142">
        <f>X1335*K1335</f>
        <v>2.7000000000000001E-3</v>
      </c>
      <c r="Z1335" s="142">
        <v>0</v>
      </c>
      <c r="AA1335" s="143">
        <f>Z1335*K1335</f>
        <v>0</v>
      </c>
      <c r="AR1335" s="17" t="s">
        <v>258</v>
      </c>
      <c r="AT1335" s="17" t="s">
        <v>155</v>
      </c>
      <c r="AU1335" s="17" t="s">
        <v>81</v>
      </c>
      <c r="AY1335" s="17" t="s">
        <v>154</v>
      </c>
      <c r="BE1335" s="144">
        <f>IF(U1335="základní",N1335,0)</f>
        <v>0</v>
      </c>
      <c r="BF1335" s="144">
        <f>IF(U1335="snížená",N1335,0)</f>
        <v>0</v>
      </c>
      <c r="BG1335" s="144">
        <f>IF(U1335="zákl. přenesená",N1335,0)</f>
        <v>0</v>
      </c>
      <c r="BH1335" s="144">
        <f>IF(U1335="sníž. přenesená",N1335,0)</f>
        <v>0</v>
      </c>
      <c r="BI1335" s="144">
        <f>IF(U1335="nulová",N1335,0)</f>
        <v>0</v>
      </c>
      <c r="BJ1335" s="17" t="s">
        <v>81</v>
      </c>
      <c r="BK1335" s="144">
        <f>ROUND(L1335*K1335,2)</f>
        <v>0</v>
      </c>
      <c r="BL1335" s="17" t="s">
        <v>258</v>
      </c>
      <c r="BM1335" s="17" t="s">
        <v>1373</v>
      </c>
    </row>
    <row r="1336" spans="2:65" s="10" customFormat="1" ht="22.5" customHeight="1" x14ac:dyDescent="0.1">
      <c r="B1336" s="145"/>
      <c r="C1336" s="146"/>
      <c r="D1336" s="146"/>
      <c r="E1336" s="147" t="s">
        <v>3</v>
      </c>
      <c r="F1336" s="247" t="s">
        <v>1374</v>
      </c>
      <c r="G1336" s="248"/>
      <c r="H1336" s="248"/>
      <c r="I1336" s="248"/>
      <c r="J1336" s="146"/>
      <c r="K1336" s="148" t="s">
        <v>3</v>
      </c>
      <c r="L1336" s="146"/>
      <c r="M1336" s="146"/>
      <c r="N1336" s="146"/>
      <c r="O1336" s="146"/>
      <c r="P1336" s="146"/>
      <c r="Q1336" s="146"/>
      <c r="R1336" s="149"/>
      <c r="T1336" s="150"/>
      <c r="U1336" s="146"/>
      <c r="V1336" s="146"/>
      <c r="W1336" s="146"/>
      <c r="X1336" s="146"/>
      <c r="Y1336" s="146"/>
      <c r="Z1336" s="146"/>
      <c r="AA1336" s="151"/>
      <c r="AT1336" s="152" t="s">
        <v>161</v>
      </c>
      <c r="AU1336" s="152" t="s">
        <v>81</v>
      </c>
      <c r="AV1336" s="10" t="s">
        <v>20</v>
      </c>
      <c r="AW1336" s="10" t="s">
        <v>32</v>
      </c>
      <c r="AX1336" s="10" t="s">
        <v>74</v>
      </c>
      <c r="AY1336" s="152" t="s">
        <v>154</v>
      </c>
    </row>
    <row r="1337" spans="2:65" s="11" customFormat="1" ht="22.5" customHeight="1" x14ac:dyDescent="0.1">
      <c r="B1337" s="153"/>
      <c r="C1337" s="154"/>
      <c r="D1337" s="154"/>
      <c r="E1337" s="155" t="s">
        <v>3</v>
      </c>
      <c r="F1337" s="249" t="s">
        <v>1375</v>
      </c>
      <c r="G1337" s="250"/>
      <c r="H1337" s="250"/>
      <c r="I1337" s="250"/>
      <c r="J1337" s="154"/>
      <c r="K1337" s="156">
        <v>6</v>
      </c>
      <c r="L1337" s="154"/>
      <c r="M1337" s="154"/>
      <c r="N1337" s="154"/>
      <c r="O1337" s="154"/>
      <c r="P1337" s="154"/>
      <c r="Q1337" s="154"/>
      <c r="R1337" s="157"/>
      <c r="T1337" s="158"/>
      <c r="U1337" s="154"/>
      <c r="V1337" s="154"/>
      <c r="W1337" s="154"/>
      <c r="X1337" s="154"/>
      <c r="Y1337" s="154"/>
      <c r="Z1337" s="154"/>
      <c r="AA1337" s="159"/>
      <c r="AT1337" s="160" t="s">
        <v>161</v>
      </c>
      <c r="AU1337" s="160" t="s">
        <v>81</v>
      </c>
      <c r="AV1337" s="11" t="s">
        <v>81</v>
      </c>
      <c r="AW1337" s="11" t="s">
        <v>32</v>
      </c>
      <c r="AX1337" s="11" t="s">
        <v>74</v>
      </c>
      <c r="AY1337" s="160" t="s">
        <v>154</v>
      </c>
    </row>
    <row r="1338" spans="2:65" s="12" customFormat="1" ht="22.5" customHeight="1" x14ac:dyDescent="0.1">
      <c r="B1338" s="161"/>
      <c r="C1338" s="162"/>
      <c r="D1338" s="162"/>
      <c r="E1338" s="163" t="s">
        <v>3</v>
      </c>
      <c r="F1338" s="251" t="s">
        <v>163</v>
      </c>
      <c r="G1338" s="252"/>
      <c r="H1338" s="252"/>
      <c r="I1338" s="252"/>
      <c r="J1338" s="162"/>
      <c r="K1338" s="164">
        <v>6</v>
      </c>
      <c r="L1338" s="162"/>
      <c r="M1338" s="162"/>
      <c r="N1338" s="162"/>
      <c r="O1338" s="162"/>
      <c r="P1338" s="162"/>
      <c r="Q1338" s="162"/>
      <c r="R1338" s="165"/>
      <c r="T1338" s="166"/>
      <c r="U1338" s="162"/>
      <c r="V1338" s="162"/>
      <c r="W1338" s="162"/>
      <c r="X1338" s="162"/>
      <c r="Y1338" s="162"/>
      <c r="Z1338" s="162"/>
      <c r="AA1338" s="167"/>
      <c r="AT1338" s="168" t="s">
        <v>161</v>
      </c>
      <c r="AU1338" s="168" t="s">
        <v>81</v>
      </c>
      <c r="AV1338" s="12" t="s">
        <v>87</v>
      </c>
      <c r="AW1338" s="12" t="s">
        <v>32</v>
      </c>
      <c r="AX1338" s="12" t="s">
        <v>20</v>
      </c>
      <c r="AY1338" s="168" t="s">
        <v>154</v>
      </c>
    </row>
    <row r="1339" spans="2:65" s="1" customFormat="1" ht="31.5" customHeight="1" x14ac:dyDescent="0.1">
      <c r="B1339" s="135"/>
      <c r="C1339" s="177" t="s">
        <v>1376</v>
      </c>
      <c r="D1339" s="177" t="s">
        <v>367</v>
      </c>
      <c r="E1339" s="178" t="s">
        <v>1377</v>
      </c>
      <c r="F1339" s="256" t="s">
        <v>1378</v>
      </c>
      <c r="G1339" s="257"/>
      <c r="H1339" s="257"/>
      <c r="I1339" s="257"/>
      <c r="J1339" s="179" t="s">
        <v>235</v>
      </c>
      <c r="K1339" s="180">
        <v>6</v>
      </c>
      <c r="L1339" s="258">
        <v>0</v>
      </c>
      <c r="M1339" s="257"/>
      <c r="N1339" s="258">
        <f>ROUND(L1339*K1339,2)</f>
        <v>0</v>
      </c>
      <c r="O1339" s="245"/>
      <c r="P1339" s="245"/>
      <c r="Q1339" s="245"/>
      <c r="R1339" s="140"/>
      <c r="T1339" s="141" t="s">
        <v>3</v>
      </c>
      <c r="U1339" s="40" t="s">
        <v>41</v>
      </c>
      <c r="V1339" s="142">
        <v>0</v>
      </c>
      <c r="W1339" s="142">
        <f>V1339*K1339</f>
        <v>0</v>
      </c>
      <c r="X1339" s="142">
        <v>1.6E-2</v>
      </c>
      <c r="Y1339" s="142">
        <f>X1339*K1339</f>
        <v>9.6000000000000002E-2</v>
      </c>
      <c r="Z1339" s="142">
        <v>0</v>
      </c>
      <c r="AA1339" s="143">
        <f>Z1339*K1339</f>
        <v>0</v>
      </c>
      <c r="AR1339" s="17" t="s">
        <v>383</v>
      </c>
      <c r="AT1339" s="17" t="s">
        <v>367</v>
      </c>
      <c r="AU1339" s="17" t="s">
        <v>81</v>
      </c>
      <c r="AY1339" s="17" t="s">
        <v>154</v>
      </c>
      <c r="BE1339" s="144">
        <f>IF(U1339="základní",N1339,0)</f>
        <v>0</v>
      </c>
      <c r="BF1339" s="144">
        <f>IF(U1339="snížená",N1339,0)</f>
        <v>0</v>
      </c>
      <c r="BG1339" s="144">
        <f>IF(U1339="zákl. přenesená",N1339,0)</f>
        <v>0</v>
      </c>
      <c r="BH1339" s="144">
        <f>IF(U1339="sníž. přenesená",N1339,0)</f>
        <v>0</v>
      </c>
      <c r="BI1339" s="144">
        <f>IF(U1339="nulová",N1339,0)</f>
        <v>0</v>
      </c>
      <c r="BJ1339" s="17" t="s">
        <v>81</v>
      </c>
      <c r="BK1339" s="144">
        <f>ROUND(L1339*K1339,2)</f>
        <v>0</v>
      </c>
      <c r="BL1339" s="17" t="s">
        <v>258</v>
      </c>
      <c r="BM1339" s="17" t="s">
        <v>1379</v>
      </c>
    </row>
    <row r="1340" spans="2:65" s="1" customFormat="1" ht="31.5" customHeight="1" x14ac:dyDescent="0.1">
      <c r="B1340" s="135"/>
      <c r="C1340" s="136" t="s">
        <v>1380</v>
      </c>
      <c r="D1340" s="136" t="s">
        <v>155</v>
      </c>
      <c r="E1340" s="137" t="s">
        <v>1381</v>
      </c>
      <c r="F1340" s="244" t="s">
        <v>1382</v>
      </c>
      <c r="G1340" s="245"/>
      <c r="H1340" s="245"/>
      <c r="I1340" s="245"/>
      <c r="J1340" s="138" t="s">
        <v>235</v>
      </c>
      <c r="K1340" s="139">
        <v>4</v>
      </c>
      <c r="L1340" s="246">
        <v>0</v>
      </c>
      <c r="M1340" s="245"/>
      <c r="N1340" s="246">
        <f>ROUND(L1340*K1340,2)</f>
        <v>0</v>
      </c>
      <c r="O1340" s="245"/>
      <c r="P1340" s="245"/>
      <c r="Q1340" s="245"/>
      <c r="R1340" s="140"/>
      <c r="T1340" s="141" t="s">
        <v>3</v>
      </c>
      <c r="U1340" s="40" t="s">
        <v>41</v>
      </c>
      <c r="V1340" s="142">
        <v>0.46400000000000002</v>
      </c>
      <c r="W1340" s="142">
        <f>V1340*K1340</f>
        <v>1.8560000000000001</v>
      </c>
      <c r="X1340" s="142">
        <v>0</v>
      </c>
      <c r="Y1340" s="142">
        <f>X1340*K1340</f>
        <v>0</v>
      </c>
      <c r="Z1340" s="142">
        <v>0</v>
      </c>
      <c r="AA1340" s="143">
        <f>Z1340*K1340</f>
        <v>0</v>
      </c>
      <c r="AR1340" s="17" t="s">
        <v>258</v>
      </c>
      <c r="AT1340" s="17" t="s">
        <v>155</v>
      </c>
      <c r="AU1340" s="17" t="s">
        <v>81</v>
      </c>
      <c r="AY1340" s="17" t="s">
        <v>154</v>
      </c>
      <c r="BE1340" s="144">
        <f>IF(U1340="základní",N1340,0)</f>
        <v>0</v>
      </c>
      <c r="BF1340" s="144">
        <f>IF(U1340="snížená",N1340,0)</f>
        <v>0</v>
      </c>
      <c r="BG1340" s="144">
        <f>IF(U1340="zákl. přenesená",N1340,0)</f>
        <v>0</v>
      </c>
      <c r="BH1340" s="144">
        <f>IF(U1340="sníž. přenesená",N1340,0)</f>
        <v>0</v>
      </c>
      <c r="BI1340" s="144">
        <f>IF(U1340="nulová",N1340,0)</f>
        <v>0</v>
      </c>
      <c r="BJ1340" s="17" t="s">
        <v>81</v>
      </c>
      <c r="BK1340" s="144">
        <f>ROUND(L1340*K1340,2)</f>
        <v>0</v>
      </c>
      <c r="BL1340" s="17" t="s">
        <v>258</v>
      </c>
      <c r="BM1340" s="17" t="s">
        <v>1383</v>
      </c>
    </row>
    <row r="1341" spans="2:65" s="10" customFormat="1" ht="22.5" customHeight="1" x14ac:dyDescent="0.1">
      <c r="B1341" s="145"/>
      <c r="C1341" s="146"/>
      <c r="D1341" s="146"/>
      <c r="E1341" s="147" t="s">
        <v>3</v>
      </c>
      <c r="F1341" s="247" t="s">
        <v>774</v>
      </c>
      <c r="G1341" s="248"/>
      <c r="H1341" s="248"/>
      <c r="I1341" s="248"/>
      <c r="J1341" s="146"/>
      <c r="K1341" s="148" t="s">
        <v>3</v>
      </c>
      <c r="L1341" s="146"/>
      <c r="M1341" s="146"/>
      <c r="N1341" s="146"/>
      <c r="O1341" s="146"/>
      <c r="P1341" s="146"/>
      <c r="Q1341" s="146"/>
      <c r="R1341" s="149"/>
      <c r="T1341" s="150"/>
      <c r="U1341" s="146"/>
      <c r="V1341" s="146"/>
      <c r="W1341" s="146"/>
      <c r="X1341" s="146"/>
      <c r="Y1341" s="146"/>
      <c r="Z1341" s="146"/>
      <c r="AA1341" s="151"/>
      <c r="AT1341" s="152" t="s">
        <v>161</v>
      </c>
      <c r="AU1341" s="152" t="s">
        <v>81</v>
      </c>
      <c r="AV1341" s="10" t="s">
        <v>20</v>
      </c>
      <c r="AW1341" s="10" t="s">
        <v>32</v>
      </c>
      <c r="AX1341" s="10" t="s">
        <v>74</v>
      </c>
      <c r="AY1341" s="152" t="s">
        <v>154</v>
      </c>
    </row>
    <row r="1342" spans="2:65" s="11" customFormat="1" ht="22.5" customHeight="1" x14ac:dyDescent="0.1">
      <c r="B1342" s="153"/>
      <c r="C1342" s="154"/>
      <c r="D1342" s="154"/>
      <c r="E1342" s="155" t="s">
        <v>3</v>
      </c>
      <c r="F1342" s="249" t="s">
        <v>87</v>
      </c>
      <c r="G1342" s="250"/>
      <c r="H1342" s="250"/>
      <c r="I1342" s="250"/>
      <c r="J1342" s="154"/>
      <c r="K1342" s="156">
        <v>4</v>
      </c>
      <c r="L1342" s="154"/>
      <c r="M1342" s="154"/>
      <c r="N1342" s="154"/>
      <c r="O1342" s="154"/>
      <c r="P1342" s="154"/>
      <c r="Q1342" s="154"/>
      <c r="R1342" s="157"/>
      <c r="T1342" s="158"/>
      <c r="U1342" s="154"/>
      <c r="V1342" s="154"/>
      <c r="W1342" s="154"/>
      <c r="X1342" s="154"/>
      <c r="Y1342" s="154"/>
      <c r="Z1342" s="154"/>
      <c r="AA1342" s="159"/>
      <c r="AT1342" s="160" t="s">
        <v>161</v>
      </c>
      <c r="AU1342" s="160" t="s">
        <v>81</v>
      </c>
      <c r="AV1342" s="11" t="s">
        <v>81</v>
      </c>
      <c r="AW1342" s="11" t="s">
        <v>32</v>
      </c>
      <c r="AX1342" s="11" t="s">
        <v>74</v>
      </c>
      <c r="AY1342" s="160" t="s">
        <v>154</v>
      </c>
    </row>
    <row r="1343" spans="2:65" s="12" customFormat="1" ht="22.5" customHeight="1" x14ac:dyDescent="0.1">
      <c r="B1343" s="161"/>
      <c r="C1343" s="162"/>
      <c r="D1343" s="162"/>
      <c r="E1343" s="163" t="s">
        <v>3</v>
      </c>
      <c r="F1343" s="251" t="s">
        <v>163</v>
      </c>
      <c r="G1343" s="252"/>
      <c r="H1343" s="252"/>
      <c r="I1343" s="252"/>
      <c r="J1343" s="162"/>
      <c r="K1343" s="164">
        <v>4</v>
      </c>
      <c r="L1343" s="162"/>
      <c r="M1343" s="162"/>
      <c r="N1343" s="162"/>
      <c r="O1343" s="162"/>
      <c r="P1343" s="162"/>
      <c r="Q1343" s="162"/>
      <c r="R1343" s="165"/>
      <c r="T1343" s="166"/>
      <c r="U1343" s="162"/>
      <c r="V1343" s="162"/>
      <c r="W1343" s="162"/>
      <c r="X1343" s="162"/>
      <c r="Y1343" s="162"/>
      <c r="Z1343" s="162"/>
      <c r="AA1343" s="167"/>
      <c r="AT1343" s="168" t="s">
        <v>161</v>
      </c>
      <c r="AU1343" s="168" t="s">
        <v>81</v>
      </c>
      <c r="AV1343" s="12" t="s">
        <v>87</v>
      </c>
      <c r="AW1343" s="12" t="s">
        <v>32</v>
      </c>
      <c r="AX1343" s="12" t="s">
        <v>20</v>
      </c>
      <c r="AY1343" s="168" t="s">
        <v>154</v>
      </c>
    </row>
    <row r="1344" spans="2:65" s="1" customFormat="1" ht="31.5" customHeight="1" x14ac:dyDescent="0.1">
      <c r="B1344" s="135"/>
      <c r="C1344" s="136" t="s">
        <v>1384</v>
      </c>
      <c r="D1344" s="136" t="s">
        <v>155</v>
      </c>
      <c r="E1344" s="137" t="s">
        <v>1385</v>
      </c>
      <c r="F1344" s="244" t="s">
        <v>1386</v>
      </c>
      <c r="G1344" s="245"/>
      <c r="H1344" s="245"/>
      <c r="I1344" s="245"/>
      <c r="J1344" s="138" t="s">
        <v>235</v>
      </c>
      <c r="K1344" s="139">
        <v>7</v>
      </c>
      <c r="L1344" s="246">
        <v>0</v>
      </c>
      <c r="M1344" s="245"/>
      <c r="N1344" s="246">
        <f>ROUND(L1344*K1344,2)</f>
        <v>0</v>
      </c>
      <c r="O1344" s="245"/>
      <c r="P1344" s="245"/>
      <c r="Q1344" s="245"/>
      <c r="R1344" s="140"/>
      <c r="T1344" s="141" t="s">
        <v>3</v>
      </c>
      <c r="U1344" s="40" t="s">
        <v>41</v>
      </c>
      <c r="V1344" s="142">
        <v>0.63</v>
      </c>
      <c r="W1344" s="142">
        <f>V1344*K1344</f>
        <v>4.41</v>
      </c>
      <c r="X1344" s="142">
        <v>0</v>
      </c>
      <c r="Y1344" s="142">
        <f>X1344*K1344</f>
        <v>0</v>
      </c>
      <c r="Z1344" s="142">
        <v>0</v>
      </c>
      <c r="AA1344" s="143">
        <f>Z1344*K1344</f>
        <v>0</v>
      </c>
      <c r="AR1344" s="17" t="s">
        <v>258</v>
      </c>
      <c r="AT1344" s="17" t="s">
        <v>155</v>
      </c>
      <c r="AU1344" s="17" t="s">
        <v>81</v>
      </c>
      <c r="AY1344" s="17" t="s">
        <v>154</v>
      </c>
      <c r="BE1344" s="144">
        <f>IF(U1344="základní",N1344,0)</f>
        <v>0</v>
      </c>
      <c r="BF1344" s="144">
        <f>IF(U1344="snížená",N1344,0)</f>
        <v>0</v>
      </c>
      <c r="BG1344" s="144">
        <f>IF(U1344="zákl. přenesená",N1344,0)</f>
        <v>0</v>
      </c>
      <c r="BH1344" s="144">
        <f>IF(U1344="sníž. přenesená",N1344,0)</f>
        <v>0</v>
      </c>
      <c r="BI1344" s="144">
        <f>IF(U1344="nulová",N1344,0)</f>
        <v>0</v>
      </c>
      <c r="BJ1344" s="17" t="s">
        <v>81</v>
      </c>
      <c r="BK1344" s="144">
        <f>ROUND(L1344*K1344,2)</f>
        <v>0</v>
      </c>
      <c r="BL1344" s="17" t="s">
        <v>258</v>
      </c>
      <c r="BM1344" s="17" t="s">
        <v>1387</v>
      </c>
    </row>
    <row r="1345" spans="2:65" s="10" customFormat="1" ht="22.5" customHeight="1" x14ac:dyDescent="0.1">
      <c r="B1345" s="145"/>
      <c r="C1345" s="146"/>
      <c r="D1345" s="146"/>
      <c r="E1345" s="147" t="s">
        <v>3</v>
      </c>
      <c r="F1345" s="247" t="s">
        <v>774</v>
      </c>
      <c r="G1345" s="248"/>
      <c r="H1345" s="248"/>
      <c r="I1345" s="248"/>
      <c r="J1345" s="146"/>
      <c r="K1345" s="148" t="s">
        <v>3</v>
      </c>
      <c r="L1345" s="146"/>
      <c r="M1345" s="146"/>
      <c r="N1345" s="146"/>
      <c r="O1345" s="146"/>
      <c r="P1345" s="146"/>
      <c r="Q1345" s="146"/>
      <c r="R1345" s="149"/>
      <c r="T1345" s="150"/>
      <c r="U1345" s="146"/>
      <c r="V1345" s="146"/>
      <c r="W1345" s="146"/>
      <c r="X1345" s="146"/>
      <c r="Y1345" s="146"/>
      <c r="Z1345" s="146"/>
      <c r="AA1345" s="151"/>
      <c r="AT1345" s="152" t="s">
        <v>161</v>
      </c>
      <c r="AU1345" s="152" t="s">
        <v>81</v>
      </c>
      <c r="AV1345" s="10" t="s">
        <v>20</v>
      </c>
      <c r="AW1345" s="10" t="s">
        <v>32</v>
      </c>
      <c r="AX1345" s="10" t="s">
        <v>74</v>
      </c>
      <c r="AY1345" s="152" t="s">
        <v>154</v>
      </c>
    </row>
    <row r="1346" spans="2:65" s="11" customFormat="1" ht="22.5" customHeight="1" x14ac:dyDescent="0.1">
      <c r="B1346" s="153"/>
      <c r="C1346" s="154"/>
      <c r="D1346" s="154"/>
      <c r="E1346" s="155" t="s">
        <v>3</v>
      </c>
      <c r="F1346" s="249" t="s">
        <v>1388</v>
      </c>
      <c r="G1346" s="250"/>
      <c r="H1346" s="250"/>
      <c r="I1346" s="250"/>
      <c r="J1346" s="154"/>
      <c r="K1346" s="156">
        <v>7</v>
      </c>
      <c r="L1346" s="154"/>
      <c r="M1346" s="154"/>
      <c r="N1346" s="154"/>
      <c r="O1346" s="154"/>
      <c r="P1346" s="154"/>
      <c r="Q1346" s="154"/>
      <c r="R1346" s="157"/>
      <c r="T1346" s="158"/>
      <c r="U1346" s="154"/>
      <c r="V1346" s="154"/>
      <c r="W1346" s="154"/>
      <c r="X1346" s="154"/>
      <c r="Y1346" s="154"/>
      <c r="Z1346" s="154"/>
      <c r="AA1346" s="159"/>
      <c r="AT1346" s="160" t="s">
        <v>161</v>
      </c>
      <c r="AU1346" s="160" t="s">
        <v>81</v>
      </c>
      <c r="AV1346" s="11" t="s">
        <v>81</v>
      </c>
      <c r="AW1346" s="11" t="s">
        <v>32</v>
      </c>
      <c r="AX1346" s="11" t="s">
        <v>74</v>
      </c>
      <c r="AY1346" s="160" t="s">
        <v>154</v>
      </c>
    </row>
    <row r="1347" spans="2:65" s="12" customFormat="1" ht="22.5" customHeight="1" x14ac:dyDescent="0.1">
      <c r="B1347" s="161"/>
      <c r="C1347" s="162"/>
      <c r="D1347" s="162"/>
      <c r="E1347" s="163" t="s">
        <v>3</v>
      </c>
      <c r="F1347" s="251" t="s">
        <v>163</v>
      </c>
      <c r="G1347" s="252"/>
      <c r="H1347" s="252"/>
      <c r="I1347" s="252"/>
      <c r="J1347" s="162"/>
      <c r="K1347" s="164">
        <v>7</v>
      </c>
      <c r="L1347" s="162"/>
      <c r="M1347" s="162"/>
      <c r="N1347" s="162"/>
      <c r="O1347" s="162"/>
      <c r="P1347" s="162"/>
      <c r="Q1347" s="162"/>
      <c r="R1347" s="165"/>
      <c r="T1347" s="166"/>
      <c r="U1347" s="162"/>
      <c r="V1347" s="162"/>
      <c r="W1347" s="162"/>
      <c r="X1347" s="162"/>
      <c r="Y1347" s="162"/>
      <c r="Z1347" s="162"/>
      <c r="AA1347" s="167"/>
      <c r="AT1347" s="168" t="s">
        <v>161</v>
      </c>
      <c r="AU1347" s="168" t="s">
        <v>81</v>
      </c>
      <c r="AV1347" s="12" t="s">
        <v>87</v>
      </c>
      <c r="AW1347" s="12" t="s">
        <v>32</v>
      </c>
      <c r="AX1347" s="12" t="s">
        <v>20</v>
      </c>
      <c r="AY1347" s="168" t="s">
        <v>154</v>
      </c>
    </row>
    <row r="1348" spans="2:65" s="1" customFormat="1" ht="31.5" customHeight="1" x14ac:dyDescent="0.1">
      <c r="B1348" s="135"/>
      <c r="C1348" s="136" t="s">
        <v>1389</v>
      </c>
      <c r="D1348" s="136" t="s">
        <v>155</v>
      </c>
      <c r="E1348" s="137" t="s">
        <v>1390</v>
      </c>
      <c r="F1348" s="244" t="s">
        <v>1391</v>
      </c>
      <c r="G1348" s="245"/>
      <c r="H1348" s="245"/>
      <c r="I1348" s="245"/>
      <c r="J1348" s="138" t="s">
        <v>235</v>
      </c>
      <c r="K1348" s="139">
        <v>3</v>
      </c>
      <c r="L1348" s="246">
        <v>0</v>
      </c>
      <c r="M1348" s="245"/>
      <c r="N1348" s="246">
        <f>ROUND(L1348*K1348,2)</f>
        <v>0</v>
      </c>
      <c r="O1348" s="245"/>
      <c r="P1348" s="245"/>
      <c r="Q1348" s="245"/>
      <c r="R1348" s="140"/>
      <c r="T1348" s="141" t="s">
        <v>3</v>
      </c>
      <c r="U1348" s="40" t="s">
        <v>41</v>
      </c>
      <c r="V1348" s="142">
        <v>0.70699999999999996</v>
      </c>
      <c r="W1348" s="142">
        <f>V1348*K1348</f>
        <v>2.121</v>
      </c>
      <c r="X1348" s="142">
        <v>0</v>
      </c>
      <c r="Y1348" s="142">
        <f>X1348*K1348</f>
        <v>0</v>
      </c>
      <c r="Z1348" s="142">
        <v>0</v>
      </c>
      <c r="AA1348" s="143">
        <f>Z1348*K1348</f>
        <v>0</v>
      </c>
      <c r="AR1348" s="17" t="s">
        <v>258</v>
      </c>
      <c r="AT1348" s="17" t="s">
        <v>155</v>
      </c>
      <c r="AU1348" s="17" t="s">
        <v>81</v>
      </c>
      <c r="AY1348" s="17" t="s">
        <v>154</v>
      </c>
      <c r="BE1348" s="144">
        <f>IF(U1348="základní",N1348,0)</f>
        <v>0</v>
      </c>
      <c r="BF1348" s="144">
        <f>IF(U1348="snížená",N1348,0)</f>
        <v>0</v>
      </c>
      <c r="BG1348" s="144">
        <f>IF(U1348="zákl. přenesená",N1348,0)</f>
        <v>0</v>
      </c>
      <c r="BH1348" s="144">
        <f>IF(U1348="sníž. přenesená",N1348,0)</f>
        <v>0</v>
      </c>
      <c r="BI1348" s="144">
        <f>IF(U1348="nulová",N1348,0)</f>
        <v>0</v>
      </c>
      <c r="BJ1348" s="17" t="s">
        <v>81</v>
      </c>
      <c r="BK1348" s="144">
        <f>ROUND(L1348*K1348,2)</f>
        <v>0</v>
      </c>
      <c r="BL1348" s="17" t="s">
        <v>258</v>
      </c>
      <c r="BM1348" s="17" t="s">
        <v>1392</v>
      </c>
    </row>
    <row r="1349" spans="2:65" s="10" customFormat="1" ht="22.5" customHeight="1" x14ac:dyDescent="0.1">
      <c r="B1349" s="145"/>
      <c r="C1349" s="146"/>
      <c r="D1349" s="146"/>
      <c r="E1349" s="147" t="s">
        <v>3</v>
      </c>
      <c r="F1349" s="247" t="s">
        <v>774</v>
      </c>
      <c r="G1349" s="248"/>
      <c r="H1349" s="248"/>
      <c r="I1349" s="248"/>
      <c r="J1349" s="146"/>
      <c r="K1349" s="148" t="s">
        <v>3</v>
      </c>
      <c r="L1349" s="146"/>
      <c r="M1349" s="146"/>
      <c r="N1349" s="146"/>
      <c r="O1349" s="146"/>
      <c r="P1349" s="146"/>
      <c r="Q1349" s="146"/>
      <c r="R1349" s="149"/>
      <c r="T1349" s="150"/>
      <c r="U1349" s="146"/>
      <c r="V1349" s="146"/>
      <c r="W1349" s="146"/>
      <c r="X1349" s="146"/>
      <c r="Y1349" s="146"/>
      <c r="Z1349" s="146"/>
      <c r="AA1349" s="151"/>
      <c r="AT1349" s="152" t="s">
        <v>161</v>
      </c>
      <c r="AU1349" s="152" t="s">
        <v>81</v>
      </c>
      <c r="AV1349" s="10" t="s">
        <v>20</v>
      </c>
      <c r="AW1349" s="10" t="s">
        <v>32</v>
      </c>
      <c r="AX1349" s="10" t="s">
        <v>74</v>
      </c>
      <c r="AY1349" s="152" t="s">
        <v>154</v>
      </c>
    </row>
    <row r="1350" spans="2:65" s="11" customFormat="1" ht="22.5" customHeight="1" x14ac:dyDescent="0.1">
      <c r="B1350" s="153"/>
      <c r="C1350" s="154"/>
      <c r="D1350" s="154"/>
      <c r="E1350" s="155" t="s">
        <v>3</v>
      </c>
      <c r="F1350" s="249" t="s">
        <v>84</v>
      </c>
      <c r="G1350" s="250"/>
      <c r="H1350" s="250"/>
      <c r="I1350" s="250"/>
      <c r="J1350" s="154"/>
      <c r="K1350" s="156">
        <v>3</v>
      </c>
      <c r="L1350" s="154"/>
      <c r="M1350" s="154"/>
      <c r="N1350" s="154"/>
      <c r="O1350" s="154"/>
      <c r="P1350" s="154"/>
      <c r="Q1350" s="154"/>
      <c r="R1350" s="157"/>
      <c r="T1350" s="158"/>
      <c r="U1350" s="154"/>
      <c r="V1350" s="154"/>
      <c r="W1350" s="154"/>
      <c r="X1350" s="154"/>
      <c r="Y1350" s="154"/>
      <c r="Z1350" s="154"/>
      <c r="AA1350" s="159"/>
      <c r="AT1350" s="160" t="s">
        <v>161</v>
      </c>
      <c r="AU1350" s="160" t="s">
        <v>81</v>
      </c>
      <c r="AV1350" s="11" t="s">
        <v>81</v>
      </c>
      <c r="AW1350" s="11" t="s">
        <v>32</v>
      </c>
      <c r="AX1350" s="11" t="s">
        <v>74</v>
      </c>
      <c r="AY1350" s="160" t="s">
        <v>154</v>
      </c>
    </row>
    <row r="1351" spans="2:65" s="12" customFormat="1" ht="22.5" customHeight="1" x14ac:dyDescent="0.1">
      <c r="B1351" s="161"/>
      <c r="C1351" s="162"/>
      <c r="D1351" s="162"/>
      <c r="E1351" s="163" t="s">
        <v>3</v>
      </c>
      <c r="F1351" s="251" t="s">
        <v>163</v>
      </c>
      <c r="G1351" s="252"/>
      <c r="H1351" s="252"/>
      <c r="I1351" s="252"/>
      <c r="J1351" s="162"/>
      <c r="K1351" s="164">
        <v>3</v>
      </c>
      <c r="L1351" s="162"/>
      <c r="M1351" s="162"/>
      <c r="N1351" s="162"/>
      <c r="O1351" s="162"/>
      <c r="P1351" s="162"/>
      <c r="Q1351" s="162"/>
      <c r="R1351" s="165"/>
      <c r="T1351" s="166"/>
      <c r="U1351" s="162"/>
      <c r="V1351" s="162"/>
      <c r="W1351" s="162"/>
      <c r="X1351" s="162"/>
      <c r="Y1351" s="162"/>
      <c r="Z1351" s="162"/>
      <c r="AA1351" s="167"/>
      <c r="AT1351" s="168" t="s">
        <v>161</v>
      </c>
      <c r="AU1351" s="168" t="s">
        <v>81</v>
      </c>
      <c r="AV1351" s="12" t="s">
        <v>87</v>
      </c>
      <c r="AW1351" s="12" t="s">
        <v>32</v>
      </c>
      <c r="AX1351" s="12" t="s">
        <v>20</v>
      </c>
      <c r="AY1351" s="168" t="s">
        <v>154</v>
      </c>
    </row>
    <row r="1352" spans="2:65" s="1" customFormat="1" ht="22.5" customHeight="1" x14ac:dyDescent="0.1">
      <c r="B1352" s="135"/>
      <c r="C1352" s="177" t="s">
        <v>1393</v>
      </c>
      <c r="D1352" s="177" t="s">
        <v>367</v>
      </c>
      <c r="E1352" s="178" t="s">
        <v>1394</v>
      </c>
      <c r="F1352" s="256" t="s">
        <v>1395</v>
      </c>
      <c r="G1352" s="257"/>
      <c r="H1352" s="257"/>
      <c r="I1352" s="257"/>
      <c r="J1352" s="179" t="s">
        <v>206</v>
      </c>
      <c r="K1352" s="180">
        <v>26.52</v>
      </c>
      <c r="L1352" s="258">
        <v>0</v>
      </c>
      <c r="M1352" s="257"/>
      <c r="N1352" s="258">
        <f>ROUND(L1352*K1352,2)</f>
        <v>0</v>
      </c>
      <c r="O1352" s="245"/>
      <c r="P1352" s="245"/>
      <c r="Q1352" s="245"/>
      <c r="R1352" s="140"/>
      <c r="T1352" s="141" t="s">
        <v>3</v>
      </c>
      <c r="U1352" s="40" t="s">
        <v>41</v>
      </c>
      <c r="V1352" s="142">
        <v>0</v>
      </c>
      <c r="W1352" s="142">
        <f>V1352*K1352</f>
        <v>0</v>
      </c>
      <c r="X1352" s="142">
        <v>1.8E-3</v>
      </c>
      <c r="Y1352" s="142">
        <f>X1352*K1352</f>
        <v>4.7736000000000001E-2</v>
      </c>
      <c r="Z1352" s="142">
        <v>0</v>
      </c>
      <c r="AA1352" s="143">
        <f>Z1352*K1352</f>
        <v>0</v>
      </c>
      <c r="AR1352" s="17" t="s">
        <v>383</v>
      </c>
      <c r="AT1352" s="17" t="s">
        <v>367</v>
      </c>
      <c r="AU1352" s="17" t="s">
        <v>81</v>
      </c>
      <c r="AY1352" s="17" t="s">
        <v>154</v>
      </c>
      <c r="BE1352" s="144">
        <f>IF(U1352="základní",N1352,0)</f>
        <v>0</v>
      </c>
      <c r="BF1352" s="144">
        <f>IF(U1352="snížená",N1352,0)</f>
        <v>0</v>
      </c>
      <c r="BG1352" s="144">
        <f>IF(U1352="zákl. přenesená",N1352,0)</f>
        <v>0</v>
      </c>
      <c r="BH1352" s="144">
        <f>IF(U1352="sníž. přenesená",N1352,0)</f>
        <v>0</v>
      </c>
      <c r="BI1352" s="144">
        <f>IF(U1352="nulová",N1352,0)</f>
        <v>0</v>
      </c>
      <c r="BJ1352" s="17" t="s">
        <v>81</v>
      </c>
      <c r="BK1352" s="144">
        <f>ROUND(L1352*K1352,2)</f>
        <v>0</v>
      </c>
      <c r="BL1352" s="17" t="s">
        <v>258</v>
      </c>
      <c r="BM1352" s="17" t="s">
        <v>1396</v>
      </c>
    </row>
    <row r="1353" spans="2:65" s="10" customFormat="1" ht="22.5" customHeight="1" x14ac:dyDescent="0.1">
      <c r="B1353" s="145"/>
      <c r="C1353" s="146"/>
      <c r="D1353" s="146"/>
      <c r="E1353" s="147" t="s">
        <v>3</v>
      </c>
      <c r="F1353" s="247" t="s">
        <v>774</v>
      </c>
      <c r="G1353" s="248"/>
      <c r="H1353" s="248"/>
      <c r="I1353" s="248"/>
      <c r="J1353" s="146"/>
      <c r="K1353" s="148" t="s">
        <v>3</v>
      </c>
      <c r="L1353" s="146"/>
      <c r="M1353" s="146"/>
      <c r="N1353" s="146"/>
      <c r="O1353" s="146"/>
      <c r="P1353" s="146"/>
      <c r="Q1353" s="146"/>
      <c r="R1353" s="149"/>
      <c r="T1353" s="150"/>
      <c r="U1353" s="146"/>
      <c r="V1353" s="146"/>
      <c r="W1353" s="146"/>
      <c r="X1353" s="146"/>
      <c r="Y1353" s="146"/>
      <c r="Z1353" s="146"/>
      <c r="AA1353" s="151"/>
      <c r="AT1353" s="152" t="s">
        <v>161</v>
      </c>
      <c r="AU1353" s="152" t="s">
        <v>81</v>
      </c>
      <c r="AV1353" s="10" t="s">
        <v>20</v>
      </c>
      <c r="AW1353" s="10" t="s">
        <v>32</v>
      </c>
      <c r="AX1353" s="10" t="s">
        <v>74</v>
      </c>
      <c r="AY1353" s="152" t="s">
        <v>154</v>
      </c>
    </row>
    <row r="1354" spans="2:65" s="11" customFormat="1" ht="31.5" customHeight="1" x14ac:dyDescent="0.1">
      <c r="B1354" s="153"/>
      <c r="C1354" s="154"/>
      <c r="D1354" s="154"/>
      <c r="E1354" s="155" t="s">
        <v>3</v>
      </c>
      <c r="F1354" s="249" t="s">
        <v>1397</v>
      </c>
      <c r="G1354" s="250"/>
      <c r="H1354" s="250"/>
      <c r="I1354" s="250"/>
      <c r="J1354" s="154"/>
      <c r="K1354" s="156">
        <v>26.52</v>
      </c>
      <c r="L1354" s="154"/>
      <c r="M1354" s="154"/>
      <c r="N1354" s="154"/>
      <c r="O1354" s="154"/>
      <c r="P1354" s="154"/>
      <c r="Q1354" s="154"/>
      <c r="R1354" s="157"/>
      <c r="T1354" s="158"/>
      <c r="U1354" s="154"/>
      <c r="V1354" s="154"/>
      <c r="W1354" s="154"/>
      <c r="X1354" s="154"/>
      <c r="Y1354" s="154"/>
      <c r="Z1354" s="154"/>
      <c r="AA1354" s="159"/>
      <c r="AT1354" s="160" t="s">
        <v>161</v>
      </c>
      <c r="AU1354" s="160" t="s">
        <v>81</v>
      </c>
      <c r="AV1354" s="11" t="s">
        <v>81</v>
      </c>
      <c r="AW1354" s="11" t="s">
        <v>32</v>
      </c>
      <c r="AX1354" s="11" t="s">
        <v>74</v>
      </c>
      <c r="AY1354" s="160" t="s">
        <v>154</v>
      </c>
    </row>
    <row r="1355" spans="2:65" s="12" customFormat="1" ht="22.5" customHeight="1" x14ac:dyDescent="0.1">
      <c r="B1355" s="161"/>
      <c r="C1355" s="162"/>
      <c r="D1355" s="162"/>
      <c r="E1355" s="163" t="s">
        <v>3</v>
      </c>
      <c r="F1355" s="251" t="s">
        <v>163</v>
      </c>
      <c r="G1355" s="252"/>
      <c r="H1355" s="252"/>
      <c r="I1355" s="252"/>
      <c r="J1355" s="162"/>
      <c r="K1355" s="164">
        <v>26.52</v>
      </c>
      <c r="L1355" s="162"/>
      <c r="M1355" s="162"/>
      <c r="N1355" s="162"/>
      <c r="O1355" s="162"/>
      <c r="P1355" s="162"/>
      <c r="Q1355" s="162"/>
      <c r="R1355" s="165"/>
      <c r="T1355" s="166"/>
      <c r="U1355" s="162"/>
      <c r="V1355" s="162"/>
      <c r="W1355" s="162"/>
      <c r="X1355" s="162"/>
      <c r="Y1355" s="162"/>
      <c r="Z1355" s="162"/>
      <c r="AA1355" s="167"/>
      <c r="AT1355" s="168" t="s">
        <v>161</v>
      </c>
      <c r="AU1355" s="168" t="s">
        <v>81</v>
      </c>
      <c r="AV1355" s="12" t="s">
        <v>87</v>
      </c>
      <c r="AW1355" s="12" t="s">
        <v>32</v>
      </c>
      <c r="AX1355" s="12" t="s">
        <v>20</v>
      </c>
      <c r="AY1355" s="168" t="s">
        <v>154</v>
      </c>
    </row>
    <row r="1356" spans="2:65" s="1" customFormat="1" ht="22.5" customHeight="1" x14ac:dyDescent="0.1">
      <c r="B1356" s="135"/>
      <c r="C1356" s="177" t="s">
        <v>1398</v>
      </c>
      <c r="D1356" s="177" t="s">
        <v>367</v>
      </c>
      <c r="E1356" s="178" t="s">
        <v>1399</v>
      </c>
      <c r="F1356" s="256" t="s">
        <v>1400</v>
      </c>
      <c r="G1356" s="257"/>
      <c r="H1356" s="257"/>
      <c r="I1356" s="257"/>
      <c r="J1356" s="179" t="s">
        <v>235</v>
      </c>
      <c r="K1356" s="180">
        <v>14</v>
      </c>
      <c r="L1356" s="258">
        <v>0</v>
      </c>
      <c r="M1356" s="257"/>
      <c r="N1356" s="258">
        <f>ROUND(L1356*K1356,2)</f>
        <v>0</v>
      </c>
      <c r="O1356" s="245"/>
      <c r="P1356" s="245"/>
      <c r="Q1356" s="245"/>
      <c r="R1356" s="140"/>
      <c r="T1356" s="141" t="s">
        <v>3</v>
      </c>
      <c r="U1356" s="40" t="s">
        <v>41</v>
      </c>
      <c r="V1356" s="142">
        <v>0</v>
      </c>
      <c r="W1356" s="142">
        <f>V1356*K1356</f>
        <v>0</v>
      </c>
      <c r="X1356" s="142">
        <v>2.0000000000000001E-4</v>
      </c>
      <c r="Y1356" s="142">
        <f>X1356*K1356</f>
        <v>2.8E-3</v>
      </c>
      <c r="Z1356" s="142">
        <v>0</v>
      </c>
      <c r="AA1356" s="143">
        <f>Z1356*K1356</f>
        <v>0</v>
      </c>
      <c r="AR1356" s="17" t="s">
        <v>383</v>
      </c>
      <c r="AT1356" s="17" t="s">
        <v>367</v>
      </c>
      <c r="AU1356" s="17" t="s">
        <v>81</v>
      </c>
      <c r="AY1356" s="17" t="s">
        <v>154</v>
      </c>
      <c r="BE1356" s="144">
        <f>IF(U1356="základní",N1356,0)</f>
        <v>0</v>
      </c>
      <c r="BF1356" s="144">
        <f>IF(U1356="snížená",N1356,0)</f>
        <v>0</v>
      </c>
      <c r="BG1356" s="144">
        <f>IF(U1356="zákl. přenesená",N1356,0)</f>
        <v>0</v>
      </c>
      <c r="BH1356" s="144">
        <f>IF(U1356="sníž. přenesená",N1356,0)</f>
        <v>0</v>
      </c>
      <c r="BI1356" s="144">
        <f>IF(U1356="nulová",N1356,0)</f>
        <v>0</v>
      </c>
      <c r="BJ1356" s="17" t="s">
        <v>81</v>
      </c>
      <c r="BK1356" s="144">
        <f>ROUND(L1356*K1356,2)</f>
        <v>0</v>
      </c>
      <c r="BL1356" s="17" t="s">
        <v>258</v>
      </c>
      <c r="BM1356" s="17" t="s">
        <v>1401</v>
      </c>
    </row>
    <row r="1357" spans="2:65" s="1" customFormat="1" ht="31.5" customHeight="1" x14ac:dyDescent="0.1">
      <c r="B1357" s="135"/>
      <c r="C1357" s="136" t="s">
        <v>1402</v>
      </c>
      <c r="D1357" s="136" t="s">
        <v>155</v>
      </c>
      <c r="E1357" s="137" t="s">
        <v>1403</v>
      </c>
      <c r="F1357" s="244" t="s">
        <v>1404</v>
      </c>
      <c r="G1357" s="245"/>
      <c r="H1357" s="245"/>
      <c r="I1357" s="245"/>
      <c r="J1357" s="138" t="s">
        <v>974</v>
      </c>
      <c r="K1357" s="139">
        <v>5686.6030000000001</v>
      </c>
      <c r="L1357" s="246">
        <v>0</v>
      </c>
      <c r="M1357" s="245"/>
      <c r="N1357" s="246">
        <f>ROUND(L1357*K1357,2)</f>
        <v>0</v>
      </c>
      <c r="O1357" s="245"/>
      <c r="P1357" s="245"/>
      <c r="Q1357" s="245"/>
      <c r="R1357" s="140"/>
      <c r="T1357" s="141" t="s">
        <v>3</v>
      </c>
      <c r="U1357" s="40" t="s">
        <v>41</v>
      </c>
      <c r="V1357" s="142">
        <v>0</v>
      </c>
      <c r="W1357" s="142">
        <f>V1357*K1357</f>
        <v>0</v>
      </c>
      <c r="X1357" s="142">
        <v>0</v>
      </c>
      <c r="Y1357" s="142">
        <f>X1357*K1357</f>
        <v>0</v>
      </c>
      <c r="Z1357" s="142">
        <v>0</v>
      </c>
      <c r="AA1357" s="143">
        <f>Z1357*K1357</f>
        <v>0</v>
      </c>
      <c r="AR1357" s="17" t="s">
        <v>258</v>
      </c>
      <c r="AT1357" s="17" t="s">
        <v>155</v>
      </c>
      <c r="AU1357" s="17" t="s">
        <v>81</v>
      </c>
      <c r="AY1357" s="17" t="s">
        <v>154</v>
      </c>
      <c r="BE1357" s="144">
        <f>IF(U1357="základní",N1357,0)</f>
        <v>0</v>
      </c>
      <c r="BF1357" s="144">
        <f>IF(U1357="snížená",N1357,0)</f>
        <v>0</v>
      </c>
      <c r="BG1357" s="144">
        <f>IF(U1357="zákl. přenesená",N1357,0)</f>
        <v>0</v>
      </c>
      <c r="BH1357" s="144">
        <f>IF(U1357="sníž. přenesená",N1357,0)</f>
        <v>0</v>
      </c>
      <c r="BI1357" s="144">
        <f>IF(U1357="nulová",N1357,0)</f>
        <v>0</v>
      </c>
      <c r="BJ1357" s="17" t="s">
        <v>81</v>
      </c>
      <c r="BK1357" s="144">
        <f>ROUND(L1357*K1357,2)</f>
        <v>0</v>
      </c>
      <c r="BL1357" s="17" t="s">
        <v>258</v>
      </c>
      <c r="BM1357" s="17" t="s">
        <v>1405</v>
      </c>
    </row>
    <row r="1358" spans="2:65" s="9" customFormat="1" ht="29.85" customHeight="1" x14ac:dyDescent="0.15">
      <c r="B1358" s="124"/>
      <c r="C1358" s="125"/>
      <c r="D1358" s="134" t="s">
        <v>131</v>
      </c>
      <c r="E1358" s="134"/>
      <c r="F1358" s="134"/>
      <c r="G1358" s="134"/>
      <c r="H1358" s="134"/>
      <c r="I1358" s="134"/>
      <c r="J1358" s="134"/>
      <c r="K1358" s="134"/>
      <c r="L1358" s="134"/>
      <c r="M1358" s="134"/>
      <c r="N1358" s="260">
        <f>BK1358</f>
        <v>0</v>
      </c>
      <c r="O1358" s="261"/>
      <c r="P1358" s="261"/>
      <c r="Q1358" s="261"/>
      <c r="R1358" s="127"/>
      <c r="T1358" s="128"/>
      <c r="U1358" s="125"/>
      <c r="V1358" s="125"/>
      <c r="W1358" s="129">
        <f>SUM(W1359:W1435)</f>
        <v>201.42376400000001</v>
      </c>
      <c r="X1358" s="125"/>
      <c r="Y1358" s="129">
        <f>SUM(Y1359:Y1435)</f>
        <v>0.86083487999999986</v>
      </c>
      <c r="Z1358" s="125"/>
      <c r="AA1358" s="130">
        <f>SUM(AA1359:AA1435)</f>
        <v>0</v>
      </c>
      <c r="AR1358" s="131" t="s">
        <v>81</v>
      </c>
      <c r="AT1358" s="132" t="s">
        <v>73</v>
      </c>
      <c r="AU1358" s="132" t="s">
        <v>20</v>
      </c>
      <c r="AY1358" s="131" t="s">
        <v>154</v>
      </c>
      <c r="BK1358" s="133">
        <f>SUM(BK1359:BK1435)</f>
        <v>0</v>
      </c>
    </row>
    <row r="1359" spans="2:65" s="1" customFormat="1" ht="31.5" customHeight="1" x14ac:dyDescent="0.1">
      <c r="B1359" s="135"/>
      <c r="C1359" s="136" t="s">
        <v>1406</v>
      </c>
      <c r="D1359" s="136" t="s">
        <v>155</v>
      </c>
      <c r="E1359" s="137" t="s">
        <v>1407</v>
      </c>
      <c r="F1359" s="244" t="s">
        <v>1408</v>
      </c>
      <c r="G1359" s="245"/>
      <c r="H1359" s="245"/>
      <c r="I1359" s="245"/>
      <c r="J1359" s="138" t="s">
        <v>206</v>
      </c>
      <c r="K1359" s="139">
        <v>12.5</v>
      </c>
      <c r="L1359" s="246">
        <v>0</v>
      </c>
      <c r="M1359" s="245"/>
      <c r="N1359" s="246">
        <f>ROUND(L1359*K1359,2)</f>
        <v>0</v>
      </c>
      <c r="O1359" s="245"/>
      <c r="P1359" s="245"/>
      <c r="Q1359" s="245"/>
      <c r="R1359" s="140"/>
      <c r="T1359" s="141" t="s">
        <v>3</v>
      </c>
      <c r="U1359" s="40" t="s">
        <v>41</v>
      </c>
      <c r="V1359" s="142">
        <v>0.96199999999999997</v>
      </c>
      <c r="W1359" s="142">
        <f>V1359*K1359</f>
        <v>12.025</v>
      </c>
      <c r="X1359" s="142">
        <v>6.0000000000000002E-5</v>
      </c>
      <c r="Y1359" s="142">
        <f>X1359*K1359</f>
        <v>7.5000000000000002E-4</v>
      </c>
      <c r="Z1359" s="142">
        <v>0</v>
      </c>
      <c r="AA1359" s="143">
        <f>Z1359*K1359</f>
        <v>0</v>
      </c>
      <c r="AR1359" s="17" t="s">
        <v>258</v>
      </c>
      <c r="AT1359" s="17" t="s">
        <v>155</v>
      </c>
      <c r="AU1359" s="17" t="s">
        <v>81</v>
      </c>
      <c r="AY1359" s="17" t="s">
        <v>154</v>
      </c>
      <c r="BE1359" s="144">
        <f>IF(U1359="základní",N1359,0)</f>
        <v>0</v>
      </c>
      <c r="BF1359" s="144">
        <f>IF(U1359="snížená",N1359,0)</f>
        <v>0</v>
      </c>
      <c r="BG1359" s="144">
        <f>IF(U1359="zákl. přenesená",N1359,0)</f>
        <v>0</v>
      </c>
      <c r="BH1359" s="144">
        <f>IF(U1359="sníž. přenesená",N1359,0)</f>
        <v>0</v>
      </c>
      <c r="BI1359" s="144">
        <f>IF(U1359="nulová",N1359,0)</f>
        <v>0</v>
      </c>
      <c r="BJ1359" s="17" t="s">
        <v>81</v>
      </c>
      <c r="BK1359" s="144">
        <f>ROUND(L1359*K1359,2)</f>
        <v>0</v>
      </c>
      <c r="BL1359" s="17" t="s">
        <v>258</v>
      </c>
      <c r="BM1359" s="17" t="s">
        <v>1409</v>
      </c>
    </row>
    <row r="1360" spans="2:65" s="10" customFormat="1" ht="22.5" customHeight="1" x14ac:dyDescent="0.1">
      <c r="B1360" s="145"/>
      <c r="C1360" s="146"/>
      <c r="D1360" s="146"/>
      <c r="E1360" s="147" t="s">
        <v>3</v>
      </c>
      <c r="F1360" s="247" t="s">
        <v>1410</v>
      </c>
      <c r="G1360" s="248"/>
      <c r="H1360" s="248"/>
      <c r="I1360" s="248"/>
      <c r="J1360" s="146"/>
      <c r="K1360" s="148" t="s">
        <v>3</v>
      </c>
      <c r="L1360" s="146"/>
      <c r="M1360" s="146"/>
      <c r="N1360" s="146"/>
      <c r="O1360" s="146"/>
      <c r="P1360" s="146"/>
      <c r="Q1360" s="146"/>
      <c r="R1360" s="149"/>
      <c r="T1360" s="150"/>
      <c r="U1360" s="146"/>
      <c r="V1360" s="146"/>
      <c r="W1360" s="146"/>
      <c r="X1360" s="146"/>
      <c r="Y1360" s="146"/>
      <c r="Z1360" s="146"/>
      <c r="AA1360" s="151"/>
      <c r="AT1360" s="152" t="s">
        <v>161</v>
      </c>
      <c r="AU1360" s="152" t="s">
        <v>81</v>
      </c>
      <c r="AV1360" s="10" t="s">
        <v>20</v>
      </c>
      <c r="AW1360" s="10" t="s">
        <v>32</v>
      </c>
      <c r="AX1360" s="10" t="s">
        <v>74</v>
      </c>
      <c r="AY1360" s="152" t="s">
        <v>154</v>
      </c>
    </row>
    <row r="1361" spans="2:65" s="11" customFormat="1" ht="22.5" customHeight="1" x14ac:dyDescent="0.1">
      <c r="B1361" s="153"/>
      <c r="C1361" s="154"/>
      <c r="D1361" s="154"/>
      <c r="E1361" s="155" t="s">
        <v>3</v>
      </c>
      <c r="F1361" s="249" t="s">
        <v>1411</v>
      </c>
      <c r="G1361" s="250"/>
      <c r="H1361" s="250"/>
      <c r="I1361" s="250"/>
      <c r="J1361" s="154"/>
      <c r="K1361" s="156">
        <v>12.5</v>
      </c>
      <c r="L1361" s="154"/>
      <c r="M1361" s="154"/>
      <c r="N1361" s="154"/>
      <c r="O1361" s="154"/>
      <c r="P1361" s="154"/>
      <c r="Q1361" s="154"/>
      <c r="R1361" s="157"/>
      <c r="T1361" s="158"/>
      <c r="U1361" s="154"/>
      <c r="V1361" s="154"/>
      <c r="W1361" s="154"/>
      <c r="X1361" s="154"/>
      <c r="Y1361" s="154"/>
      <c r="Z1361" s="154"/>
      <c r="AA1361" s="159"/>
      <c r="AT1361" s="160" t="s">
        <v>161</v>
      </c>
      <c r="AU1361" s="160" t="s">
        <v>81</v>
      </c>
      <c r="AV1361" s="11" t="s">
        <v>81</v>
      </c>
      <c r="AW1361" s="11" t="s">
        <v>32</v>
      </c>
      <c r="AX1361" s="11" t="s">
        <v>74</v>
      </c>
      <c r="AY1361" s="160" t="s">
        <v>154</v>
      </c>
    </row>
    <row r="1362" spans="2:65" s="12" customFormat="1" ht="22.5" customHeight="1" x14ac:dyDescent="0.1">
      <c r="B1362" s="161"/>
      <c r="C1362" s="162"/>
      <c r="D1362" s="162"/>
      <c r="E1362" s="163" t="s">
        <v>3</v>
      </c>
      <c r="F1362" s="251" t="s">
        <v>163</v>
      </c>
      <c r="G1362" s="252"/>
      <c r="H1362" s="252"/>
      <c r="I1362" s="252"/>
      <c r="J1362" s="162"/>
      <c r="K1362" s="164">
        <v>12.5</v>
      </c>
      <c r="L1362" s="162"/>
      <c r="M1362" s="162"/>
      <c r="N1362" s="162"/>
      <c r="O1362" s="162"/>
      <c r="P1362" s="162"/>
      <c r="Q1362" s="162"/>
      <c r="R1362" s="165"/>
      <c r="T1362" s="166"/>
      <c r="U1362" s="162"/>
      <c r="V1362" s="162"/>
      <c r="W1362" s="162"/>
      <c r="X1362" s="162"/>
      <c r="Y1362" s="162"/>
      <c r="Z1362" s="162"/>
      <c r="AA1362" s="167"/>
      <c r="AT1362" s="168" t="s">
        <v>161</v>
      </c>
      <c r="AU1362" s="168" t="s">
        <v>81</v>
      </c>
      <c r="AV1362" s="12" t="s">
        <v>87</v>
      </c>
      <c r="AW1362" s="12" t="s">
        <v>32</v>
      </c>
      <c r="AX1362" s="12" t="s">
        <v>20</v>
      </c>
      <c r="AY1362" s="168" t="s">
        <v>154</v>
      </c>
    </row>
    <row r="1363" spans="2:65" s="1" customFormat="1" ht="22.5" customHeight="1" x14ac:dyDescent="0.1">
      <c r="B1363" s="135"/>
      <c r="C1363" s="177" t="s">
        <v>1412</v>
      </c>
      <c r="D1363" s="177" t="s">
        <v>367</v>
      </c>
      <c r="E1363" s="178" t="s">
        <v>1413</v>
      </c>
      <c r="F1363" s="256" t="s">
        <v>1414</v>
      </c>
      <c r="G1363" s="257"/>
      <c r="H1363" s="257"/>
      <c r="I1363" s="257"/>
      <c r="J1363" s="179" t="s">
        <v>206</v>
      </c>
      <c r="K1363" s="180">
        <v>12.5</v>
      </c>
      <c r="L1363" s="258">
        <v>0</v>
      </c>
      <c r="M1363" s="257"/>
      <c r="N1363" s="258">
        <f>ROUND(L1363*K1363,2)</f>
        <v>0</v>
      </c>
      <c r="O1363" s="245"/>
      <c r="P1363" s="245"/>
      <c r="Q1363" s="245"/>
      <c r="R1363" s="140"/>
      <c r="T1363" s="141" t="s">
        <v>3</v>
      </c>
      <c r="U1363" s="40" t="s">
        <v>41</v>
      </c>
      <c r="V1363" s="142">
        <v>0</v>
      </c>
      <c r="W1363" s="142">
        <f>V1363*K1363</f>
        <v>0</v>
      </c>
      <c r="X1363" s="142">
        <v>0</v>
      </c>
      <c r="Y1363" s="142">
        <f>X1363*K1363</f>
        <v>0</v>
      </c>
      <c r="Z1363" s="142">
        <v>0</v>
      </c>
      <c r="AA1363" s="143">
        <f>Z1363*K1363</f>
        <v>0</v>
      </c>
      <c r="AR1363" s="17" t="s">
        <v>383</v>
      </c>
      <c r="AT1363" s="17" t="s">
        <v>367</v>
      </c>
      <c r="AU1363" s="17" t="s">
        <v>81</v>
      </c>
      <c r="AY1363" s="17" t="s">
        <v>154</v>
      </c>
      <c r="BE1363" s="144">
        <f>IF(U1363="základní",N1363,0)</f>
        <v>0</v>
      </c>
      <c r="BF1363" s="144">
        <f>IF(U1363="snížená",N1363,0)</f>
        <v>0</v>
      </c>
      <c r="BG1363" s="144">
        <f>IF(U1363="zákl. přenesená",N1363,0)</f>
        <v>0</v>
      </c>
      <c r="BH1363" s="144">
        <f>IF(U1363="sníž. přenesená",N1363,0)</f>
        <v>0</v>
      </c>
      <c r="BI1363" s="144">
        <f>IF(U1363="nulová",N1363,0)</f>
        <v>0</v>
      </c>
      <c r="BJ1363" s="17" t="s">
        <v>81</v>
      </c>
      <c r="BK1363" s="144">
        <f>ROUND(L1363*K1363,2)</f>
        <v>0</v>
      </c>
      <c r="BL1363" s="17" t="s">
        <v>258</v>
      </c>
      <c r="BM1363" s="17" t="s">
        <v>1415</v>
      </c>
    </row>
    <row r="1364" spans="2:65" s="1" customFormat="1" ht="31.5" customHeight="1" x14ac:dyDescent="0.1">
      <c r="B1364" s="135"/>
      <c r="C1364" s="136" t="s">
        <v>1416</v>
      </c>
      <c r="D1364" s="136" t="s">
        <v>155</v>
      </c>
      <c r="E1364" s="137" t="s">
        <v>1417</v>
      </c>
      <c r="F1364" s="244" t="s">
        <v>1418</v>
      </c>
      <c r="G1364" s="245"/>
      <c r="H1364" s="245"/>
      <c r="I1364" s="245"/>
      <c r="J1364" s="138" t="s">
        <v>235</v>
      </c>
      <c r="K1364" s="139">
        <v>1</v>
      </c>
      <c r="L1364" s="246">
        <v>0</v>
      </c>
      <c r="M1364" s="245"/>
      <c r="N1364" s="246">
        <f>ROUND(L1364*K1364,2)</f>
        <v>0</v>
      </c>
      <c r="O1364" s="245"/>
      <c r="P1364" s="245"/>
      <c r="Q1364" s="245"/>
      <c r="R1364" s="140"/>
      <c r="T1364" s="141" t="s">
        <v>3</v>
      </c>
      <c r="U1364" s="40" t="s">
        <v>41</v>
      </c>
      <c r="V1364" s="142">
        <v>9.75</v>
      </c>
      <c r="W1364" s="142">
        <f>V1364*K1364</f>
        <v>9.75</v>
      </c>
      <c r="X1364" s="142">
        <v>0</v>
      </c>
      <c r="Y1364" s="142">
        <f>X1364*K1364</f>
        <v>0</v>
      </c>
      <c r="Z1364" s="142">
        <v>0</v>
      </c>
      <c r="AA1364" s="143">
        <f>Z1364*K1364</f>
        <v>0</v>
      </c>
      <c r="AR1364" s="17" t="s">
        <v>258</v>
      </c>
      <c r="AT1364" s="17" t="s">
        <v>155</v>
      </c>
      <c r="AU1364" s="17" t="s">
        <v>81</v>
      </c>
      <c r="AY1364" s="17" t="s">
        <v>154</v>
      </c>
      <c r="BE1364" s="144">
        <f>IF(U1364="základní",N1364,0)</f>
        <v>0</v>
      </c>
      <c r="BF1364" s="144">
        <f>IF(U1364="snížená",N1364,0)</f>
        <v>0</v>
      </c>
      <c r="BG1364" s="144">
        <f>IF(U1364="zákl. přenesená",N1364,0)</f>
        <v>0</v>
      </c>
      <c r="BH1364" s="144">
        <f>IF(U1364="sníž. přenesená",N1364,0)</f>
        <v>0</v>
      </c>
      <c r="BI1364" s="144">
        <f>IF(U1364="nulová",N1364,0)</f>
        <v>0</v>
      </c>
      <c r="BJ1364" s="17" t="s">
        <v>81</v>
      </c>
      <c r="BK1364" s="144">
        <f>ROUND(L1364*K1364,2)</f>
        <v>0</v>
      </c>
      <c r="BL1364" s="17" t="s">
        <v>258</v>
      </c>
      <c r="BM1364" s="17" t="s">
        <v>1419</v>
      </c>
    </row>
    <row r="1365" spans="2:65" s="10" customFormat="1" ht="22.5" customHeight="1" x14ac:dyDescent="0.1">
      <c r="B1365" s="145"/>
      <c r="C1365" s="146"/>
      <c r="D1365" s="146"/>
      <c r="E1365" s="147" t="s">
        <v>3</v>
      </c>
      <c r="F1365" s="247" t="s">
        <v>1420</v>
      </c>
      <c r="G1365" s="248"/>
      <c r="H1365" s="248"/>
      <c r="I1365" s="248"/>
      <c r="J1365" s="146"/>
      <c r="K1365" s="148" t="s">
        <v>3</v>
      </c>
      <c r="L1365" s="146"/>
      <c r="M1365" s="146"/>
      <c r="N1365" s="146"/>
      <c r="O1365" s="146"/>
      <c r="P1365" s="146"/>
      <c r="Q1365" s="146"/>
      <c r="R1365" s="149"/>
      <c r="T1365" s="150"/>
      <c r="U1365" s="146"/>
      <c r="V1365" s="146"/>
      <c r="W1365" s="146"/>
      <c r="X1365" s="146"/>
      <c r="Y1365" s="146"/>
      <c r="Z1365" s="146"/>
      <c r="AA1365" s="151"/>
      <c r="AT1365" s="152" t="s">
        <v>161</v>
      </c>
      <c r="AU1365" s="152" t="s">
        <v>81</v>
      </c>
      <c r="AV1365" s="10" t="s">
        <v>20</v>
      </c>
      <c r="AW1365" s="10" t="s">
        <v>32</v>
      </c>
      <c r="AX1365" s="10" t="s">
        <v>74</v>
      </c>
      <c r="AY1365" s="152" t="s">
        <v>154</v>
      </c>
    </row>
    <row r="1366" spans="2:65" s="11" customFormat="1" ht="22.5" customHeight="1" x14ac:dyDescent="0.1">
      <c r="B1366" s="153"/>
      <c r="C1366" s="154"/>
      <c r="D1366" s="154"/>
      <c r="E1366" s="155" t="s">
        <v>3</v>
      </c>
      <c r="F1366" s="249" t="s">
        <v>20</v>
      </c>
      <c r="G1366" s="250"/>
      <c r="H1366" s="250"/>
      <c r="I1366" s="250"/>
      <c r="J1366" s="154"/>
      <c r="K1366" s="156">
        <v>1</v>
      </c>
      <c r="L1366" s="154"/>
      <c r="M1366" s="154"/>
      <c r="N1366" s="154"/>
      <c r="O1366" s="154"/>
      <c r="P1366" s="154"/>
      <c r="Q1366" s="154"/>
      <c r="R1366" s="157"/>
      <c r="T1366" s="158"/>
      <c r="U1366" s="154"/>
      <c r="V1366" s="154"/>
      <c r="W1366" s="154"/>
      <c r="X1366" s="154"/>
      <c r="Y1366" s="154"/>
      <c r="Z1366" s="154"/>
      <c r="AA1366" s="159"/>
      <c r="AT1366" s="160" t="s">
        <v>161</v>
      </c>
      <c r="AU1366" s="160" t="s">
        <v>81</v>
      </c>
      <c r="AV1366" s="11" t="s">
        <v>81</v>
      </c>
      <c r="AW1366" s="11" t="s">
        <v>32</v>
      </c>
      <c r="AX1366" s="11" t="s">
        <v>74</v>
      </c>
      <c r="AY1366" s="160" t="s">
        <v>154</v>
      </c>
    </row>
    <row r="1367" spans="2:65" s="12" customFormat="1" ht="22.5" customHeight="1" x14ac:dyDescent="0.1">
      <c r="B1367" s="161"/>
      <c r="C1367" s="162"/>
      <c r="D1367" s="162"/>
      <c r="E1367" s="163" t="s">
        <v>3</v>
      </c>
      <c r="F1367" s="251" t="s">
        <v>163</v>
      </c>
      <c r="G1367" s="252"/>
      <c r="H1367" s="252"/>
      <c r="I1367" s="252"/>
      <c r="J1367" s="162"/>
      <c r="K1367" s="164">
        <v>1</v>
      </c>
      <c r="L1367" s="162"/>
      <c r="M1367" s="162"/>
      <c r="N1367" s="162"/>
      <c r="O1367" s="162"/>
      <c r="P1367" s="162"/>
      <c r="Q1367" s="162"/>
      <c r="R1367" s="165"/>
      <c r="T1367" s="166"/>
      <c r="U1367" s="162"/>
      <c r="V1367" s="162"/>
      <c r="W1367" s="162"/>
      <c r="X1367" s="162"/>
      <c r="Y1367" s="162"/>
      <c r="Z1367" s="162"/>
      <c r="AA1367" s="167"/>
      <c r="AT1367" s="168" t="s">
        <v>161</v>
      </c>
      <c r="AU1367" s="168" t="s">
        <v>81</v>
      </c>
      <c r="AV1367" s="12" t="s">
        <v>87</v>
      </c>
      <c r="AW1367" s="12" t="s">
        <v>32</v>
      </c>
      <c r="AX1367" s="12" t="s">
        <v>20</v>
      </c>
      <c r="AY1367" s="168" t="s">
        <v>154</v>
      </c>
    </row>
    <row r="1368" spans="2:65" s="1" customFormat="1" ht="31.5" customHeight="1" x14ac:dyDescent="0.1">
      <c r="B1368" s="135"/>
      <c r="C1368" s="177" t="s">
        <v>1421</v>
      </c>
      <c r="D1368" s="177" t="s">
        <v>367</v>
      </c>
      <c r="E1368" s="178" t="s">
        <v>1422</v>
      </c>
      <c r="F1368" s="256" t="s">
        <v>1423</v>
      </c>
      <c r="G1368" s="257"/>
      <c r="H1368" s="257"/>
      <c r="I1368" s="257"/>
      <c r="J1368" s="179" t="s">
        <v>235</v>
      </c>
      <c r="K1368" s="180">
        <v>1</v>
      </c>
      <c r="L1368" s="258">
        <v>0</v>
      </c>
      <c r="M1368" s="257"/>
      <c r="N1368" s="258">
        <f t="shared" ref="N1368:N1373" si="0">ROUND(L1368*K1368,2)</f>
        <v>0</v>
      </c>
      <c r="O1368" s="245"/>
      <c r="P1368" s="245"/>
      <c r="Q1368" s="245"/>
      <c r="R1368" s="140"/>
      <c r="T1368" s="141" t="s">
        <v>3</v>
      </c>
      <c r="U1368" s="40" t="s">
        <v>41</v>
      </c>
      <c r="V1368" s="142">
        <v>0</v>
      </c>
      <c r="W1368" s="142">
        <f t="shared" ref="W1368:W1373" si="1">V1368*K1368</f>
        <v>0</v>
      </c>
      <c r="X1368" s="142">
        <v>6.6299999999999998E-2</v>
      </c>
      <c r="Y1368" s="142">
        <f t="shared" ref="Y1368:Y1373" si="2">X1368*K1368</f>
        <v>6.6299999999999998E-2</v>
      </c>
      <c r="Z1368" s="142">
        <v>0</v>
      </c>
      <c r="AA1368" s="143">
        <f t="shared" ref="AA1368:AA1373" si="3">Z1368*K1368</f>
        <v>0</v>
      </c>
      <c r="AR1368" s="17" t="s">
        <v>383</v>
      </c>
      <c r="AT1368" s="17" t="s">
        <v>367</v>
      </c>
      <c r="AU1368" s="17" t="s">
        <v>81</v>
      </c>
      <c r="AY1368" s="17" t="s">
        <v>154</v>
      </c>
      <c r="BE1368" s="144">
        <f t="shared" ref="BE1368:BE1373" si="4">IF(U1368="základní",N1368,0)</f>
        <v>0</v>
      </c>
      <c r="BF1368" s="144">
        <f t="shared" ref="BF1368:BF1373" si="5">IF(U1368="snížená",N1368,0)</f>
        <v>0</v>
      </c>
      <c r="BG1368" s="144">
        <f t="shared" ref="BG1368:BG1373" si="6">IF(U1368="zákl. přenesená",N1368,0)</f>
        <v>0</v>
      </c>
      <c r="BH1368" s="144">
        <f t="shared" ref="BH1368:BH1373" si="7">IF(U1368="sníž. přenesená",N1368,0)</f>
        <v>0</v>
      </c>
      <c r="BI1368" s="144">
        <f t="shared" ref="BI1368:BI1373" si="8">IF(U1368="nulová",N1368,0)</f>
        <v>0</v>
      </c>
      <c r="BJ1368" s="17" t="s">
        <v>81</v>
      </c>
      <c r="BK1368" s="144">
        <f t="shared" ref="BK1368:BK1373" si="9">ROUND(L1368*K1368,2)</f>
        <v>0</v>
      </c>
      <c r="BL1368" s="17" t="s">
        <v>258</v>
      </c>
      <c r="BM1368" s="17" t="s">
        <v>1424</v>
      </c>
    </row>
    <row r="1369" spans="2:65" s="1" customFormat="1" ht="31.5" customHeight="1" x14ac:dyDescent="0.1">
      <c r="B1369" s="135"/>
      <c r="C1369" s="136" t="s">
        <v>1425</v>
      </c>
      <c r="D1369" s="136" t="s">
        <v>155</v>
      </c>
      <c r="E1369" s="137" t="s">
        <v>1426</v>
      </c>
      <c r="F1369" s="244" t="s">
        <v>1427</v>
      </c>
      <c r="G1369" s="245"/>
      <c r="H1369" s="245"/>
      <c r="I1369" s="245"/>
      <c r="J1369" s="138" t="s">
        <v>235</v>
      </c>
      <c r="K1369" s="139">
        <v>1</v>
      </c>
      <c r="L1369" s="246">
        <v>0</v>
      </c>
      <c r="M1369" s="245"/>
      <c r="N1369" s="246">
        <f t="shared" si="0"/>
        <v>0</v>
      </c>
      <c r="O1369" s="245"/>
      <c r="P1369" s="245"/>
      <c r="Q1369" s="245"/>
      <c r="R1369" s="140"/>
      <c r="T1369" s="141" t="s">
        <v>3</v>
      </c>
      <c r="U1369" s="40" t="s">
        <v>41</v>
      </c>
      <c r="V1369" s="142">
        <v>0.25</v>
      </c>
      <c r="W1369" s="142">
        <f t="shared" si="1"/>
        <v>0.25</v>
      </c>
      <c r="X1369" s="142">
        <v>0</v>
      </c>
      <c r="Y1369" s="142">
        <f t="shared" si="2"/>
        <v>0</v>
      </c>
      <c r="Z1369" s="142">
        <v>0</v>
      </c>
      <c r="AA1369" s="143">
        <f t="shared" si="3"/>
        <v>0</v>
      </c>
      <c r="AR1369" s="17" t="s">
        <v>258</v>
      </c>
      <c r="AT1369" s="17" t="s">
        <v>155</v>
      </c>
      <c r="AU1369" s="17" t="s">
        <v>81</v>
      </c>
      <c r="AY1369" s="17" t="s">
        <v>154</v>
      </c>
      <c r="BE1369" s="144">
        <f t="shared" si="4"/>
        <v>0</v>
      </c>
      <c r="BF1369" s="144">
        <f t="shared" si="5"/>
        <v>0</v>
      </c>
      <c r="BG1369" s="144">
        <f t="shared" si="6"/>
        <v>0</v>
      </c>
      <c r="BH1369" s="144">
        <f t="shared" si="7"/>
        <v>0</v>
      </c>
      <c r="BI1369" s="144">
        <f t="shared" si="8"/>
        <v>0</v>
      </c>
      <c r="BJ1369" s="17" t="s">
        <v>81</v>
      </c>
      <c r="BK1369" s="144">
        <f t="shared" si="9"/>
        <v>0</v>
      </c>
      <c r="BL1369" s="17" t="s">
        <v>258</v>
      </c>
      <c r="BM1369" s="17" t="s">
        <v>1428</v>
      </c>
    </row>
    <row r="1370" spans="2:65" s="1" customFormat="1" ht="31.5" customHeight="1" x14ac:dyDescent="0.1">
      <c r="B1370" s="135"/>
      <c r="C1370" s="136" t="s">
        <v>1429</v>
      </c>
      <c r="D1370" s="136" t="s">
        <v>155</v>
      </c>
      <c r="E1370" s="137" t="s">
        <v>1430</v>
      </c>
      <c r="F1370" s="244" t="s">
        <v>1431</v>
      </c>
      <c r="G1370" s="245"/>
      <c r="H1370" s="245"/>
      <c r="I1370" s="245"/>
      <c r="J1370" s="138" t="s">
        <v>235</v>
      </c>
      <c r="K1370" s="139">
        <v>1</v>
      </c>
      <c r="L1370" s="246">
        <v>0</v>
      </c>
      <c r="M1370" s="245"/>
      <c r="N1370" s="246">
        <f t="shared" si="0"/>
        <v>0</v>
      </c>
      <c r="O1370" s="245"/>
      <c r="P1370" s="245"/>
      <c r="Q1370" s="245"/>
      <c r="R1370" s="140"/>
      <c r="T1370" s="141" t="s">
        <v>3</v>
      </c>
      <c r="U1370" s="40" t="s">
        <v>41</v>
      </c>
      <c r="V1370" s="142">
        <v>3.5</v>
      </c>
      <c r="W1370" s="142">
        <f t="shared" si="1"/>
        <v>3.5</v>
      </c>
      <c r="X1370" s="142">
        <v>0</v>
      </c>
      <c r="Y1370" s="142">
        <f t="shared" si="2"/>
        <v>0</v>
      </c>
      <c r="Z1370" s="142">
        <v>0</v>
      </c>
      <c r="AA1370" s="143">
        <f t="shared" si="3"/>
        <v>0</v>
      </c>
      <c r="AR1370" s="17" t="s">
        <v>258</v>
      </c>
      <c r="AT1370" s="17" t="s">
        <v>155</v>
      </c>
      <c r="AU1370" s="17" t="s">
        <v>81</v>
      </c>
      <c r="AY1370" s="17" t="s">
        <v>154</v>
      </c>
      <c r="BE1370" s="144">
        <f t="shared" si="4"/>
        <v>0</v>
      </c>
      <c r="BF1370" s="144">
        <f t="shared" si="5"/>
        <v>0</v>
      </c>
      <c r="BG1370" s="144">
        <f t="shared" si="6"/>
        <v>0</v>
      </c>
      <c r="BH1370" s="144">
        <f t="shared" si="7"/>
        <v>0</v>
      </c>
      <c r="BI1370" s="144">
        <f t="shared" si="8"/>
        <v>0</v>
      </c>
      <c r="BJ1370" s="17" t="s">
        <v>81</v>
      </c>
      <c r="BK1370" s="144">
        <f t="shared" si="9"/>
        <v>0</v>
      </c>
      <c r="BL1370" s="17" t="s">
        <v>258</v>
      </c>
      <c r="BM1370" s="17" t="s">
        <v>1432</v>
      </c>
    </row>
    <row r="1371" spans="2:65" s="1" customFormat="1" ht="31.5" customHeight="1" x14ac:dyDescent="0.1">
      <c r="B1371" s="135"/>
      <c r="C1371" s="177" t="s">
        <v>1433</v>
      </c>
      <c r="D1371" s="177" t="s">
        <v>367</v>
      </c>
      <c r="E1371" s="178" t="s">
        <v>1434</v>
      </c>
      <c r="F1371" s="256" t="s">
        <v>1435</v>
      </c>
      <c r="G1371" s="257"/>
      <c r="H1371" s="257"/>
      <c r="I1371" s="257"/>
      <c r="J1371" s="179" t="s">
        <v>235</v>
      </c>
      <c r="K1371" s="180">
        <v>1</v>
      </c>
      <c r="L1371" s="258">
        <v>0</v>
      </c>
      <c r="M1371" s="257"/>
      <c r="N1371" s="258">
        <f t="shared" si="0"/>
        <v>0</v>
      </c>
      <c r="O1371" s="245"/>
      <c r="P1371" s="245"/>
      <c r="Q1371" s="245"/>
      <c r="R1371" s="140"/>
      <c r="T1371" s="141" t="s">
        <v>3</v>
      </c>
      <c r="U1371" s="40" t="s">
        <v>41</v>
      </c>
      <c r="V1371" s="142">
        <v>0</v>
      </c>
      <c r="W1371" s="142">
        <f t="shared" si="1"/>
        <v>0</v>
      </c>
      <c r="X1371" s="142">
        <v>1.2E-2</v>
      </c>
      <c r="Y1371" s="142">
        <f t="shared" si="2"/>
        <v>1.2E-2</v>
      </c>
      <c r="Z1371" s="142">
        <v>0</v>
      </c>
      <c r="AA1371" s="143">
        <f t="shared" si="3"/>
        <v>0</v>
      </c>
      <c r="AR1371" s="17" t="s">
        <v>383</v>
      </c>
      <c r="AT1371" s="17" t="s">
        <v>367</v>
      </c>
      <c r="AU1371" s="17" t="s">
        <v>81</v>
      </c>
      <c r="AY1371" s="17" t="s">
        <v>154</v>
      </c>
      <c r="BE1371" s="144">
        <f t="shared" si="4"/>
        <v>0</v>
      </c>
      <c r="BF1371" s="144">
        <f t="shared" si="5"/>
        <v>0</v>
      </c>
      <c r="BG1371" s="144">
        <f t="shared" si="6"/>
        <v>0</v>
      </c>
      <c r="BH1371" s="144">
        <f t="shared" si="7"/>
        <v>0</v>
      </c>
      <c r="BI1371" s="144">
        <f t="shared" si="8"/>
        <v>0</v>
      </c>
      <c r="BJ1371" s="17" t="s">
        <v>81</v>
      </c>
      <c r="BK1371" s="144">
        <f t="shared" si="9"/>
        <v>0</v>
      </c>
      <c r="BL1371" s="17" t="s">
        <v>258</v>
      </c>
      <c r="BM1371" s="17" t="s">
        <v>1436</v>
      </c>
    </row>
    <row r="1372" spans="2:65" s="1" customFormat="1" ht="31.5" customHeight="1" x14ac:dyDescent="0.1">
      <c r="B1372" s="135"/>
      <c r="C1372" s="177" t="s">
        <v>1437</v>
      </c>
      <c r="D1372" s="177" t="s">
        <v>367</v>
      </c>
      <c r="E1372" s="178" t="s">
        <v>1438</v>
      </c>
      <c r="F1372" s="256" t="s">
        <v>1439</v>
      </c>
      <c r="G1372" s="257"/>
      <c r="H1372" s="257"/>
      <c r="I1372" s="257"/>
      <c r="J1372" s="179" t="s">
        <v>235</v>
      </c>
      <c r="K1372" s="180">
        <v>3</v>
      </c>
      <c r="L1372" s="258">
        <v>0</v>
      </c>
      <c r="M1372" s="257"/>
      <c r="N1372" s="258">
        <f t="shared" si="0"/>
        <v>0</v>
      </c>
      <c r="O1372" s="245"/>
      <c r="P1372" s="245"/>
      <c r="Q1372" s="245"/>
      <c r="R1372" s="140"/>
      <c r="T1372" s="141" t="s">
        <v>3</v>
      </c>
      <c r="U1372" s="40" t="s">
        <v>41</v>
      </c>
      <c r="V1372" s="142">
        <v>0</v>
      </c>
      <c r="W1372" s="142">
        <f t="shared" si="1"/>
        <v>0</v>
      </c>
      <c r="X1372" s="142">
        <v>1E-4</v>
      </c>
      <c r="Y1372" s="142">
        <f t="shared" si="2"/>
        <v>3.0000000000000003E-4</v>
      </c>
      <c r="Z1372" s="142">
        <v>0</v>
      </c>
      <c r="AA1372" s="143">
        <f t="shared" si="3"/>
        <v>0</v>
      </c>
      <c r="AR1372" s="17" t="s">
        <v>383</v>
      </c>
      <c r="AT1372" s="17" t="s">
        <v>367</v>
      </c>
      <c r="AU1372" s="17" t="s">
        <v>81</v>
      </c>
      <c r="AY1372" s="17" t="s">
        <v>154</v>
      </c>
      <c r="BE1372" s="144">
        <f t="shared" si="4"/>
        <v>0</v>
      </c>
      <c r="BF1372" s="144">
        <f t="shared" si="5"/>
        <v>0</v>
      </c>
      <c r="BG1372" s="144">
        <f t="shared" si="6"/>
        <v>0</v>
      </c>
      <c r="BH1372" s="144">
        <f t="shared" si="7"/>
        <v>0</v>
      </c>
      <c r="BI1372" s="144">
        <f t="shared" si="8"/>
        <v>0</v>
      </c>
      <c r="BJ1372" s="17" t="s">
        <v>81</v>
      </c>
      <c r="BK1372" s="144">
        <f t="shared" si="9"/>
        <v>0</v>
      </c>
      <c r="BL1372" s="17" t="s">
        <v>258</v>
      </c>
      <c r="BM1372" s="17" t="s">
        <v>1440</v>
      </c>
    </row>
    <row r="1373" spans="2:65" s="1" customFormat="1" ht="22.5" customHeight="1" x14ac:dyDescent="0.1">
      <c r="B1373" s="135"/>
      <c r="C1373" s="136" t="s">
        <v>1441</v>
      </c>
      <c r="D1373" s="136" t="s">
        <v>155</v>
      </c>
      <c r="E1373" s="137" t="s">
        <v>1442</v>
      </c>
      <c r="F1373" s="244" t="s">
        <v>1443</v>
      </c>
      <c r="G1373" s="245"/>
      <c r="H1373" s="245"/>
      <c r="I1373" s="245"/>
      <c r="J1373" s="138" t="s">
        <v>483</v>
      </c>
      <c r="K1373" s="139">
        <v>659.71900000000005</v>
      </c>
      <c r="L1373" s="246">
        <v>0</v>
      </c>
      <c r="M1373" s="245"/>
      <c r="N1373" s="246">
        <f t="shared" si="0"/>
        <v>0</v>
      </c>
      <c r="O1373" s="245"/>
      <c r="P1373" s="245"/>
      <c r="Q1373" s="245"/>
      <c r="R1373" s="140"/>
      <c r="T1373" s="141" t="s">
        <v>3</v>
      </c>
      <c r="U1373" s="40" t="s">
        <v>41</v>
      </c>
      <c r="V1373" s="142">
        <v>9.0999999999999998E-2</v>
      </c>
      <c r="W1373" s="142">
        <f t="shared" si="1"/>
        <v>60.034429000000003</v>
      </c>
      <c r="X1373" s="142">
        <v>0</v>
      </c>
      <c r="Y1373" s="142">
        <f t="shared" si="2"/>
        <v>0</v>
      </c>
      <c r="Z1373" s="142">
        <v>0</v>
      </c>
      <c r="AA1373" s="143">
        <f t="shared" si="3"/>
        <v>0</v>
      </c>
      <c r="AR1373" s="17" t="s">
        <v>258</v>
      </c>
      <c r="AT1373" s="17" t="s">
        <v>155</v>
      </c>
      <c r="AU1373" s="17" t="s">
        <v>81</v>
      </c>
      <c r="AY1373" s="17" t="s">
        <v>154</v>
      </c>
      <c r="BE1373" s="144">
        <f t="shared" si="4"/>
        <v>0</v>
      </c>
      <c r="BF1373" s="144">
        <f t="shared" si="5"/>
        <v>0</v>
      </c>
      <c r="BG1373" s="144">
        <f t="shared" si="6"/>
        <v>0</v>
      </c>
      <c r="BH1373" s="144">
        <f t="shared" si="7"/>
        <v>0</v>
      </c>
      <c r="BI1373" s="144">
        <f t="shared" si="8"/>
        <v>0</v>
      </c>
      <c r="BJ1373" s="17" t="s">
        <v>81</v>
      </c>
      <c r="BK1373" s="144">
        <f t="shared" si="9"/>
        <v>0</v>
      </c>
      <c r="BL1373" s="17" t="s">
        <v>258</v>
      </c>
      <c r="BM1373" s="17" t="s">
        <v>1444</v>
      </c>
    </row>
    <row r="1374" spans="2:65" s="10" customFormat="1" ht="22.5" customHeight="1" x14ac:dyDescent="0.1">
      <c r="B1374" s="145"/>
      <c r="C1374" s="146"/>
      <c r="D1374" s="146"/>
      <c r="E1374" s="147" t="s">
        <v>3</v>
      </c>
      <c r="F1374" s="247" t="s">
        <v>1445</v>
      </c>
      <c r="G1374" s="248"/>
      <c r="H1374" s="248"/>
      <c r="I1374" s="248"/>
      <c r="J1374" s="146"/>
      <c r="K1374" s="148" t="s">
        <v>3</v>
      </c>
      <c r="L1374" s="146"/>
      <c r="M1374" s="146"/>
      <c r="N1374" s="146"/>
      <c r="O1374" s="146"/>
      <c r="P1374" s="146"/>
      <c r="Q1374" s="146"/>
      <c r="R1374" s="149"/>
      <c r="T1374" s="150"/>
      <c r="U1374" s="146"/>
      <c r="V1374" s="146"/>
      <c r="W1374" s="146"/>
      <c r="X1374" s="146"/>
      <c r="Y1374" s="146"/>
      <c r="Z1374" s="146"/>
      <c r="AA1374" s="151"/>
      <c r="AT1374" s="152" t="s">
        <v>161</v>
      </c>
      <c r="AU1374" s="152" t="s">
        <v>81</v>
      </c>
      <c r="AV1374" s="10" t="s">
        <v>20</v>
      </c>
      <c r="AW1374" s="10" t="s">
        <v>32</v>
      </c>
      <c r="AX1374" s="10" t="s">
        <v>74</v>
      </c>
      <c r="AY1374" s="152" t="s">
        <v>154</v>
      </c>
    </row>
    <row r="1375" spans="2:65" s="11" customFormat="1" ht="22.5" customHeight="1" x14ac:dyDescent="0.1">
      <c r="B1375" s="153"/>
      <c r="C1375" s="154"/>
      <c r="D1375" s="154"/>
      <c r="E1375" s="155" t="s">
        <v>3</v>
      </c>
      <c r="F1375" s="249" t="s">
        <v>1446</v>
      </c>
      <c r="G1375" s="250"/>
      <c r="H1375" s="250"/>
      <c r="I1375" s="250"/>
      <c r="J1375" s="154"/>
      <c r="K1375" s="156">
        <v>133.32599999999999</v>
      </c>
      <c r="L1375" s="154"/>
      <c r="M1375" s="154"/>
      <c r="N1375" s="154"/>
      <c r="O1375" s="154"/>
      <c r="P1375" s="154"/>
      <c r="Q1375" s="154"/>
      <c r="R1375" s="157"/>
      <c r="T1375" s="158"/>
      <c r="U1375" s="154"/>
      <c r="V1375" s="154"/>
      <c r="W1375" s="154"/>
      <c r="X1375" s="154"/>
      <c r="Y1375" s="154"/>
      <c r="Z1375" s="154"/>
      <c r="AA1375" s="159"/>
      <c r="AT1375" s="160" t="s">
        <v>161</v>
      </c>
      <c r="AU1375" s="160" t="s">
        <v>81</v>
      </c>
      <c r="AV1375" s="11" t="s">
        <v>81</v>
      </c>
      <c r="AW1375" s="11" t="s">
        <v>32</v>
      </c>
      <c r="AX1375" s="11" t="s">
        <v>74</v>
      </c>
      <c r="AY1375" s="160" t="s">
        <v>154</v>
      </c>
    </row>
    <row r="1376" spans="2:65" s="11" customFormat="1" ht="22.5" customHeight="1" x14ac:dyDescent="0.1">
      <c r="B1376" s="153"/>
      <c r="C1376" s="154"/>
      <c r="D1376" s="154"/>
      <c r="E1376" s="155" t="s">
        <v>3</v>
      </c>
      <c r="F1376" s="249" t="s">
        <v>1447</v>
      </c>
      <c r="G1376" s="250"/>
      <c r="H1376" s="250"/>
      <c r="I1376" s="250"/>
      <c r="J1376" s="154"/>
      <c r="K1376" s="156">
        <v>98.76</v>
      </c>
      <c r="L1376" s="154"/>
      <c r="M1376" s="154"/>
      <c r="N1376" s="154"/>
      <c r="O1376" s="154"/>
      <c r="P1376" s="154"/>
      <c r="Q1376" s="154"/>
      <c r="R1376" s="157"/>
      <c r="T1376" s="158"/>
      <c r="U1376" s="154"/>
      <c r="V1376" s="154"/>
      <c r="W1376" s="154"/>
      <c r="X1376" s="154"/>
      <c r="Y1376" s="154"/>
      <c r="Z1376" s="154"/>
      <c r="AA1376" s="159"/>
      <c r="AT1376" s="160" t="s">
        <v>161</v>
      </c>
      <c r="AU1376" s="160" t="s">
        <v>81</v>
      </c>
      <c r="AV1376" s="11" t="s">
        <v>81</v>
      </c>
      <c r="AW1376" s="11" t="s">
        <v>32</v>
      </c>
      <c r="AX1376" s="11" t="s">
        <v>74</v>
      </c>
      <c r="AY1376" s="160" t="s">
        <v>154</v>
      </c>
    </row>
    <row r="1377" spans="2:65" s="11" customFormat="1" ht="22.5" customHeight="1" x14ac:dyDescent="0.1">
      <c r="B1377" s="153"/>
      <c r="C1377" s="154"/>
      <c r="D1377" s="154"/>
      <c r="E1377" s="155" t="s">
        <v>3</v>
      </c>
      <c r="F1377" s="249" t="s">
        <v>1448</v>
      </c>
      <c r="G1377" s="250"/>
      <c r="H1377" s="250"/>
      <c r="I1377" s="250"/>
      <c r="J1377" s="154"/>
      <c r="K1377" s="156">
        <v>123.45</v>
      </c>
      <c r="L1377" s="154"/>
      <c r="M1377" s="154"/>
      <c r="N1377" s="154"/>
      <c r="O1377" s="154"/>
      <c r="P1377" s="154"/>
      <c r="Q1377" s="154"/>
      <c r="R1377" s="157"/>
      <c r="T1377" s="158"/>
      <c r="U1377" s="154"/>
      <c r="V1377" s="154"/>
      <c r="W1377" s="154"/>
      <c r="X1377" s="154"/>
      <c r="Y1377" s="154"/>
      <c r="Z1377" s="154"/>
      <c r="AA1377" s="159"/>
      <c r="AT1377" s="160" t="s">
        <v>161</v>
      </c>
      <c r="AU1377" s="160" t="s">
        <v>81</v>
      </c>
      <c r="AV1377" s="11" t="s">
        <v>81</v>
      </c>
      <c r="AW1377" s="11" t="s">
        <v>32</v>
      </c>
      <c r="AX1377" s="11" t="s">
        <v>74</v>
      </c>
      <c r="AY1377" s="160" t="s">
        <v>154</v>
      </c>
    </row>
    <row r="1378" spans="2:65" s="11" customFormat="1" ht="22.5" customHeight="1" x14ac:dyDescent="0.1">
      <c r="B1378" s="153"/>
      <c r="C1378" s="154"/>
      <c r="D1378" s="154"/>
      <c r="E1378" s="155" t="s">
        <v>3</v>
      </c>
      <c r="F1378" s="249" t="s">
        <v>1449</v>
      </c>
      <c r="G1378" s="250"/>
      <c r="H1378" s="250"/>
      <c r="I1378" s="250"/>
      <c r="J1378" s="154"/>
      <c r="K1378" s="156">
        <v>135.79499999999999</v>
      </c>
      <c r="L1378" s="154"/>
      <c r="M1378" s="154"/>
      <c r="N1378" s="154"/>
      <c r="O1378" s="154"/>
      <c r="P1378" s="154"/>
      <c r="Q1378" s="154"/>
      <c r="R1378" s="157"/>
      <c r="T1378" s="158"/>
      <c r="U1378" s="154"/>
      <c r="V1378" s="154"/>
      <c r="W1378" s="154"/>
      <c r="X1378" s="154"/>
      <c r="Y1378" s="154"/>
      <c r="Z1378" s="154"/>
      <c r="AA1378" s="159"/>
      <c r="AT1378" s="160" t="s">
        <v>161</v>
      </c>
      <c r="AU1378" s="160" t="s">
        <v>81</v>
      </c>
      <c r="AV1378" s="11" t="s">
        <v>81</v>
      </c>
      <c r="AW1378" s="11" t="s">
        <v>32</v>
      </c>
      <c r="AX1378" s="11" t="s">
        <v>74</v>
      </c>
      <c r="AY1378" s="160" t="s">
        <v>154</v>
      </c>
    </row>
    <row r="1379" spans="2:65" s="11" customFormat="1" ht="22.5" customHeight="1" x14ac:dyDescent="0.1">
      <c r="B1379" s="153"/>
      <c r="C1379" s="154"/>
      <c r="D1379" s="154"/>
      <c r="E1379" s="155" t="s">
        <v>3</v>
      </c>
      <c r="F1379" s="249" t="s">
        <v>1450</v>
      </c>
      <c r="G1379" s="250"/>
      <c r="H1379" s="250"/>
      <c r="I1379" s="250"/>
      <c r="J1379" s="154"/>
      <c r="K1379" s="156">
        <v>128.38800000000001</v>
      </c>
      <c r="L1379" s="154"/>
      <c r="M1379" s="154"/>
      <c r="N1379" s="154"/>
      <c r="O1379" s="154"/>
      <c r="P1379" s="154"/>
      <c r="Q1379" s="154"/>
      <c r="R1379" s="157"/>
      <c r="T1379" s="158"/>
      <c r="U1379" s="154"/>
      <c r="V1379" s="154"/>
      <c r="W1379" s="154"/>
      <c r="X1379" s="154"/>
      <c r="Y1379" s="154"/>
      <c r="Z1379" s="154"/>
      <c r="AA1379" s="159"/>
      <c r="AT1379" s="160" t="s">
        <v>161</v>
      </c>
      <c r="AU1379" s="160" t="s">
        <v>81</v>
      </c>
      <c r="AV1379" s="11" t="s">
        <v>81</v>
      </c>
      <c r="AW1379" s="11" t="s">
        <v>32</v>
      </c>
      <c r="AX1379" s="11" t="s">
        <v>74</v>
      </c>
      <c r="AY1379" s="160" t="s">
        <v>154</v>
      </c>
    </row>
    <row r="1380" spans="2:65" s="10" customFormat="1" ht="22.5" customHeight="1" x14ac:dyDescent="0.1">
      <c r="B1380" s="145"/>
      <c r="C1380" s="146"/>
      <c r="D1380" s="146"/>
      <c r="E1380" s="147" t="s">
        <v>3</v>
      </c>
      <c r="F1380" s="253" t="s">
        <v>1451</v>
      </c>
      <c r="G1380" s="248"/>
      <c r="H1380" s="248"/>
      <c r="I1380" s="248"/>
      <c r="J1380" s="146"/>
      <c r="K1380" s="148" t="s">
        <v>3</v>
      </c>
      <c r="L1380" s="146"/>
      <c r="M1380" s="146"/>
      <c r="N1380" s="146"/>
      <c r="O1380" s="146"/>
      <c r="P1380" s="146"/>
      <c r="Q1380" s="146"/>
      <c r="R1380" s="149"/>
      <c r="T1380" s="150"/>
      <c r="U1380" s="146"/>
      <c r="V1380" s="146"/>
      <c r="W1380" s="146"/>
      <c r="X1380" s="146"/>
      <c r="Y1380" s="146"/>
      <c r="Z1380" s="146"/>
      <c r="AA1380" s="151"/>
      <c r="AT1380" s="152" t="s">
        <v>161</v>
      </c>
      <c r="AU1380" s="152" t="s">
        <v>81</v>
      </c>
      <c r="AV1380" s="10" t="s">
        <v>20</v>
      </c>
      <c r="AW1380" s="10" t="s">
        <v>32</v>
      </c>
      <c r="AX1380" s="10" t="s">
        <v>74</v>
      </c>
      <c r="AY1380" s="152" t="s">
        <v>154</v>
      </c>
    </row>
    <row r="1381" spans="2:65" s="11" customFormat="1" ht="22.5" customHeight="1" x14ac:dyDescent="0.1">
      <c r="B1381" s="153"/>
      <c r="C1381" s="154"/>
      <c r="D1381" s="154"/>
      <c r="E1381" s="155" t="s">
        <v>3</v>
      </c>
      <c r="F1381" s="249" t="s">
        <v>1452</v>
      </c>
      <c r="G1381" s="250"/>
      <c r="H1381" s="250"/>
      <c r="I1381" s="250"/>
      <c r="J1381" s="154"/>
      <c r="K1381" s="156">
        <v>40</v>
      </c>
      <c r="L1381" s="154"/>
      <c r="M1381" s="154"/>
      <c r="N1381" s="154"/>
      <c r="O1381" s="154"/>
      <c r="P1381" s="154"/>
      <c r="Q1381" s="154"/>
      <c r="R1381" s="157"/>
      <c r="T1381" s="158"/>
      <c r="U1381" s="154"/>
      <c r="V1381" s="154"/>
      <c r="W1381" s="154"/>
      <c r="X1381" s="154"/>
      <c r="Y1381" s="154"/>
      <c r="Z1381" s="154"/>
      <c r="AA1381" s="159"/>
      <c r="AT1381" s="160" t="s">
        <v>161</v>
      </c>
      <c r="AU1381" s="160" t="s">
        <v>81</v>
      </c>
      <c r="AV1381" s="11" t="s">
        <v>81</v>
      </c>
      <c r="AW1381" s="11" t="s">
        <v>32</v>
      </c>
      <c r="AX1381" s="11" t="s">
        <v>74</v>
      </c>
      <c r="AY1381" s="160" t="s">
        <v>154</v>
      </c>
    </row>
    <row r="1382" spans="2:65" s="12" customFormat="1" ht="22.5" customHeight="1" x14ac:dyDescent="0.1">
      <c r="B1382" s="161"/>
      <c r="C1382" s="162"/>
      <c r="D1382" s="162"/>
      <c r="E1382" s="163" t="s">
        <v>3</v>
      </c>
      <c r="F1382" s="251" t="s">
        <v>163</v>
      </c>
      <c r="G1382" s="252"/>
      <c r="H1382" s="252"/>
      <c r="I1382" s="252"/>
      <c r="J1382" s="162"/>
      <c r="K1382" s="164">
        <v>659.71900000000005</v>
      </c>
      <c r="L1382" s="162"/>
      <c r="M1382" s="162"/>
      <c r="N1382" s="162"/>
      <c r="O1382" s="162"/>
      <c r="P1382" s="162"/>
      <c r="Q1382" s="162"/>
      <c r="R1382" s="165"/>
      <c r="T1382" s="166"/>
      <c r="U1382" s="162"/>
      <c r="V1382" s="162"/>
      <c r="W1382" s="162"/>
      <c r="X1382" s="162"/>
      <c r="Y1382" s="162"/>
      <c r="Z1382" s="162"/>
      <c r="AA1382" s="167"/>
      <c r="AT1382" s="168" t="s">
        <v>161</v>
      </c>
      <c r="AU1382" s="168" t="s">
        <v>81</v>
      </c>
      <c r="AV1382" s="12" t="s">
        <v>87</v>
      </c>
      <c r="AW1382" s="12" t="s">
        <v>32</v>
      </c>
      <c r="AX1382" s="12" t="s">
        <v>20</v>
      </c>
      <c r="AY1382" s="168" t="s">
        <v>154</v>
      </c>
    </row>
    <row r="1383" spans="2:65" s="1" customFormat="1" ht="22.5" customHeight="1" x14ac:dyDescent="0.1">
      <c r="B1383" s="135"/>
      <c r="C1383" s="136" t="s">
        <v>1453</v>
      </c>
      <c r="D1383" s="136" t="s">
        <v>155</v>
      </c>
      <c r="E1383" s="137" t="s">
        <v>1454</v>
      </c>
      <c r="F1383" s="244" t="s">
        <v>1455</v>
      </c>
      <c r="G1383" s="245"/>
      <c r="H1383" s="245"/>
      <c r="I1383" s="245"/>
      <c r="J1383" s="138" t="s">
        <v>483</v>
      </c>
      <c r="K1383" s="139">
        <v>659.71900000000005</v>
      </c>
      <c r="L1383" s="246">
        <v>0</v>
      </c>
      <c r="M1383" s="245"/>
      <c r="N1383" s="246">
        <f>ROUND(L1383*K1383,2)</f>
        <v>0</v>
      </c>
      <c r="O1383" s="245"/>
      <c r="P1383" s="245"/>
      <c r="Q1383" s="245"/>
      <c r="R1383" s="140"/>
      <c r="T1383" s="141" t="s">
        <v>3</v>
      </c>
      <c r="U1383" s="40" t="s">
        <v>41</v>
      </c>
      <c r="V1383" s="142">
        <v>4.4999999999999998E-2</v>
      </c>
      <c r="W1383" s="142">
        <f>V1383*K1383</f>
        <v>29.687355</v>
      </c>
      <c r="X1383" s="142">
        <v>2.0000000000000002E-5</v>
      </c>
      <c r="Y1383" s="142">
        <f>X1383*K1383</f>
        <v>1.3194380000000002E-2</v>
      </c>
      <c r="Z1383" s="142">
        <v>0</v>
      </c>
      <c r="AA1383" s="143">
        <f>Z1383*K1383</f>
        <v>0</v>
      </c>
      <c r="AR1383" s="17" t="s">
        <v>258</v>
      </c>
      <c r="AT1383" s="17" t="s">
        <v>155</v>
      </c>
      <c r="AU1383" s="17" t="s">
        <v>81</v>
      </c>
      <c r="AY1383" s="17" t="s">
        <v>154</v>
      </c>
      <c r="BE1383" s="144">
        <f>IF(U1383="základní",N1383,0)</f>
        <v>0</v>
      </c>
      <c r="BF1383" s="144">
        <f>IF(U1383="snížená",N1383,0)</f>
        <v>0</v>
      </c>
      <c r="BG1383" s="144">
        <f>IF(U1383="zákl. přenesená",N1383,0)</f>
        <v>0</v>
      </c>
      <c r="BH1383" s="144">
        <f>IF(U1383="sníž. přenesená",N1383,0)</f>
        <v>0</v>
      </c>
      <c r="BI1383" s="144">
        <f>IF(U1383="nulová",N1383,0)</f>
        <v>0</v>
      </c>
      <c r="BJ1383" s="17" t="s">
        <v>81</v>
      </c>
      <c r="BK1383" s="144">
        <f>ROUND(L1383*K1383,2)</f>
        <v>0</v>
      </c>
      <c r="BL1383" s="17" t="s">
        <v>258</v>
      </c>
      <c r="BM1383" s="17" t="s">
        <v>1456</v>
      </c>
    </row>
    <row r="1384" spans="2:65" s="10" customFormat="1" ht="22.5" customHeight="1" x14ac:dyDescent="0.1">
      <c r="B1384" s="145"/>
      <c r="C1384" s="146"/>
      <c r="D1384" s="146"/>
      <c r="E1384" s="147" t="s">
        <v>3</v>
      </c>
      <c r="F1384" s="247" t="s">
        <v>1445</v>
      </c>
      <c r="G1384" s="248"/>
      <c r="H1384" s="248"/>
      <c r="I1384" s="248"/>
      <c r="J1384" s="146"/>
      <c r="K1384" s="148" t="s">
        <v>3</v>
      </c>
      <c r="L1384" s="146"/>
      <c r="M1384" s="146"/>
      <c r="N1384" s="146"/>
      <c r="O1384" s="146"/>
      <c r="P1384" s="146"/>
      <c r="Q1384" s="146"/>
      <c r="R1384" s="149"/>
      <c r="T1384" s="150"/>
      <c r="U1384" s="146"/>
      <c r="V1384" s="146"/>
      <c r="W1384" s="146"/>
      <c r="X1384" s="146"/>
      <c r="Y1384" s="146"/>
      <c r="Z1384" s="146"/>
      <c r="AA1384" s="151"/>
      <c r="AT1384" s="152" t="s">
        <v>161</v>
      </c>
      <c r="AU1384" s="152" t="s">
        <v>81</v>
      </c>
      <c r="AV1384" s="10" t="s">
        <v>20</v>
      </c>
      <c r="AW1384" s="10" t="s">
        <v>32</v>
      </c>
      <c r="AX1384" s="10" t="s">
        <v>74</v>
      </c>
      <c r="AY1384" s="152" t="s">
        <v>154</v>
      </c>
    </row>
    <row r="1385" spans="2:65" s="11" customFormat="1" ht="22.5" customHeight="1" x14ac:dyDescent="0.1">
      <c r="B1385" s="153"/>
      <c r="C1385" s="154"/>
      <c r="D1385" s="154"/>
      <c r="E1385" s="155" t="s">
        <v>3</v>
      </c>
      <c r="F1385" s="249" t="s">
        <v>1446</v>
      </c>
      <c r="G1385" s="250"/>
      <c r="H1385" s="250"/>
      <c r="I1385" s="250"/>
      <c r="J1385" s="154"/>
      <c r="K1385" s="156">
        <v>133.32599999999999</v>
      </c>
      <c r="L1385" s="154"/>
      <c r="M1385" s="154"/>
      <c r="N1385" s="154"/>
      <c r="O1385" s="154"/>
      <c r="P1385" s="154"/>
      <c r="Q1385" s="154"/>
      <c r="R1385" s="157"/>
      <c r="T1385" s="158"/>
      <c r="U1385" s="154"/>
      <c r="V1385" s="154"/>
      <c r="W1385" s="154"/>
      <c r="X1385" s="154"/>
      <c r="Y1385" s="154"/>
      <c r="Z1385" s="154"/>
      <c r="AA1385" s="159"/>
      <c r="AT1385" s="160" t="s">
        <v>161</v>
      </c>
      <c r="AU1385" s="160" t="s">
        <v>81</v>
      </c>
      <c r="AV1385" s="11" t="s">
        <v>81</v>
      </c>
      <c r="AW1385" s="11" t="s">
        <v>32</v>
      </c>
      <c r="AX1385" s="11" t="s">
        <v>74</v>
      </c>
      <c r="AY1385" s="160" t="s">
        <v>154</v>
      </c>
    </row>
    <row r="1386" spans="2:65" s="11" customFormat="1" ht="22.5" customHeight="1" x14ac:dyDescent="0.1">
      <c r="B1386" s="153"/>
      <c r="C1386" s="154"/>
      <c r="D1386" s="154"/>
      <c r="E1386" s="155" t="s">
        <v>3</v>
      </c>
      <c r="F1386" s="249" t="s">
        <v>1447</v>
      </c>
      <c r="G1386" s="250"/>
      <c r="H1386" s="250"/>
      <c r="I1386" s="250"/>
      <c r="J1386" s="154"/>
      <c r="K1386" s="156">
        <v>98.76</v>
      </c>
      <c r="L1386" s="154"/>
      <c r="M1386" s="154"/>
      <c r="N1386" s="154"/>
      <c r="O1386" s="154"/>
      <c r="P1386" s="154"/>
      <c r="Q1386" s="154"/>
      <c r="R1386" s="157"/>
      <c r="T1386" s="158"/>
      <c r="U1386" s="154"/>
      <c r="V1386" s="154"/>
      <c r="W1386" s="154"/>
      <c r="X1386" s="154"/>
      <c r="Y1386" s="154"/>
      <c r="Z1386" s="154"/>
      <c r="AA1386" s="159"/>
      <c r="AT1386" s="160" t="s">
        <v>161</v>
      </c>
      <c r="AU1386" s="160" t="s">
        <v>81</v>
      </c>
      <c r="AV1386" s="11" t="s">
        <v>81</v>
      </c>
      <c r="AW1386" s="11" t="s">
        <v>32</v>
      </c>
      <c r="AX1386" s="11" t="s">
        <v>74</v>
      </c>
      <c r="AY1386" s="160" t="s">
        <v>154</v>
      </c>
    </row>
    <row r="1387" spans="2:65" s="11" customFormat="1" ht="22.5" customHeight="1" x14ac:dyDescent="0.1">
      <c r="B1387" s="153"/>
      <c r="C1387" s="154"/>
      <c r="D1387" s="154"/>
      <c r="E1387" s="155" t="s">
        <v>3</v>
      </c>
      <c r="F1387" s="249" t="s">
        <v>1448</v>
      </c>
      <c r="G1387" s="250"/>
      <c r="H1387" s="250"/>
      <c r="I1387" s="250"/>
      <c r="J1387" s="154"/>
      <c r="K1387" s="156">
        <v>123.45</v>
      </c>
      <c r="L1387" s="154"/>
      <c r="M1387" s="154"/>
      <c r="N1387" s="154"/>
      <c r="O1387" s="154"/>
      <c r="P1387" s="154"/>
      <c r="Q1387" s="154"/>
      <c r="R1387" s="157"/>
      <c r="T1387" s="158"/>
      <c r="U1387" s="154"/>
      <c r="V1387" s="154"/>
      <c r="W1387" s="154"/>
      <c r="X1387" s="154"/>
      <c r="Y1387" s="154"/>
      <c r="Z1387" s="154"/>
      <c r="AA1387" s="159"/>
      <c r="AT1387" s="160" t="s">
        <v>161</v>
      </c>
      <c r="AU1387" s="160" t="s">
        <v>81</v>
      </c>
      <c r="AV1387" s="11" t="s">
        <v>81</v>
      </c>
      <c r="AW1387" s="11" t="s">
        <v>32</v>
      </c>
      <c r="AX1387" s="11" t="s">
        <v>74</v>
      </c>
      <c r="AY1387" s="160" t="s">
        <v>154</v>
      </c>
    </row>
    <row r="1388" spans="2:65" s="11" customFormat="1" ht="22.5" customHeight="1" x14ac:dyDescent="0.1">
      <c r="B1388" s="153"/>
      <c r="C1388" s="154"/>
      <c r="D1388" s="154"/>
      <c r="E1388" s="155" t="s">
        <v>3</v>
      </c>
      <c r="F1388" s="249" t="s">
        <v>1449</v>
      </c>
      <c r="G1388" s="250"/>
      <c r="H1388" s="250"/>
      <c r="I1388" s="250"/>
      <c r="J1388" s="154"/>
      <c r="K1388" s="156">
        <v>135.79499999999999</v>
      </c>
      <c r="L1388" s="154"/>
      <c r="M1388" s="154"/>
      <c r="N1388" s="154"/>
      <c r="O1388" s="154"/>
      <c r="P1388" s="154"/>
      <c r="Q1388" s="154"/>
      <c r="R1388" s="157"/>
      <c r="T1388" s="158"/>
      <c r="U1388" s="154"/>
      <c r="V1388" s="154"/>
      <c r="W1388" s="154"/>
      <c r="X1388" s="154"/>
      <c r="Y1388" s="154"/>
      <c r="Z1388" s="154"/>
      <c r="AA1388" s="159"/>
      <c r="AT1388" s="160" t="s">
        <v>161</v>
      </c>
      <c r="AU1388" s="160" t="s">
        <v>81</v>
      </c>
      <c r="AV1388" s="11" t="s">
        <v>81</v>
      </c>
      <c r="AW1388" s="11" t="s">
        <v>32</v>
      </c>
      <c r="AX1388" s="11" t="s">
        <v>74</v>
      </c>
      <c r="AY1388" s="160" t="s">
        <v>154</v>
      </c>
    </row>
    <row r="1389" spans="2:65" s="11" customFormat="1" ht="22.5" customHeight="1" x14ac:dyDescent="0.1">
      <c r="B1389" s="153"/>
      <c r="C1389" s="154"/>
      <c r="D1389" s="154"/>
      <c r="E1389" s="155" t="s">
        <v>3</v>
      </c>
      <c r="F1389" s="249" t="s">
        <v>1450</v>
      </c>
      <c r="G1389" s="250"/>
      <c r="H1389" s="250"/>
      <c r="I1389" s="250"/>
      <c r="J1389" s="154"/>
      <c r="K1389" s="156">
        <v>128.38800000000001</v>
      </c>
      <c r="L1389" s="154"/>
      <c r="M1389" s="154"/>
      <c r="N1389" s="154"/>
      <c r="O1389" s="154"/>
      <c r="P1389" s="154"/>
      <c r="Q1389" s="154"/>
      <c r="R1389" s="157"/>
      <c r="T1389" s="158"/>
      <c r="U1389" s="154"/>
      <c r="V1389" s="154"/>
      <c r="W1389" s="154"/>
      <c r="X1389" s="154"/>
      <c r="Y1389" s="154"/>
      <c r="Z1389" s="154"/>
      <c r="AA1389" s="159"/>
      <c r="AT1389" s="160" t="s">
        <v>161</v>
      </c>
      <c r="AU1389" s="160" t="s">
        <v>81</v>
      </c>
      <c r="AV1389" s="11" t="s">
        <v>81</v>
      </c>
      <c r="AW1389" s="11" t="s">
        <v>32</v>
      </c>
      <c r="AX1389" s="11" t="s">
        <v>74</v>
      </c>
      <c r="AY1389" s="160" t="s">
        <v>154</v>
      </c>
    </row>
    <row r="1390" spans="2:65" s="10" customFormat="1" ht="22.5" customHeight="1" x14ac:dyDescent="0.1">
      <c r="B1390" s="145"/>
      <c r="C1390" s="146"/>
      <c r="D1390" s="146"/>
      <c r="E1390" s="147" t="s">
        <v>3</v>
      </c>
      <c r="F1390" s="253" t="s">
        <v>1451</v>
      </c>
      <c r="G1390" s="248"/>
      <c r="H1390" s="248"/>
      <c r="I1390" s="248"/>
      <c r="J1390" s="146"/>
      <c r="K1390" s="148" t="s">
        <v>3</v>
      </c>
      <c r="L1390" s="146"/>
      <c r="M1390" s="146"/>
      <c r="N1390" s="146"/>
      <c r="O1390" s="146"/>
      <c r="P1390" s="146"/>
      <c r="Q1390" s="146"/>
      <c r="R1390" s="149"/>
      <c r="T1390" s="150"/>
      <c r="U1390" s="146"/>
      <c r="V1390" s="146"/>
      <c r="W1390" s="146"/>
      <c r="X1390" s="146"/>
      <c r="Y1390" s="146"/>
      <c r="Z1390" s="146"/>
      <c r="AA1390" s="151"/>
      <c r="AT1390" s="152" t="s">
        <v>161</v>
      </c>
      <c r="AU1390" s="152" t="s">
        <v>81</v>
      </c>
      <c r="AV1390" s="10" t="s">
        <v>20</v>
      </c>
      <c r="AW1390" s="10" t="s">
        <v>32</v>
      </c>
      <c r="AX1390" s="10" t="s">
        <v>74</v>
      </c>
      <c r="AY1390" s="152" t="s">
        <v>154</v>
      </c>
    </row>
    <row r="1391" spans="2:65" s="11" customFormat="1" ht="22.5" customHeight="1" x14ac:dyDescent="0.1">
      <c r="B1391" s="153"/>
      <c r="C1391" s="154"/>
      <c r="D1391" s="154"/>
      <c r="E1391" s="155" t="s">
        <v>3</v>
      </c>
      <c r="F1391" s="249" t="s">
        <v>1452</v>
      </c>
      <c r="G1391" s="250"/>
      <c r="H1391" s="250"/>
      <c r="I1391" s="250"/>
      <c r="J1391" s="154"/>
      <c r="K1391" s="156">
        <v>40</v>
      </c>
      <c r="L1391" s="154"/>
      <c r="M1391" s="154"/>
      <c r="N1391" s="154"/>
      <c r="O1391" s="154"/>
      <c r="P1391" s="154"/>
      <c r="Q1391" s="154"/>
      <c r="R1391" s="157"/>
      <c r="T1391" s="158"/>
      <c r="U1391" s="154"/>
      <c r="V1391" s="154"/>
      <c r="W1391" s="154"/>
      <c r="X1391" s="154"/>
      <c r="Y1391" s="154"/>
      <c r="Z1391" s="154"/>
      <c r="AA1391" s="159"/>
      <c r="AT1391" s="160" t="s">
        <v>161</v>
      </c>
      <c r="AU1391" s="160" t="s">
        <v>81</v>
      </c>
      <c r="AV1391" s="11" t="s">
        <v>81</v>
      </c>
      <c r="AW1391" s="11" t="s">
        <v>32</v>
      </c>
      <c r="AX1391" s="11" t="s">
        <v>74</v>
      </c>
      <c r="AY1391" s="160" t="s">
        <v>154</v>
      </c>
    </row>
    <row r="1392" spans="2:65" s="12" customFormat="1" ht="22.5" customHeight="1" x14ac:dyDescent="0.1">
      <c r="B1392" s="161"/>
      <c r="C1392" s="162"/>
      <c r="D1392" s="162"/>
      <c r="E1392" s="163" t="s">
        <v>3</v>
      </c>
      <c r="F1392" s="251" t="s">
        <v>163</v>
      </c>
      <c r="G1392" s="252"/>
      <c r="H1392" s="252"/>
      <c r="I1392" s="252"/>
      <c r="J1392" s="162"/>
      <c r="K1392" s="164">
        <v>659.71900000000005</v>
      </c>
      <c r="L1392" s="162"/>
      <c r="M1392" s="162"/>
      <c r="N1392" s="162"/>
      <c r="O1392" s="162"/>
      <c r="P1392" s="162"/>
      <c r="Q1392" s="162"/>
      <c r="R1392" s="165"/>
      <c r="T1392" s="166"/>
      <c r="U1392" s="162"/>
      <c r="V1392" s="162"/>
      <c r="W1392" s="162"/>
      <c r="X1392" s="162"/>
      <c r="Y1392" s="162"/>
      <c r="Z1392" s="162"/>
      <c r="AA1392" s="167"/>
      <c r="AT1392" s="168" t="s">
        <v>161</v>
      </c>
      <c r="AU1392" s="168" t="s">
        <v>81</v>
      </c>
      <c r="AV1392" s="12" t="s">
        <v>87</v>
      </c>
      <c r="AW1392" s="12" t="s">
        <v>32</v>
      </c>
      <c r="AX1392" s="12" t="s">
        <v>20</v>
      </c>
      <c r="AY1392" s="168" t="s">
        <v>154</v>
      </c>
    </row>
    <row r="1393" spans="2:65" s="1" customFormat="1" ht="22.5" customHeight="1" x14ac:dyDescent="0.1">
      <c r="B1393" s="135"/>
      <c r="C1393" s="177" t="s">
        <v>1457</v>
      </c>
      <c r="D1393" s="177" t="s">
        <v>367</v>
      </c>
      <c r="E1393" s="178" t="s">
        <v>1458</v>
      </c>
      <c r="F1393" s="256" t="s">
        <v>1459</v>
      </c>
      <c r="G1393" s="257"/>
      <c r="H1393" s="257"/>
      <c r="I1393" s="257"/>
      <c r="J1393" s="179" t="s">
        <v>193</v>
      </c>
      <c r="K1393" s="180">
        <v>0.69399999999999995</v>
      </c>
      <c r="L1393" s="258">
        <v>0</v>
      </c>
      <c r="M1393" s="257"/>
      <c r="N1393" s="258">
        <f>ROUND(L1393*K1393,2)</f>
        <v>0</v>
      </c>
      <c r="O1393" s="245"/>
      <c r="P1393" s="245"/>
      <c r="Q1393" s="245"/>
      <c r="R1393" s="140"/>
      <c r="T1393" s="141" t="s">
        <v>3</v>
      </c>
      <c r="U1393" s="40" t="s">
        <v>41</v>
      </c>
      <c r="V1393" s="142">
        <v>0</v>
      </c>
      <c r="W1393" s="142">
        <f>V1393*K1393</f>
        <v>0</v>
      </c>
      <c r="X1393" s="142">
        <v>1</v>
      </c>
      <c r="Y1393" s="142">
        <f>X1393*K1393</f>
        <v>0.69399999999999995</v>
      </c>
      <c r="Z1393" s="142">
        <v>0</v>
      </c>
      <c r="AA1393" s="143">
        <f>Z1393*K1393</f>
        <v>0</v>
      </c>
      <c r="AR1393" s="17" t="s">
        <v>383</v>
      </c>
      <c r="AT1393" s="17" t="s">
        <v>367</v>
      </c>
      <c r="AU1393" s="17" t="s">
        <v>81</v>
      </c>
      <c r="AY1393" s="17" t="s">
        <v>154</v>
      </c>
      <c r="BE1393" s="144">
        <f>IF(U1393="základní",N1393,0)</f>
        <v>0</v>
      </c>
      <c r="BF1393" s="144">
        <f>IF(U1393="snížená",N1393,0)</f>
        <v>0</v>
      </c>
      <c r="BG1393" s="144">
        <f>IF(U1393="zákl. přenesená",N1393,0)</f>
        <v>0</v>
      </c>
      <c r="BH1393" s="144">
        <f>IF(U1393="sníž. přenesená",N1393,0)</f>
        <v>0</v>
      </c>
      <c r="BI1393" s="144">
        <f>IF(U1393="nulová",N1393,0)</f>
        <v>0</v>
      </c>
      <c r="BJ1393" s="17" t="s">
        <v>81</v>
      </c>
      <c r="BK1393" s="144">
        <f>ROUND(L1393*K1393,2)</f>
        <v>0</v>
      </c>
      <c r="BL1393" s="17" t="s">
        <v>258</v>
      </c>
      <c r="BM1393" s="17" t="s">
        <v>1460</v>
      </c>
    </row>
    <row r="1394" spans="2:65" s="10" customFormat="1" ht="22.5" customHeight="1" x14ac:dyDescent="0.1">
      <c r="B1394" s="145"/>
      <c r="C1394" s="146"/>
      <c r="D1394" s="146"/>
      <c r="E1394" s="147" t="s">
        <v>3</v>
      </c>
      <c r="F1394" s="247" t="s">
        <v>1445</v>
      </c>
      <c r="G1394" s="248"/>
      <c r="H1394" s="248"/>
      <c r="I1394" s="248"/>
      <c r="J1394" s="146"/>
      <c r="K1394" s="148" t="s">
        <v>3</v>
      </c>
      <c r="L1394" s="146"/>
      <c r="M1394" s="146"/>
      <c r="N1394" s="146"/>
      <c r="O1394" s="146"/>
      <c r="P1394" s="146"/>
      <c r="Q1394" s="146"/>
      <c r="R1394" s="149"/>
      <c r="T1394" s="150"/>
      <c r="U1394" s="146"/>
      <c r="V1394" s="146"/>
      <c r="W1394" s="146"/>
      <c r="X1394" s="146"/>
      <c r="Y1394" s="146"/>
      <c r="Z1394" s="146"/>
      <c r="AA1394" s="151"/>
      <c r="AT1394" s="152" t="s">
        <v>161</v>
      </c>
      <c r="AU1394" s="152" t="s">
        <v>81</v>
      </c>
      <c r="AV1394" s="10" t="s">
        <v>20</v>
      </c>
      <c r="AW1394" s="10" t="s">
        <v>32</v>
      </c>
      <c r="AX1394" s="10" t="s">
        <v>74</v>
      </c>
      <c r="AY1394" s="152" t="s">
        <v>154</v>
      </c>
    </row>
    <row r="1395" spans="2:65" s="11" customFormat="1" ht="22.5" customHeight="1" x14ac:dyDescent="0.1">
      <c r="B1395" s="153"/>
      <c r="C1395" s="154"/>
      <c r="D1395" s="154"/>
      <c r="E1395" s="155" t="s">
        <v>3</v>
      </c>
      <c r="F1395" s="249" t="s">
        <v>1461</v>
      </c>
      <c r="G1395" s="250"/>
      <c r="H1395" s="250"/>
      <c r="I1395" s="250"/>
      <c r="J1395" s="154"/>
      <c r="K1395" s="156">
        <v>0.14000000000000001</v>
      </c>
      <c r="L1395" s="154"/>
      <c r="M1395" s="154"/>
      <c r="N1395" s="154"/>
      <c r="O1395" s="154"/>
      <c r="P1395" s="154"/>
      <c r="Q1395" s="154"/>
      <c r="R1395" s="157"/>
      <c r="T1395" s="158"/>
      <c r="U1395" s="154"/>
      <c r="V1395" s="154"/>
      <c r="W1395" s="154"/>
      <c r="X1395" s="154"/>
      <c r="Y1395" s="154"/>
      <c r="Z1395" s="154"/>
      <c r="AA1395" s="159"/>
      <c r="AT1395" s="160" t="s">
        <v>161</v>
      </c>
      <c r="AU1395" s="160" t="s">
        <v>81</v>
      </c>
      <c r="AV1395" s="11" t="s">
        <v>81</v>
      </c>
      <c r="AW1395" s="11" t="s">
        <v>32</v>
      </c>
      <c r="AX1395" s="11" t="s">
        <v>74</v>
      </c>
      <c r="AY1395" s="160" t="s">
        <v>154</v>
      </c>
    </row>
    <row r="1396" spans="2:65" s="11" customFormat="1" ht="22.5" customHeight="1" x14ac:dyDescent="0.1">
      <c r="B1396" s="153"/>
      <c r="C1396" s="154"/>
      <c r="D1396" s="154"/>
      <c r="E1396" s="155" t="s">
        <v>3</v>
      </c>
      <c r="F1396" s="249" t="s">
        <v>1462</v>
      </c>
      <c r="G1396" s="250"/>
      <c r="H1396" s="250"/>
      <c r="I1396" s="250"/>
      <c r="J1396" s="154"/>
      <c r="K1396" s="156">
        <v>0.104</v>
      </c>
      <c r="L1396" s="154"/>
      <c r="M1396" s="154"/>
      <c r="N1396" s="154"/>
      <c r="O1396" s="154"/>
      <c r="P1396" s="154"/>
      <c r="Q1396" s="154"/>
      <c r="R1396" s="157"/>
      <c r="T1396" s="158"/>
      <c r="U1396" s="154"/>
      <c r="V1396" s="154"/>
      <c r="W1396" s="154"/>
      <c r="X1396" s="154"/>
      <c r="Y1396" s="154"/>
      <c r="Z1396" s="154"/>
      <c r="AA1396" s="159"/>
      <c r="AT1396" s="160" t="s">
        <v>161</v>
      </c>
      <c r="AU1396" s="160" t="s">
        <v>81</v>
      </c>
      <c r="AV1396" s="11" t="s">
        <v>81</v>
      </c>
      <c r="AW1396" s="11" t="s">
        <v>32</v>
      </c>
      <c r="AX1396" s="11" t="s">
        <v>74</v>
      </c>
      <c r="AY1396" s="160" t="s">
        <v>154</v>
      </c>
    </row>
    <row r="1397" spans="2:65" s="11" customFormat="1" ht="22.5" customHeight="1" x14ac:dyDescent="0.1">
      <c r="B1397" s="153"/>
      <c r="C1397" s="154"/>
      <c r="D1397" s="154"/>
      <c r="E1397" s="155" t="s">
        <v>3</v>
      </c>
      <c r="F1397" s="249" t="s">
        <v>1463</v>
      </c>
      <c r="G1397" s="250"/>
      <c r="H1397" s="250"/>
      <c r="I1397" s="250"/>
      <c r="J1397" s="154"/>
      <c r="K1397" s="156">
        <v>0.13</v>
      </c>
      <c r="L1397" s="154"/>
      <c r="M1397" s="154"/>
      <c r="N1397" s="154"/>
      <c r="O1397" s="154"/>
      <c r="P1397" s="154"/>
      <c r="Q1397" s="154"/>
      <c r="R1397" s="157"/>
      <c r="T1397" s="158"/>
      <c r="U1397" s="154"/>
      <c r="V1397" s="154"/>
      <c r="W1397" s="154"/>
      <c r="X1397" s="154"/>
      <c r="Y1397" s="154"/>
      <c r="Z1397" s="154"/>
      <c r="AA1397" s="159"/>
      <c r="AT1397" s="160" t="s">
        <v>161</v>
      </c>
      <c r="AU1397" s="160" t="s">
        <v>81</v>
      </c>
      <c r="AV1397" s="11" t="s">
        <v>81</v>
      </c>
      <c r="AW1397" s="11" t="s">
        <v>32</v>
      </c>
      <c r="AX1397" s="11" t="s">
        <v>74</v>
      </c>
      <c r="AY1397" s="160" t="s">
        <v>154</v>
      </c>
    </row>
    <row r="1398" spans="2:65" s="11" customFormat="1" ht="22.5" customHeight="1" x14ac:dyDescent="0.1">
      <c r="B1398" s="153"/>
      <c r="C1398" s="154"/>
      <c r="D1398" s="154"/>
      <c r="E1398" s="155" t="s">
        <v>3</v>
      </c>
      <c r="F1398" s="249" t="s">
        <v>1464</v>
      </c>
      <c r="G1398" s="250"/>
      <c r="H1398" s="250"/>
      <c r="I1398" s="250"/>
      <c r="J1398" s="154"/>
      <c r="K1398" s="156">
        <v>0.14299999999999999</v>
      </c>
      <c r="L1398" s="154"/>
      <c r="M1398" s="154"/>
      <c r="N1398" s="154"/>
      <c r="O1398" s="154"/>
      <c r="P1398" s="154"/>
      <c r="Q1398" s="154"/>
      <c r="R1398" s="157"/>
      <c r="T1398" s="158"/>
      <c r="U1398" s="154"/>
      <c r="V1398" s="154"/>
      <c r="W1398" s="154"/>
      <c r="X1398" s="154"/>
      <c r="Y1398" s="154"/>
      <c r="Z1398" s="154"/>
      <c r="AA1398" s="159"/>
      <c r="AT1398" s="160" t="s">
        <v>161</v>
      </c>
      <c r="AU1398" s="160" t="s">
        <v>81</v>
      </c>
      <c r="AV1398" s="11" t="s">
        <v>81</v>
      </c>
      <c r="AW1398" s="11" t="s">
        <v>32</v>
      </c>
      <c r="AX1398" s="11" t="s">
        <v>74</v>
      </c>
      <c r="AY1398" s="160" t="s">
        <v>154</v>
      </c>
    </row>
    <row r="1399" spans="2:65" s="11" customFormat="1" ht="22.5" customHeight="1" x14ac:dyDescent="0.1">
      <c r="B1399" s="153"/>
      <c r="C1399" s="154"/>
      <c r="D1399" s="154"/>
      <c r="E1399" s="155" t="s">
        <v>3</v>
      </c>
      <c r="F1399" s="249" t="s">
        <v>1465</v>
      </c>
      <c r="G1399" s="250"/>
      <c r="H1399" s="250"/>
      <c r="I1399" s="250"/>
      <c r="J1399" s="154"/>
      <c r="K1399" s="156">
        <v>0.13500000000000001</v>
      </c>
      <c r="L1399" s="154"/>
      <c r="M1399" s="154"/>
      <c r="N1399" s="154"/>
      <c r="O1399" s="154"/>
      <c r="P1399" s="154"/>
      <c r="Q1399" s="154"/>
      <c r="R1399" s="157"/>
      <c r="T1399" s="158"/>
      <c r="U1399" s="154"/>
      <c r="V1399" s="154"/>
      <c r="W1399" s="154"/>
      <c r="X1399" s="154"/>
      <c r="Y1399" s="154"/>
      <c r="Z1399" s="154"/>
      <c r="AA1399" s="159"/>
      <c r="AT1399" s="160" t="s">
        <v>161</v>
      </c>
      <c r="AU1399" s="160" t="s">
        <v>81</v>
      </c>
      <c r="AV1399" s="11" t="s">
        <v>81</v>
      </c>
      <c r="AW1399" s="11" t="s">
        <v>32</v>
      </c>
      <c r="AX1399" s="11" t="s">
        <v>74</v>
      </c>
      <c r="AY1399" s="160" t="s">
        <v>154</v>
      </c>
    </row>
    <row r="1400" spans="2:65" s="10" customFormat="1" ht="22.5" customHeight="1" x14ac:dyDescent="0.1">
      <c r="B1400" s="145"/>
      <c r="C1400" s="146"/>
      <c r="D1400" s="146"/>
      <c r="E1400" s="147" t="s">
        <v>3</v>
      </c>
      <c r="F1400" s="253" t="s">
        <v>1451</v>
      </c>
      <c r="G1400" s="248"/>
      <c r="H1400" s="248"/>
      <c r="I1400" s="248"/>
      <c r="J1400" s="146"/>
      <c r="K1400" s="148" t="s">
        <v>3</v>
      </c>
      <c r="L1400" s="146"/>
      <c r="M1400" s="146"/>
      <c r="N1400" s="146"/>
      <c r="O1400" s="146"/>
      <c r="P1400" s="146"/>
      <c r="Q1400" s="146"/>
      <c r="R1400" s="149"/>
      <c r="T1400" s="150"/>
      <c r="U1400" s="146"/>
      <c r="V1400" s="146"/>
      <c r="W1400" s="146"/>
      <c r="X1400" s="146"/>
      <c r="Y1400" s="146"/>
      <c r="Z1400" s="146"/>
      <c r="AA1400" s="151"/>
      <c r="AT1400" s="152" t="s">
        <v>161</v>
      </c>
      <c r="AU1400" s="152" t="s">
        <v>81</v>
      </c>
      <c r="AV1400" s="10" t="s">
        <v>20</v>
      </c>
      <c r="AW1400" s="10" t="s">
        <v>32</v>
      </c>
      <c r="AX1400" s="10" t="s">
        <v>74</v>
      </c>
      <c r="AY1400" s="152" t="s">
        <v>154</v>
      </c>
    </row>
    <row r="1401" spans="2:65" s="11" customFormat="1" ht="22.5" customHeight="1" x14ac:dyDescent="0.1">
      <c r="B1401" s="153"/>
      <c r="C1401" s="154"/>
      <c r="D1401" s="154"/>
      <c r="E1401" s="155" t="s">
        <v>3</v>
      </c>
      <c r="F1401" s="249" t="s">
        <v>1466</v>
      </c>
      <c r="G1401" s="250"/>
      <c r="H1401" s="250"/>
      <c r="I1401" s="250"/>
      <c r="J1401" s="154"/>
      <c r="K1401" s="156">
        <v>4.2000000000000003E-2</v>
      </c>
      <c r="L1401" s="154"/>
      <c r="M1401" s="154"/>
      <c r="N1401" s="154"/>
      <c r="O1401" s="154"/>
      <c r="P1401" s="154"/>
      <c r="Q1401" s="154"/>
      <c r="R1401" s="157"/>
      <c r="T1401" s="158"/>
      <c r="U1401" s="154"/>
      <c r="V1401" s="154"/>
      <c r="W1401" s="154"/>
      <c r="X1401" s="154"/>
      <c r="Y1401" s="154"/>
      <c r="Z1401" s="154"/>
      <c r="AA1401" s="159"/>
      <c r="AT1401" s="160" t="s">
        <v>161</v>
      </c>
      <c r="AU1401" s="160" t="s">
        <v>81</v>
      </c>
      <c r="AV1401" s="11" t="s">
        <v>81</v>
      </c>
      <c r="AW1401" s="11" t="s">
        <v>32</v>
      </c>
      <c r="AX1401" s="11" t="s">
        <v>74</v>
      </c>
      <c r="AY1401" s="160" t="s">
        <v>154</v>
      </c>
    </row>
    <row r="1402" spans="2:65" s="12" customFormat="1" ht="22.5" customHeight="1" x14ac:dyDescent="0.1">
      <c r="B1402" s="161"/>
      <c r="C1402" s="162"/>
      <c r="D1402" s="162"/>
      <c r="E1402" s="163" t="s">
        <v>3</v>
      </c>
      <c r="F1402" s="251" t="s">
        <v>163</v>
      </c>
      <c r="G1402" s="252"/>
      <c r="H1402" s="252"/>
      <c r="I1402" s="252"/>
      <c r="J1402" s="162"/>
      <c r="K1402" s="164">
        <v>0.69399999999999995</v>
      </c>
      <c r="L1402" s="162"/>
      <c r="M1402" s="162"/>
      <c r="N1402" s="162"/>
      <c r="O1402" s="162"/>
      <c r="P1402" s="162"/>
      <c r="Q1402" s="162"/>
      <c r="R1402" s="165"/>
      <c r="T1402" s="166"/>
      <c r="U1402" s="162"/>
      <c r="V1402" s="162"/>
      <c r="W1402" s="162"/>
      <c r="X1402" s="162"/>
      <c r="Y1402" s="162"/>
      <c r="Z1402" s="162"/>
      <c r="AA1402" s="167"/>
      <c r="AT1402" s="168" t="s">
        <v>161</v>
      </c>
      <c r="AU1402" s="168" t="s">
        <v>81</v>
      </c>
      <c r="AV1402" s="12" t="s">
        <v>87</v>
      </c>
      <c r="AW1402" s="12" t="s">
        <v>32</v>
      </c>
      <c r="AX1402" s="12" t="s">
        <v>20</v>
      </c>
      <c r="AY1402" s="168" t="s">
        <v>154</v>
      </c>
    </row>
    <row r="1403" spans="2:65" s="1" customFormat="1" ht="31.5" customHeight="1" x14ac:dyDescent="0.1">
      <c r="B1403" s="135"/>
      <c r="C1403" s="136" t="s">
        <v>1467</v>
      </c>
      <c r="D1403" s="136" t="s">
        <v>155</v>
      </c>
      <c r="E1403" s="137" t="s">
        <v>1468</v>
      </c>
      <c r="F1403" s="244" t="s">
        <v>1469</v>
      </c>
      <c r="G1403" s="245"/>
      <c r="H1403" s="245"/>
      <c r="I1403" s="245"/>
      <c r="J1403" s="138" t="s">
        <v>483</v>
      </c>
      <c r="K1403" s="139">
        <v>1065.1500000000001</v>
      </c>
      <c r="L1403" s="246">
        <v>0</v>
      </c>
      <c r="M1403" s="245"/>
      <c r="N1403" s="246">
        <f>ROUND(L1403*K1403,2)</f>
        <v>0</v>
      </c>
      <c r="O1403" s="245"/>
      <c r="P1403" s="245"/>
      <c r="Q1403" s="245"/>
      <c r="R1403" s="140"/>
      <c r="T1403" s="141" t="s">
        <v>3</v>
      </c>
      <c r="U1403" s="40" t="s">
        <v>41</v>
      </c>
      <c r="V1403" s="142">
        <v>5.8000000000000003E-2</v>
      </c>
      <c r="W1403" s="142">
        <f>V1403*K1403</f>
        <v>61.778700000000008</v>
      </c>
      <c r="X1403" s="142">
        <v>5.0000000000000002E-5</v>
      </c>
      <c r="Y1403" s="142">
        <f>X1403*K1403</f>
        <v>5.3257500000000006E-2</v>
      </c>
      <c r="Z1403" s="142">
        <v>0</v>
      </c>
      <c r="AA1403" s="143">
        <f>Z1403*K1403</f>
        <v>0</v>
      </c>
      <c r="AR1403" s="17" t="s">
        <v>258</v>
      </c>
      <c r="AT1403" s="17" t="s">
        <v>155</v>
      </c>
      <c r="AU1403" s="17" t="s">
        <v>81</v>
      </c>
      <c r="AY1403" s="17" t="s">
        <v>154</v>
      </c>
      <c r="BE1403" s="144">
        <f>IF(U1403="základní",N1403,0)</f>
        <v>0</v>
      </c>
      <c r="BF1403" s="144">
        <f>IF(U1403="snížená",N1403,0)</f>
        <v>0</v>
      </c>
      <c r="BG1403" s="144">
        <f>IF(U1403="zákl. přenesená",N1403,0)</f>
        <v>0</v>
      </c>
      <c r="BH1403" s="144">
        <f>IF(U1403="sníž. přenesená",N1403,0)</f>
        <v>0</v>
      </c>
      <c r="BI1403" s="144">
        <f>IF(U1403="nulová",N1403,0)</f>
        <v>0</v>
      </c>
      <c r="BJ1403" s="17" t="s">
        <v>81</v>
      </c>
      <c r="BK1403" s="144">
        <f>ROUND(L1403*K1403,2)</f>
        <v>0</v>
      </c>
      <c r="BL1403" s="17" t="s">
        <v>258</v>
      </c>
      <c r="BM1403" s="17" t="s">
        <v>1470</v>
      </c>
    </row>
    <row r="1404" spans="2:65" s="10" customFormat="1" ht="22.5" customHeight="1" x14ac:dyDescent="0.1">
      <c r="B1404" s="145"/>
      <c r="C1404" s="146"/>
      <c r="D1404" s="146"/>
      <c r="E1404" s="147" t="s">
        <v>3</v>
      </c>
      <c r="F1404" s="247" t="s">
        <v>1471</v>
      </c>
      <c r="G1404" s="248"/>
      <c r="H1404" s="248"/>
      <c r="I1404" s="248"/>
      <c r="J1404" s="146"/>
      <c r="K1404" s="148" t="s">
        <v>3</v>
      </c>
      <c r="L1404" s="146"/>
      <c r="M1404" s="146"/>
      <c r="N1404" s="146"/>
      <c r="O1404" s="146"/>
      <c r="P1404" s="146"/>
      <c r="Q1404" s="146"/>
      <c r="R1404" s="149"/>
      <c r="T1404" s="150"/>
      <c r="U1404" s="146"/>
      <c r="V1404" s="146"/>
      <c r="W1404" s="146"/>
      <c r="X1404" s="146"/>
      <c r="Y1404" s="146"/>
      <c r="Z1404" s="146"/>
      <c r="AA1404" s="151"/>
      <c r="AT1404" s="152" t="s">
        <v>161</v>
      </c>
      <c r="AU1404" s="152" t="s">
        <v>81</v>
      </c>
      <c r="AV1404" s="10" t="s">
        <v>20</v>
      </c>
      <c r="AW1404" s="10" t="s">
        <v>32</v>
      </c>
      <c r="AX1404" s="10" t="s">
        <v>74</v>
      </c>
      <c r="AY1404" s="152" t="s">
        <v>154</v>
      </c>
    </row>
    <row r="1405" spans="2:65" s="10" customFormat="1" ht="22.5" customHeight="1" x14ac:dyDescent="0.1">
      <c r="B1405" s="145"/>
      <c r="C1405" s="146"/>
      <c r="D1405" s="146"/>
      <c r="E1405" s="147" t="s">
        <v>3</v>
      </c>
      <c r="F1405" s="253" t="s">
        <v>1472</v>
      </c>
      <c r="G1405" s="248"/>
      <c r="H1405" s="248"/>
      <c r="I1405" s="248"/>
      <c r="J1405" s="146"/>
      <c r="K1405" s="148" t="s">
        <v>3</v>
      </c>
      <c r="L1405" s="146"/>
      <c r="M1405" s="146"/>
      <c r="N1405" s="146"/>
      <c r="O1405" s="146"/>
      <c r="P1405" s="146"/>
      <c r="Q1405" s="146"/>
      <c r="R1405" s="149"/>
      <c r="T1405" s="150"/>
      <c r="U1405" s="146"/>
      <c r="V1405" s="146"/>
      <c r="W1405" s="146"/>
      <c r="X1405" s="146"/>
      <c r="Y1405" s="146"/>
      <c r="Z1405" s="146"/>
      <c r="AA1405" s="151"/>
      <c r="AT1405" s="152" t="s">
        <v>161</v>
      </c>
      <c r="AU1405" s="152" t="s">
        <v>81</v>
      </c>
      <c r="AV1405" s="10" t="s">
        <v>20</v>
      </c>
      <c r="AW1405" s="10" t="s">
        <v>32</v>
      </c>
      <c r="AX1405" s="10" t="s">
        <v>74</v>
      </c>
      <c r="AY1405" s="152" t="s">
        <v>154</v>
      </c>
    </row>
    <row r="1406" spans="2:65" s="11" customFormat="1" ht="22.5" customHeight="1" x14ac:dyDescent="0.1">
      <c r="B1406" s="153"/>
      <c r="C1406" s="154"/>
      <c r="D1406" s="154"/>
      <c r="E1406" s="155" t="s">
        <v>3</v>
      </c>
      <c r="F1406" s="249" t="s">
        <v>1473</v>
      </c>
      <c r="G1406" s="250"/>
      <c r="H1406" s="250"/>
      <c r="I1406" s="250"/>
      <c r="J1406" s="154"/>
      <c r="K1406" s="156">
        <v>677.16</v>
      </c>
      <c r="L1406" s="154"/>
      <c r="M1406" s="154"/>
      <c r="N1406" s="154"/>
      <c r="O1406" s="154"/>
      <c r="P1406" s="154"/>
      <c r="Q1406" s="154"/>
      <c r="R1406" s="157"/>
      <c r="T1406" s="158"/>
      <c r="U1406" s="154"/>
      <c r="V1406" s="154"/>
      <c r="W1406" s="154"/>
      <c r="X1406" s="154"/>
      <c r="Y1406" s="154"/>
      <c r="Z1406" s="154"/>
      <c r="AA1406" s="159"/>
      <c r="AT1406" s="160" t="s">
        <v>161</v>
      </c>
      <c r="AU1406" s="160" t="s">
        <v>81</v>
      </c>
      <c r="AV1406" s="11" t="s">
        <v>81</v>
      </c>
      <c r="AW1406" s="11" t="s">
        <v>32</v>
      </c>
      <c r="AX1406" s="11" t="s">
        <v>74</v>
      </c>
      <c r="AY1406" s="160" t="s">
        <v>154</v>
      </c>
    </row>
    <row r="1407" spans="2:65" s="10" customFormat="1" ht="22.5" customHeight="1" x14ac:dyDescent="0.1">
      <c r="B1407" s="145"/>
      <c r="C1407" s="146"/>
      <c r="D1407" s="146"/>
      <c r="E1407" s="147" t="s">
        <v>3</v>
      </c>
      <c r="F1407" s="253" t="s">
        <v>1474</v>
      </c>
      <c r="G1407" s="248"/>
      <c r="H1407" s="248"/>
      <c r="I1407" s="248"/>
      <c r="J1407" s="146"/>
      <c r="K1407" s="148" t="s">
        <v>3</v>
      </c>
      <c r="L1407" s="146"/>
      <c r="M1407" s="146"/>
      <c r="N1407" s="146"/>
      <c r="O1407" s="146"/>
      <c r="P1407" s="146"/>
      <c r="Q1407" s="146"/>
      <c r="R1407" s="149"/>
      <c r="T1407" s="150"/>
      <c r="U1407" s="146"/>
      <c r="V1407" s="146"/>
      <c r="W1407" s="146"/>
      <c r="X1407" s="146"/>
      <c r="Y1407" s="146"/>
      <c r="Z1407" s="146"/>
      <c r="AA1407" s="151"/>
      <c r="AT1407" s="152" t="s">
        <v>161</v>
      </c>
      <c r="AU1407" s="152" t="s">
        <v>81</v>
      </c>
      <c r="AV1407" s="10" t="s">
        <v>20</v>
      </c>
      <c r="AW1407" s="10" t="s">
        <v>32</v>
      </c>
      <c r="AX1407" s="10" t="s">
        <v>74</v>
      </c>
      <c r="AY1407" s="152" t="s">
        <v>154</v>
      </c>
    </row>
    <row r="1408" spans="2:65" s="11" customFormat="1" ht="22.5" customHeight="1" x14ac:dyDescent="0.1">
      <c r="B1408" s="153"/>
      <c r="C1408" s="154"/>
      <c r="D1408" s="154"/>
      <c r="E1408" s="155" t="s">
        <v>3</v>
      </c>
      <c r="F1408" s="249" t="s">
        <v>1475</v>
      </c>
      <c r="G1408" s="250"/>
      <c r="H1408" s="250"/>
      <c r="I1408" s="250"/>
      <c r="J1408" s="154"/>
      <c r="K1408" s="156">
        <v>387.99</v>
      </c>
      <c r="L1408" s="154"/>
      <c r="M1408" s="154"/>
      <c r="N1408" s="154"/>
      <c r="O1408" s="154"/>
      <c r="P1408" s="154"/>
      <c r="Q1408" s="154"/>
      <c r="R1408" s="157"/>
      <c r="T1408" s="158"/>
      <c r="U1408" s="154"/>
      <c r="V1408" s="154"/>
      <c r="W1408" s="154"/>
      <c r="X1408" s="154"/>
      <c r="Y1408" s="154"/>
      <c r="Z1408" s="154"/>
      <c r="AA1408" s="159"/>
      <c r="AT1408" s="160" t="s">
        <v>161</v>
      </c>
      <c r="AU1408" s="160" t="s">
        <v>81</v>
      </c>
      <c r="AV1408" s="11" t="s">
        <v>81</v>
      </c>
      <c r="AW1408" s="11" t="s">
        <v>32</v>
      </c>
      <c r="AX1408" s="11" t="s">
        <v>74</v>
      </c>
      <c r="AY1408" s="160" t="s">
        <v>154</v>
      </c>
    </row>
    <row r="1409" spans="2:65" s="12" customFormat="1" ht="22.5" customHeight="1" x14ac:dyDescent="0.1">
      <c r="B1409" s="161"/>
      <c r="C1409" s="162"/>
      <c r="D1409" s="162"/>
      <c r="E1409" s="163" t="s">
        <v>3</v>
      </c>
      <c r="F1409" s="251" t="s">
        <v>163</v>
      </c>
      <c r="G1409" s="252"/>
      <c r="H1409" s="252"/>
      <c r="I1409" s="252"/>
      <c r="J1409" s="162"/>
      <c r="K1409" s="164">
        <v>1065.1500000000001</v>
      </c>
      <c r="L1409" s="162"/>
      <c r="M1409" s="162"/>
      <c r="N1409" s="162"/>
      <c r="O1409" s="162"/>
      <c r="P1409" s="162"/>
      <c r="Q1409" s="162"/>
      <c r="R1409" s="165"/>
      <c r="T1409" s="166"/>
      <c r="U1409" s="162"/>
      <c r="V1409" s="162"/>
      <c r="W1409" s="162"/>
      <c r="X1409" s="162"/>
      <c r="Y1409" s="162"/>
      <c r="Z1409" s="162"/>
      <c r="AA1409" s="167"/>
      <c r="AT1409" s="168" t="s">
        <v>161</v>
      </c>
      <c r="AU1409" s="168" t="s">
        <v>81</v>
      </c>
      <c r="AV1409" s="12" t="s">
        <v>87</v>
      </c>
      <c r="AW1409" s="12" t="s">
        <v>32</v>
      </c>
      <c r="AX1409" s="12" t="s">
        <v>20</v>
      </c>
      <c r="AY1409" s="168" t="s">
        <v>154</v>
      </c>
    </row>
    <row r="1410" spans="2:65" s="1" customFormat="1" ht="31.5" customHeight="1" x14ac:dyDescent="0.1">
      <c r="B1410" s="135"/>
      <c r="C1410" s="177" t="s">
        <v>1476</v>
      </c>
      <c r="D1410" s="177" t="s">
        <v>367</v>
      </c>
      <c r="E1410" s="178" t="s">
        <v>1477</v>
      </c>
      <c r="F1410" s="256" t="s">
        <v>1478</v>
      </c>
      <c r="G1410" s="257"/>
      <c r="H1410" s="257"/>
      <c r="I1410" s="257"/>
      <c r="J1410" s="179" t="s">
        <v>483</v>
      </c>
      <c r="K1410" s="180">
        <v>1065.1500000000001</v>
      </c>
      <c r="L1410" s="258">
        <v>0</v>
      </c>
      <c r="M1410" s="257"/>
      <c r="N1410" s="258">
        <f>ROUND(L1410*K1410,2)</f>
        <v>0</v>
      </c>
      <c r="O1410" s="245"/>
      <c r="P1410" s="245"/>
      <c r="Q1410" s="245"/>
      <c r="R1410" s="140"/>
      <c r="T1410" s="141" t="s">
        <v>3</v>
      </c>
      <c r="U1410" s="40" t="s">
        <v>41</v>
      </c>
      <c r="V1410" s="142">
        <v>0</v>
      </c>
      <c r="W1410" s="142">
        <f>V1410*K1410</f>
        <v>0</v>
      </c>
      <c r="X1410" s="142">
        <v>0</v>
      </c>
      <c r="Y1410" s="142">
        <f>X1410*K1410</f>
        <v>0</v>
      </c>
      <c r="Z1410" s="142">
        <v>0</v>
      </c>
      <c r="AA1410" s="143">
        <f>Z1410*K1410</f>
        <v>0</v>
      </c>
      <c r="AR1410" s="17" t="s">
        <v>383</v>
      </c>
      <c r="AT1410" s="17" t="s">
        <v>367</v>
      </c>
      <c r="AU1410" s="17" t="s">
        <v>81</v>
      </c>
      <c r="AY1410" s="17" t="s">
        <v>154</v>
      </c>
      <c r="BE1410" s="144">
        <f>IF(U1410="základní",N1410,0)</f>
        <v>0</v>
      </c>
      <c r="BF1410" s="144">
        <f>IF(U1410="snížená",N1410,0)</f>
        <v>0</v>
      </c>
      <c r="BG1410" s="144">
        <f>IF(U1410="zákl. přenesená",N1410,0)</f>
        <v>0</v>
      </c>
      <c r="BH1410" s="144">
        <f>IF(U1410="sníž. přenesená",N1410,0)</f>
        <v>0</v>
      </c>
      <c r="BI1410" s="144">
        <f>IF(U1410="nulová",N1410,0)</f>
        <v>0</v>
      </c>
      <c r="BJ1410" s="17" t="s">
        <v>81</v>
      </c>
      <c r="BK1410" s="144">
        <f>ROUND(L1410*K1410,2)</f>
        <v>0</v>
      </c>
      <c r="BL1410" s="17" t="s">
        <v>258</v>
      </c>
      <c r="BM1410" s="17" t="s">
        <v>1479</v>
      </c>
    </row>
    <row r="1411" spans="2:65" s="10" customFormat="1" ht="22.5" customHeight="1" x14ac:dyDescent="0.1">
      <c r="B1411" s="145"/>
      <c r="C1411" s="146"/>
      <c r="D1411" s="146"/>
      <c r="E1411" s="147" t="s">
        <v>3</v>
      </c>
      <c r="F1411" s="247" t="s">
        <v>349</v>
      </c>
      <c r="G1411" s="248"/>
      <c r="H1411" s="248"/>
      <c r="I1411" s="248"/>
      <c r="J1411" s="146"/>
      <c r="K1411" s="148" t="s">
        <v>3</v>
      </c>
      <c r="L1411" s="146"/>
      <c r="M1411" s="146"/>
      <c r="N1411" s="146"/>
      <c r="O1411" s="146"/>
      <c r="P1411" s="146"/>
      <c r="Q1411" s="146"/>
      <c r="R1411" s="149"/>
      <c r="T1411" s="150"/>
      <c r="U1411" s="146"/>
      <c r="V1411" s="146"/>
      <c r="W1411" s="146"/>
      <c r="X1411" s="146"/>
      <c r="Y1411" s="146"/>
      <c r="Z1411" s="146"/>
      <c r="AA1411" s="151"/>
      <c r="AT1411" s="152" t="s">
        <v>161</v>
      </c>
      <c r="AU1411" s="152" t="s">
        <v>81</v>
      </c>
      <c r="AV1411" s="10" t="s">
        <v>20</v>
      </c>
      <c r="AW1411" s="10" t="s">
        <v>32</v>
      </c>
      <c r="AX1411" s="10" t="s">
        <v>74</v>
      </c>
      <c r="AY1411" s="152" t="s">
        <v>154</v>
      </c>
    </row>
    <row r="1412" spans="2:65" s="11" customFormat="1" ht="22.5" customHeight="1" x14ac:dyDescent="0.1">
      <c r="B1412" s="153"/>
      <c r="C1412" s="154"/>
      <c r="D1412" s="154"/>
      <c r="E1412" s="155" t="s">
        <v>3</v>
      </c>
      <c r="F1412" s="249" t="s">
        <v>1480</v>
      </c>
      <c r="G1412" s="250"/>
      <c r="H1412" s="250"/>
      <c r="I1412" s="250"/>
      <c r="J1412" s="154"/>
      <c r="K1412" s="156">
        <v>1065.1500000000001</v>
      </c>
      <c r="L1412" s="154"/>
      <c r="M1412" s="154"/>
      <c r="N1412" s="154"/>
      <c r="O1412" s="154"/>
      <c r="P1412" s="154"/>
      <c r="Q1412" s="154"/>
      <c r="R1412" s="157"/>
      <c r="T1412" s="158"/>
      <c r="U1412" s="154"/>
      <c r="V1412" s="154"/>
      <c r="W1412" s="154"/>
      <c r="X1412" s="154"/>
      <c r="Y1412" s="154"/>
      <c r="Z1412" s="154"/>
      <c r="AA1412" s="159"/>
      <c r="AT1412" s="160" t="s">
        <v>161</v>
      </c>
      <c r="AU1412" s="160" t="s">
        <v>81</v>
      </c>
      <c r="AV1412" s="11" t="s">
        <v>81</v>
      </c>
      <c r="AW1412" s="11" t="s">
        <v>32</v>
      </c>
      <c r="AX1412" s="11" t="s">
        <v>74</v>
      </c>
      <c r="AY1412" s="160" t="s">
        <v>154</v>
      </c>
    </row>
    <row r="1413" spans="2:65" s="12" customFormat="1" ht="22.5" customHeight="1" x14ac:dyDescent="0.1">
      <c r="B1413" s="161"/>
      <c r="C1413" s="162"/>
      <c r="D1413" s="162"/>
      <c r="E1413" s="163" t="s">
        <v>3</v>
      </c>
      <c r="F1413" s="251" t="s">
        <v>163</v>
      </c>
      <c r="G1413" s="252"/>
      <c r="H1413" s="252"/>
      <c r="I1413" s="252"/>
      <c r="J1413" s="162"/>
      <c r="K1413" s="164">
        <v>1065.1500000000001</v>
      </c>
      <c r="L1413" s="162"/>
      <c r="M1413" s="162"/>
      <c r="N1413" s="162"/>
      <c r="O1413" s="162"/>
      <c r="P1413" s="162"/>
      <c r="Q1413" s="162"/>
      <c r="R1413" s="165"/>
      <c r="T1413" s="166"/>
      <c r="U1413" s="162"/>
      <c r="V1413" s="162"/>
      <c r="W1413" s="162"/>
      <c r="X1413" s="162"/>
      <c r="Y1413" s="162"/>
      <c r="Z1413" s="162"/>
      <c r="AA1413" s="167"/>
      <c r="AT1413" s="168" t="s">
        <v>161</v>
      </c>
      <c r="AU1413" s="168" t="s">
        <v>81</v>
      </c>
      <c r="AV1413" s="12" t="s">
        <v>87</v>
      </c>
      <c r="AW1413" s="12" t="s">
        <v>32</v>
      </c>
      <c r="AX1413" s="12" t="s">
        <v>20</v>
      </c>
      <c r="AY1413" s="168" t="s">
        <v>154</v>
      </c>
    </row>
    <row r="1414" spans="2:65" s="1" customFormat="1" ht="31.5" customHeight="1" x14ac:dyDescent="0.1">
      <c r="B1414" s="135"/>
      <c r="C1414" s="136" t="s">
        <v>1481</v>
      </c>
      <c r="D1414" s="136" t="s">
        <v>155</v>
      </c>
      <c r="E1414" s="137" t="s">
        <v>1468</v>
      </c>
      <c r="F1414" s="244" t="s">
        <v>1469</v>
      </c>
      <c r="G1414" s="245"/>
      <c r="H1414" s="245"/>
      <c r="I1414" s="245"/>
      <c r="J1414" s="138" t="s">
        <v>483</v>
      </c>
      <c r="K1414" s="139">
        <v>420.66</v>
      </c>
      <c r="L1414" s="246">
        <v>0</v>
      </c>
      <c r="M1414" s="245"/>
      <c r="N1414" s="246">
        <f>ROUND(L1414*K1414,2)</f>
        <v>0</v>
      </c>
      <c r="O1414" s="245"/>
      <c r="P1414" s="245"/>
      <c r="Q1414" s="245"/>
      <c r="R1414" s="140"/>
      <c r="T1414" s="141" t="s">
        <v>3</v>
      </c>
      <c r="U1414" s="40" t="s">
        <v>41</v>
      </c>
      <c r="V1414" s="142">
        <v>5.8000000000000003E-2</v>
      </c>
      <c r="W1414" s="142">
        <f>V1414*K1414</f>
        <v>24.398280000000003</v>
      </c>
      <c r="X1414" s="142">
        <v>5.0000000000000002E-5</v>
      </c>
      <c r="Y1414" s="142">
        <f>X1414*K1414</f>
        <v>2.1033000000000003E-2</v>
      </c>
      <c r="Z1414" s="142">
        <v>0</v>
      </c>
      <c r="AA1414" s="143">
        <f>Z1414*K1414</f>
        <v>0</v>
      </c>
      <c r="AR1414" s="17" t="s">
        <v>258</v>
      </c>
      <c r="AT1414" s="17" t="s">
        <v>155</v>
      </c>
      <c r="AU1414" s="17" t="s">
        <v>81</v>
      </c>
      <c r="AY1414" s="17" t="s">
        <v>154</v>
      </c>
      <c r="BE1414" s="144">
        <f>IF(U1414="základní",N1414,0)</f>
        <v>0</v>
      </c>
      <c r="BF1414" s="144">
        <f>IF(U1414="snížená",N1414,0)</f>
        <v>0</v>
      </c>
      <c r="BG1414" s="144">
        <f>IF(U1414="zákl. přenesená",N1414,0)</f>
        <v>0</v>
      </c>
      <c r="BH1414" s="144">
        <f>IF(U1414="sníž. přenesená",N1414,0)</f>
        <v>0</v>
      </c>
      <c r="BI1414" s="144">
        <f>IF(U1414="nulová",N1414,0)</f>
        <v>0</v>
      </c>
      <c r="BJ1414" s="17" t="s">
        <v>81</v>
      </c>
      <c r="BK1414" s="144">
        <f>ROUND(L1414*K1414,2)</f>
        <v>0</v>
      </c>
      <c r="BL1414" s="17" t="s">
        <v>258</v>
      </c>
      <c r="BM1414" s="17" t="s">
        <v>1482</v>
      </c>
    </row>
    <row r="1415" spans="2:65" s="10" customFormat="1" ht="22.5" customHeight="1" x14ac:dyDescent="0.1">
      <c r="B1415" s="145"/>
      <c r="C1415" s="146"/>
      <c r="D1415" s="146"/>
      <c r="E1415" s="147" t="s">
        <v>3</v>
      </c>
      <c r="F1415" s="247" t="s">
        <v>1483</v>
      </c>
      <c r="G1415" s="248"/>
      <c r="H1415" s="248"/>
      <c r="I1415" s="248"/>
      <c r="J1415" s="146"/>
      <c r="K1415" s="148" t="s">
        <v>3</v>
      </c>
      <c r="L1415" s="146"/>
      <c r="M1415" s="146"/>
      <c r="N1415" s="146"/>
      <c r="O1415" s="146"/>
      <c r="P1415" s="146"/>
      <c r="Q1415" s="146"/>
      <c r="R1415" s="149"/>
      <c r="T1415" s="150"/>
      <c r="U1415" s="146"/>
      <c r="V1415" s="146"/>
      <c r="W1415" s="146"/>
      <c r="X1415" s="146"/>
      <c r="Y1415" s="146"/>
      <c r="Z1415" s="146"/>
      <c r="AA1415" s="151"/>
      <c r="AT1415" s="152" t="s">
        <v>161</v>
      </c>
      <c r="AU1415" s="152" t="s">
        <v>81</v>
      </c>
      <c r="AV1415" s="10" t="s">
        <v>20</v>
      </c>
      <c r="AW1415" s="10" t="s">
        <v>32</v>
      </c>
      <c r="AX1415" s="10" t="s">
        <v>74</v>
      </c>
      <c r="AY1415" s="152" t="s">
        <v>154</v>
      </c>
    </row>
    <row r="1416" spans="2:65" s="10" customFormat="1" ht="22.5" customHeight="1" x14ac:dyDescent="0.1">
      <c r="B1416" s="145"/>
      <c r="C1416" s="146"/>
      <c r="D1416" s="146"/>
      <c r="E1416" s="147" t="s">
        <v>3</v>
      </c>
      <c r="F1416" s="253" t="s">
        <v>1484</v>
      </c>
      <c r="G1416" s="248"/>
      <c r="H1416" s="248"/>
      <c r="I1416" s="248"/>
      <c r="J1416" s="146"/>
      <c r="K1416" s="148" t="s">
        <v>3</v>
      </c>
      <c r="L1416" s="146"/>
      <c r="M1416" s="146"/>
      <c r="N1416" s="146"/>
      <c r="O1416" s="146"/>
      <c r="P1416" s="146"/>
      <c r="Q1416" s="146"/>
      <c r="R1416" s="149"/>
      <c r="T1416" s="150"/>
      <c r="U1416" s="146"/>
      <c r="V1416" s="146"/>
      <c r="W1416" s="146"/>
      <c r="X1416" s="146"/>
      <c r="Y1416" s="146"/>
      <c r="Z1416" s="146"/>
      <c r="AA1416" s="151"/>
      <c r="AT1416" s="152" t="s">
        <v>161</v>
      </c>
      <c r="AU1416" s="152" t="s">
        <v>81</v>
      </c>
      <c r="AV1416" s="10" t="s">
        <v>20</v>
      </c>
      <c r="AW1416" s="10" t="s">
        <v>32</v>
      </c>
      <c r="AX1416" s="10" t="s">
        <v>74</v>
      </c>
      <c r="AY1416" s="152" t="s">
        <v>154</v>
      </c>
    </row>
    <row r="1417" spans="2:65" s="11" customFormat="1" ht="22.5" customHeight="1" x14ac:dyDescent="0.1">
      <c r="B1417" s="153"/>
      <c r="C1417" s="154"/>
      <c r="D1417" s="154"/>
      <c r="E1417" s="155" t="s">
        <v>3</v>
      </c>
      <c r="F1417" s="249" t="s">
        <v>1485</v>
      </c>
      <c r="G1417" s="250"/>
      <c r="H1417" s="250"/>
      <c r="I1417" s="250"/>
      <c r="J1417" s="154"/>
      <c r="K1417" s="156">
        <v>272.24</v>
      </c>
      <c r="L1417" s="154"/>
      <c r="M1417" s="154"/>
      <c r="N1417" s="154"/>
      <c r="O1417" s="154"/>
      <c r="P1417" s="154"/>
      <c r="Q1417" s="154"/>
      <c r="R1417" s="157"/>
      <c r="T1417" s="158"/>
      <c r="U1417" s="154"/>
      <c r="V1417" s="154"/>
      <c r="W1417" s="154"/>
      <c r="X1417" s="154"/>
      <c r="Y1417" s="154"/>
      <c r="Z1417" s="154"/>
      <c r="AA1417" s="159"/>
      <c r="AT1417" s="160" t="s">
        <v>161</v>
      </c>
      <c r="AU1417" s="160" t="s">
        <v>81</v>
      </c>
      <c r="AV1417" s="11" t="s">
        <v>81</v>
      </c>
      <c r="AW1417" s="11" t="s">
        <v>32</v>
      </c>
      <c r="AX1417" s="11" t="s">
        <v>74</v>
      </c>
      <c r="AY1417" s="160" t="s">
        <v>154</v>
      </c>
    </row>
    <row r="1418" spans="2:65" s="10" customFormat="1" ht="22.5" customHeight="1" x14ac:dyDescent="0.1">
      <c r="B1418" s="145"/>
      <c r="C1418" s="146"/>
      <c r="D1418" s="146"/>
      <c r="E1418" s="147" t="s">
        <v>3</v>
      </c>
      <c r="F1418" s="253" t="s">
        <v>1486</v>
      </c>
      <c r="G1418" s="248"/>
      <c r="H1418" s="248"/>
      <c r="I1418" s="248"/>
      <c r="J1418" s="146"/>
      <c r="K1418" s="148" t="s">
        <v>3</v>
      </c>
      <c r="L1418" s="146"/>
      <c r="M1418" s="146"/>
      <c r="N1418" s="146"/>
      <c r="O1418" s="146"/>
      <c r="P1418" s="146"/>
      <c r="Q1418" s="146"/>
      <c r="R1418" s="149"/>
      <c r="T1418" s="150"/>
      <c r="U1418" s="146"/>
      <c r="V1418" s="146"/>
      <c r="W1418" s="146"/>
      <c r="X1418" s="146"/>
      <c r="Y1418" s="146"/>
      <c r="Z1418" s="146"/>
      <c r="AA1418" s="151"/>
      <c r="AT1418" s="152" t="s">
        <v>161</v>
      </c>
      <c r="AU1418" s="152" t="s">
        <v>81</v>
      </c>
      <c r="AV1418" s="10" t="s">
        <v>20</v>
      </c>
      <c r="AW1418" s="10" t="s">
        <v>32</v>
      </c>
      <c r="AX1418" s="10" t="s">
        <v>74</v>
      </c>
      <c r="AY1418" s="152" t="s">
        <v>154</v>
      </c>
    </row>
    <row r="1419" spans="2:65" s="11" customFormat="1" ht="22.5" customHeight="1" x14ac:dyDescent="0.1">
      <c r="B1419" s="153"/>
      <c r="C1419" s="154"/>
      <c r="D1419" s="154"/>
      <c r="E1419" s="155" t="s">
        <v>3</v>
      </c>
      <c r="F1419" s="249" t="s">
        <v>1487</v>
      </c>
      <c r="G1419" s="250"/>
      <c r="H1419" s="250"/>
      <c r="I1419" s="250"/>
      <c r="J1419" s="154"/>
      <c r="K1419" s="156">
        <v>148.41999999999999</v>
      </c>
      <c r="L1419" s="154"/>
      <c r="M1419" s="154"/>
      <c r="N1419" s="154"/>
      <c r="O1419" s="154"/>
      <c r="P1419" s="154"/>
      <c r="Q1419" s="154"/>
      <c r="R1419" s="157"/>
      <c r="T1419" s="158"/>
      <c r="U1419" s="154"/>
      <c r="V1419" s="154"/>
      <c r="W1419" s="154"/>
      <c r="X1419" s="154"/>
      <c r="Y1419" s="154"/>
      <c r="Z1419" s="154"/>
      <c r="AA1419" s="159"/>
      <c r="AT1419" s="160" t="s">
        <v>161</v>
      </c>
      <c r="AU1419" s="160" t="s">
        <v>81</v>
      </c>
      <c r="AV1419" s="11" t="s">
        <v>81</v>
      </c>
      <c r="AW1419" s="11" t="s">
        <v>32</v>
      </c>
      <c r="AX1419" s="11" t="s">
        <v>74</v>
      </c>
      <c r="AY1419" s="160" t="s">
        <v>154</v>
      </c>
    </row>
    <row r="1420" spans="2:65" s="12" customFormat="1" ht="22.5" customHeight="1" x14ac:dyDescent="0.1">
      <c r="B1420" s="161"/>
      <c r="C1420" s="162"/>
      <c r="D1420" s="162"/>
      <c r="E1420" s="163" t="s">
        <v>3</v>
      </c>
      <c r="F1420" s="251" t="s">
        <v>163</v>
      </c>
      <c r="G1420" s="252"/>
      <c r="H1420" s="252"/>
      <c r="I1420" s="252"/>
      <c r="J1420" s="162"/>
      <c r="K1420" s="164">
        <v>420.66</v>
      </c>
      <c r="L1420" s="162"/>
      <c r="M1420" s="162"/>
      <c r="N1420" s="162"/>
      <c r="O1420" s="162"/>
      <c r="P1420" s="162"/>
      <c r="Q1420" s="162"/>
      <c r="R1420" s="165"/>
      <c r="T1420" s="166"/>
      <c r="U1420" s="162"/>
      <c r="V1420" s="162"/>
      <c r="W1420" s="162"/>
      <c r="X1420" s="162"/>
      <c r="Y1420" s="162"/>
      <c r="Z1420" s="162"/>
      <c r="AA1420" s="167"/>
      <c r="AT1420" s="168" t="s">
        <v>161</v>
      </c>
      <c r="AU1420" s="168" t="s">
        <v>81</v>
      </c>
      <c r="AV1420" s="12" t="s">
        <v>87</v>
      </c>
      <c r="AW1420" s="12" t="s">
        <v>32</v>
      </c>
      <c r="AX1420" s="12" t="s">
        <v>20</v>
      </c>
      <c r="AY1420" s="168" t="s">
        <v>154</v>
      </c>
    </row>
    <row r="1421" spans="2:65" s="1" customFormat="1" ht="31.5" customHeight="1" x14ac:dyDescent="0.1">
      <c r="B1421" s="135"/>
      <c r="C1421" s="177" t="s">
        <v>1488</v>
      </c>
      <c r="D1421" s="177" t="s">
        <v>367</v>
      </c>
      <c r="E1421" s="178" t="s">
        <v>1489</v>
      </c>
      <c r="F1421" s="256" t="s">
        <v>1490</v>
      </c>
      <c r="G1421" s="257"/>
      <c r="H1421" s="257"/>
      <c r="I1421" s="257"/>
      <c r="J1421" s="179" t="s">
        <v>483</v>
      </c>
      <c r="K1421" s="180">
        <v>420.66</v>
      </c>
      <c r="L1421" s="258">
        <v>0</v>
      </c>
      <c r="M1421" s="257"/>
      <c r="N1421" s="258">
        <f>ROUND(L1421*K1421,2)</f>
        <v>0</v>
      </c>
      <c r="O1421" s="245"/>
      <c r="P1421" s="245"/>
      <c r="Q1421" s="245"/>
      <c r="R1421" s="140"/>
      <c r="T1421" s="141" t="s">
        <v>3</v>
      </c>
      <c r="U1421" s="40" t="s">
        <v>41</v>
      </c>
      <c r="V1421" s="142">
        <v>0</v>
      </c>
      <c r="W1421" s="142">
        <f>V1421*K1421</f>
        <v>0</v>
      </c>
      <c r="X1421" s="142">
        <v>0</v>
      </c>
      <c r="Y1421" s="142">
        <f>X1421*K1421</f>
        <v>0</v>
      </c>
      <c r="Z1421" s="142">
        <v>0</v>
      </c>
      <c r="AA1421" s="143">
        <f>Z1421*K1421</f>
        <v>0</v>
      </c>
      <c r="AR1421" s="17" t="s">
        <v>383</v>
      </c>
      <c r="AT1421" s="17" t="s">
        <v>367</v>
      </c>
      <c r="AU1421" s="17" t="s">
        <v>81</v>
      </c>
      <c r="AY1421" s="17" t="s">
        <v>154</v>
      </c>
      <c r="BE1421" s="144">
        <f>IF(U1421="základní",N1421,0)</f>
        <v>0</v>
      </c>
      <c r="BF1421" s="144">
        <f>IF(U1421="snížená",N1421,0)</f>
        <v>0</v>
      </c>
      <c r="BG1421" s="144">
        <f>IF(U1421="zákl. přenesená",N1421,0)</f>
        <v>0</v>
      </c>
      <c r="BH1421" s="144">
        <f>IF(U1421="sníž. přenesená",N1421,0)</f>
        <v>0</v>
      </c>
      <c r="BI1421" s="144">
        <f>IF(U1421="nulová",N1421,0)</f>
        <v>0</v>
      </c>
      <c r="BJ1421" s="17" t="s">
        <v>81</v>
      </c>
      <c r="BK1421" s="144">
        <f>ROUND(L1421*K1421,2)</f>
        <v>0</v>
      </c>
      <c r="BL1421" s="17" t="s">
        <v>258</v>
      </c>
      <c r="BM1421" s="17" t="s">
        <v>1491</v>
      </c>
    </row>
    <row r="1422" spans="2:65" s="10" customFormat="1" ht="22.5" customHeight="1" x14ac:dyDescent="0.1">
      <c r="B1422" s="145"/>
      <c r="C1422" s="146"/>
      <c r="D1422" s="146"/>
      <c r="E1422" s="147" t="s">
        <v>3</v>
      </c>
      <c r="F1422" s="247" t="s">
        <v>1483</v>
      </c>
      <c r="G1422" s="248"/>
      <c r="H1422" s="248"/>
      <c r="I1422" s="248"/>
      <c r="J1422" s="146"/>
      <c r="K1422" s="148" t="s">
        <v>3</v>
      </c>
      <c r="L1422" s="146"/>
      <c r="M1422" s="146"/>
      <c r="N1422" s="146"/>
      <c r="O1422" s="146"/>
      <c r="P1422" s="146"/>
      <c r="Q1422" s="146"/>
      <c r="R1422" s="149"/>
      <c r="T1422" s="150"/>
      <c r="U1422" s="146"/>
      <c r="V1422" s="146"/>
      <c r="W1422" s="146"/>
      <c r="X1422" s="146"/>
      <c r="Y1422" s="146"/>
      <c r="Z1422" s="146"/>
      <c r="AA1422" s="151"/>
      <c r="AT1422" s="152" t="s">
        <v>161</v>
      </c>
      <c r="AU1422" s="152" t="s">
        <v>81</v>
      </c>
      <c r="AV1422" s="10" t="s">
        <v>20</v>
      </c>
      <c r="AW1422" s="10" t="s">
        <v>32</v>
      </c>
      <c r="AX1422" s="10" t="s">
        <v>74</v>
      </c>
      <c r="AY1422" s="152" t="s">
        <v>154</v>
      </c>
    </row>
    <row r="1423" spans="2:65" s="11" customFormat="1" ht="22.5" customHeight="1" x14ac:dyDescent="0.1">
      <c r="B1423" s="153"/>
      <c r="C1423" s="154"/>
      <c r="D1423" s="154"/>
      <c r="E1423" s="155" t="s">
        <v>3</v>
      </c>
      <c r="F1423" s="249" t="s">
        <v>1492</v>
      </c>
      <c r="G1423" s="250"/>
      <c r="H1423" s="250"/>
      <c r="I1423" s="250"/>
      <c r="J1423" s="154"/>
      <c r="K1423" s="156">
        <v>420.66</v>
      </c>
      <c r="L1423" s="154"/>
      <c r="M1423" s="154"/>
      <c r="N1423" s="154"/>
      <c r="O1423" s="154"/>
      <c r="P1423" s="154"/>
      <c r="Q1423" s="154"/>
      <c r="R1423" s="157"/>
      <c r="T1423" s="158"/>
      <c r="U1423" s="154"/>
      <c r="V1423" s="154"/>
      <c r="W1423" s="154"/>
      <c r="X1423" s="154"/>
      <c r="Y1423" s="154"/>
      <c r="Z1423" s="154"/>
      <c r="AA1423" s="159"/>
      <c r="AT1423" s="160" t="s">
        <v>161</v>
      </c>
      <c r="AU1423" s="160" t="s">
        <v>81</v>
      </c>
      <c r="AV1423" s="11" t="s">
        <v>81</v>
      </c>
      <c r="AW1423" s="11" t="s">
        <v>32</v>
      </c>
      <c r="AX1423" s="11" t="s">
        <v>74</v>
      </c>
      <c r="AY1423" s="160" t="s">
        <v>154</v>
      </c>
    </row>
    <row r="1424" spans="2:65" s="12" customFormat="1" ht="22.5" customHeight="1" x14ac:dyDescent="0.1">
      <c r="B1424" s="161"/>
      <c r="C1424" s="162"/>
      <c r="D1424" s="162"/>
      <c r="E1424" s="163" t="s">
        <v>3</v>
      </c>
      <c r="F1424" s="251" t="s">
        <v>163</v>
      </c>
      <c r="G1424" s="252"/>
      <c r="H1424" s="252"/>
      <c r="I1424" s="252"/>
      <c r="J1424" s="162"/>
      <c r="K1424" s="164">
        <v>420.66</v>
      </c>
      <c r="L1424" s="162"/>
      <c r="M1424" s="162"/>
      <c r="N1424" s="162"/>
      <c r="O1424" s="162"/>
      <c r="P1424" s="162"/>
      <c r="Q1424" s="162"/>
      <c r="R1424" s="165"/>
      <c r="T1424" s="166"/>
      <c r="U1424" s="162"/>
      <c r="V1424" s="162"/>
      <c r="W1424" s="162"/>
      <c r="X1424" s="162"/>
      <c r="Y1424" s="162"/>
      <c r="Z1424" s="162"/>
      <c r="AA1424" s="167"/>
      <c r="AT1424" s="168" t="s">
        <v>161</v>
      </c>
      <c r="AU1424" s="168" t="s">
        <v>81</v>
      </c>
      <c r="AV1424" s="12" t="s">
        <v>87</v>
      </c>
      <c r="AW1424" s="12" t="s">
        <v>32</v>
      </c>
      <c r="AX1424" s="12" t="s">
        <v>20</v>
      </c>
      <c r="AY1424" s="168" t="s">
        <v>154</v>
      </c>
    </row>
    <row r="1425" spans="2:65" s="1" customFormat="1" ht="22.5" customHeight="1" x14ac:dyDescent="0.1">
      <c r="B1425" s="135"/>
      <c r="C1425" s="136" t="s">
        <v>1493</v>
      </c>
      <c r="D1425" s="136" t="s">
        <v>155</v>
      </c>
      <c r="E1425" s="137" t="s">
        <v>1494</v>
      </c>
      <c r="F1425" s="244" t="s">
        <v>1495</v>
      </c>
      <c r="G1425" s="245"/>
      <c r="H1425" s="245"/>
      <c r="I1425" s="245"/>
      <c r="J1425" s="138" t="s">
        <v>483</v>
      </c>
      <c r="K1425" s="139">
        <v>659.71900000000005</v>
      </c>
      <c r="L1425" s="246">
        <v>0</v>
      </c>
      <c r="M1425" s="245"/>
      <c r="N1425" s="246">
        <f>ROUND(L1425*K1425,2)</f>
        <v>0</v>
      </c>
      <c r="O1425" s="245"/>
      <c r="P1425" s="245"/>
      <c r="Q1425" s="245"/>
      <c r="R1425" s="140"/>
      <c r="T1425" s="141" t="s">
        <v>3</v>
      </c>
      <c r="U1425" s="40" t="s">
        <v>41</v>
      </c>
      <c r="V1425" s="142">
        <v>0</v>
      </c>
      <c r="W1425" s="142">
        <f>V1425*K1425</f>
        <v>0</v>
      </c>
      <c r="X1425" s="142">
        <v>0</v>
      </c>
      <c r="Y1425" s="142">
        <f>X1425*K1425</f>
        <v>0</v>
      </c>
      <c r="Z1425" s="142">
        <v>0</v>
      </c>
      <c r="AA1425" s="143">
        <f>Z1425*K1425</f>
        <v>0</v>
      </c>
      <c r="AR1425" s="17" t="s">
        <v>258</v>
      </c>
      <c r="AT1425" s="17" t="s">
        <v>155</v>
      </c>
      <c r="AU1425" s="17" t="s">
        <v>81</v>
      </c>
      <c r="AY1425" s="17" t="s">
        <v>154</v>
      </c>
      <c r="BE1425" s="144">
        <f>IF(U1425="základní",N1425,0)</f>
        <v>0</v>
      </c>
      <c r="BF1425" s="144">
        <f>IF(U1425="snížená",N1425,0)</f>
        <v>0</v>
      </c>
      <c r="BG1425" s="144">
        <f>IF(U1425="zákl. přenesená",N1425,0)</f>
        <v>0</v>
      </c>
      <c r="BH1425" s="144">
        <f>IF(U1425="sníž. přenesená",N1425,0)</f>
        <v>0</v>
      </c>
      <c r="BI1425" s="144">
        <f>IF(U1425="nulová",N1425,0)</f>
        <v>0</v>
      </c>
      <c r="BJ1425" s="17" t="s">
        <v>81</v>
      </c>
      <c r="BK1425" s="144">
        <f>ROUND(L1425*K1425,2)</f>
        <v>0</v>
      </c>
      <c r="BL1425" s="17" t="s">
        <v>258</v>
      </c>
      <c r="BM1425" s="17" t="s">
        <v>1496</v>
      </c>
    </row>
    <row r="1426" spans="2:65" s="10" customFormat="1" ht="22.5" customHeight="1" x14ac:dyDescent="0.1">
      <c r="B1426" s="145"/>
      <c r="C1426" s="146"/>
      <c r="D1426" s="146"/>
      <c r="E1426" s="147" t="s">
        <v>3</v>
      </c>
      <c r="F1426" s="247" t="s">
        <v>1445</v>
      </c>
      <c r="G1426" s="248"/>
      <c r="H1426" s="248"/>
      <c r="I1426" s="248"/>
      <c r="J1426" s="146"/>
      <c r="K1426" s="148" t="s">
        <v>3</v>
      </c>
      <c r="L1426" s="146"/>
      <c r="M1426" s="146"/>
      <c r="N1426" s="146"/>
      <c r="O1426" s="146"/>
      <c r="P1426" s="146"/>
      <c r="Q1426" s="146"/>
      <c r="R1426" s="149"/>
      <c r="T1426" s="150"/>
      <c r="U1426" s="146"/>
      <c r="V1426" s="146"/>
      <c r="W1426" s="146"/>
      <c r="X1426" s="146"/>
      <c r="Y1426" s="146"/>
      <c r="Z1426" s="146"/>
      <c r="AA1426" s="151"/>
      <c r="AT1426" s="152" t="s">
        <v>161</v>
      </c>
      <c r="AU1426" s="152" t="s">
        <v>81</v>
      </c>
      <c r="AV1426" s="10" t="s">
        <v>20</v>
      </c>
      <c r="AW1426" s="10" t="s">
        <v>32</v>
      </c>
      <c r="AX1426" s="10" t="s">
        <v>74</v>
      </c>
      <c r="AY1426" s="152" t="s">
        <v>154</v>
      </c>
    </row>
    <row r="1427" spans="2:65" s="11" customFormat="1" ht="22.5" customHeight="1" x14ac:dyDescent="0.1">
      <c r="B1427" s="153"/>
      <c r="C1427" s="154"/>
      <c r="D1427" s="154"/>
      <c r="E1427" s="155" t="s">
        <v>3</v>
      </c>
      <c r="F1427" s="249" t="s">
        <v>1446</v>
      </c>
      <c r="G1427" s="250"/>
      <c r="H1427" s="250"/>
      <c r="I1427" s="250"/>
      <c r="J1427" s="154"/>
      <c r="K1427" s="156">
        <v>133.32599999999999</v>
      </c>
      <c r="L1427" s="154"/>
      <c r="M1427" s="154"/>
      <c r="N1427" s="154"/>
      <c r="O1427" s="154"/>
      <c r="P1427" s="154"/>
      <c r="Q1427" s="154"/>
      <c r="R1427" s="157"/>
      <c r="T1427" s="158"/>
      <c r="U1427" s="154"/>
      <c r="V1427" s="154"/>
      <c r="W1427" s="154"/>
      <c r="X1427" s="154"/>
      <c r="Y1427" s="154"/>
      <c r="Z1427" s="154"/>
      <c r="AA1427" s="159"/>
      <c r="AT1427" s="160" t="s">
        <v>161</v>
      </c>
      <c r="AU1427" s="160" t="s">
        <v>81</v>
      </c>
      <c r="AV1427" s="11" t="s">
        <v>81</v>
      </c>
      <c r="AW1427" s="11" t="s">
        <v>32</v>
      </c>
      <c r="AX1427" s="11" t="s">
        <v>74</v>
      </c>
      <c r="AY1427" s="160" t="s">
        <v>154</v>
      </c>
    </row>
    <row r="1428" spans="2:65" s="11" customFormat="1" ht="22.5" customHeight="1" x14ac:dyDescent="0.1">
      <c r="B1428" s="153"/>
      <c r="C1428" s="154"/>
      <c r="D1428" s="154"/>
      <c r="E1428" s="155" t="s">
        <v>3</v>
      </c>
      <c r="F1428" s="249" t="s">
        <v>1447</v>
      </c>
      <c r="G1428" s="250"/>
      <c r="H1428" s="250"/>
      <c r="I1428" s="250"/>
      <c r="J1428" s="154"/>
      <c r="K1428" s="156">
        <v>98.76</v>
      </c>
      <c r="L1428" s="154"/>
      <c r="M1428" s="154"/>
      <c r="N1428" s="154"/>
      <c r="O1428" s="154"/>
      <c r="P1428" s="154"/>
      <c r="Q1428" s="154"/>
      <c r="R1428" s="157"/>
      <c r="T1428" s="158"/>
      <c r="U1428" s="154"/>
      <c r="V1428" s="154"/>
      <c r="W1428" s="154"/>
      <c r="X1428" s="154"/>
      <c r="Y1428" s="154"/>
      <c r="Z1428" s="154"/>
      <c r="AA1428" s="159"/>
      <c r="AT1428" s="160" t="s">
        <v>161</v>
      </c>
      <c r="AU1428" s="160" t="s">
        <v>81</v>
      </c>
      <c r="AV1428" s="11" t="s">
        <v>81</v>
      </c>
      <c r="AW1428" s="11" t="s">
        <v>32</v>
      </c>
      <c r="AX1428" s="11" t="s">
        <v>74</v>
      </c>
      <c r="AY1428" s="160" t="s">
        <v>154</v>
      </c>
    </row>
    <row r="1429" spans="2:65" s="11" customFormat="1" ht="22.5" customHeight="1" x14ac:dyDescent="0.1">
      <c r="B1429" s="153"/>
      <c r="C1429" s="154"/>
      <c r="D1429" s="154"/>
      <c r="E1429" s="155" t="s">
        <v>3</v>
      </c>
      <c r="F1429" s="249" t="s">
        <v>1448</v>
      </c>
      <c r="G1429" s="250"/>
      <c r="H1429" s="250"/>
      <c r="I1429" s="250"/>
      <c r="J1429" s="154"/>
      <c r="K1429" s="156">
        <v>123.45</v>
      </c>
      <c r="L1429" s="154"/>
      <c r="M1429" s="154"/>
      <c r="N1429" s="154"/>
      <c r="O1429" s="154"/>
      <c r="P1429" s="154"/>
      <c r="Q1429" s="154"/>
      <c r="R1429" s="157"/>
      <c r="T1429" s="158"/>
      <c r="U1429" s="154"/>
      <c r="V1429" s="154"/>
      <c r="W1429" s="154"/>
      <c r="X1429" s="154"/>
      <c r="Y1429" s="154"/>
      <c r="Z1429" s="154"/>
      <c r="AA1429" s="159"/>
      <c r="AT1429" s="160" t="s">
        <v>161</v>
      </c>
      <c r="AU1429" s="160" t="s">
        <v>81</v>
      </c>
      <c r="AV1429" s="11" t="s">
        <v>81</v>
      </c>
      <c r="AW1429" s="11" t="s">
        <v>32</v>
      </c>
      <c r="AX1429" s="11" t="s">
        <v>74</v>
      </c>
      <c r="AY1429" s="160" t="s">
        <v>154</v>
      </c>
    </row>
    <row r="1430" spans="2:65" s="11" customFormat="1" ht="22.5" customHeight="1" x14ac:dyDescent="0.1">
      <c r="B1430" s="153"/>
      <c r="C1430" s="154"/>
      <c r="D1430" s="154"/>
      <c r="E1430" s="155" t="s">
        <v>3</v>
      </c>
      <c r="F1430" s="249" t="s">
        <v>1449</v>
      </c>
      <c r="G1430" s="250"/>
      <c r="H1430" s="250"/>
      <c r="I1430" s="250"/>
      <c r="J1430" s="154"/>
      <c r="K1430" s="156">
        <v>135.79499999999999</v>
      </c>
      <c r="L1430" s="154"/>
      <c r="M1430" s="154"/>
      <c r="N1430" s="154"/>
      <c r="O1430" s="154"/>
      <c r="P1430" s="154"/>
      <c r="Q1430" s="154"/>
      <c r="R1430" s="157"/>
      <c r="T1430" s="158"/>
      <c r="U1430" s="154"/>
      <c r="V1430" s="154"/>
      <c r="W1430" s="154"/>
      <c r="X1430" s="154"/>
      <c r="Y1430" s="154"/>
      <c r="Z1430" s="154"/>
      <c r="AA1430" s="159"/>
      <c r="AT1430" s="160" t="s">
        <v>161</v>
      </c>
      <c r="AU1430" s="160" t="s">
        <v>81</v>
      </c>
      <c r="AV1430" s="11" t="s">
        <v>81</v>
      </c>
      <c r="AW1430" s="11" t="s">
        <v>32</v>
      </c>
      <c r="AX1430" s="11" t="s">
        <v>74</v>
      </c>
      <c r="AY1430" s="160" t="s">
        <v>154</v>
      </c>
    </row>
    <row r="1431" spans="2:65" s="11" customFormat="1" ht="22.5" customHeight="1" x14ac:dyDescent="0.1">
      <c r="B1431" s="153"/>
      <c r="C1431" s="154"/>
      <c r="D1431" s="154"/>
      <c r="E1431" s="155" t="s">
        <v>3</v>
      </c>
      <c r="F1431" s="249" t="s">
        <v>1450</v>
      </c>
      <c r="G1431" s="250"/>
      <c r="H1431" s="250"/>
      <c r="I1431" s="250"/>
      <c r="J1431" s="154"/>
      <c r="K1431" s="156">
        <v>128.38800000000001</v>
      </c>
      <c r="L1431" s="154"/>
      <c r="M1431" s="154"/>
      <c r="N1431" s="154"/>
      <c r="O1431" s="154"/>
      <c r="P1431" s="154"/>
      <c r="Q1431" s="154"/>
      <c r="R1431" s="157"/>
      <c r="T1431" s="158"/>
      <c r="U1431" s="154"/>
      <c r="V1431" s="154"/>
      <c r="W1431" s="154"/>
      <c r="X1431" s="154"/>
      <c r="Y1431" s="154"/>
      <c r="Z1431" s="154"/>
      <c r="AA1431" s="159"/>
      <c r="AT1431" s="160" t="s">
        <v>161</v>
      </c>
      <c r="AU1431" s="160" t="s">
        <v>81</v>
      </c>
      <c r="AV1431" s="11" t="s">
        <v>81</v>
      </c>
      <c r="AW1431" s="11" t="s">
        <v>32</v>
      </c>
      <c r="AX1431" s="11" t="s">
        <v>74</v>
      </c>
      <c r="AY1431" s="160" t="s">
        <v>154</v>
      </c>
    </row>
    <row r="1432" spans="2:65" s="10" customFormat="1" ht="22.5" customHeight="1" x14ac:dyDescent="0.1">
      <c r="B1432" s="145"/>
      <c r="C1432" s="146"/>
      <c r="D1432" s="146"/>
      <c r="E1432" s="147" t="s">
        <v>3</v>
      </c>
      <c r="F1432" s="253" t="s">
        <v>1451</v>
      </c>
      <c r="G1432" s="248"/>
      <c r="H1432" s="248"/>
      <c r="I1432" s="248"/>
      <c r="J1432" s="146"/>
      <c r="K1432" s="148" t="s">
        <v>3</v>
      </c>
      <c r="L1432" s="146"/>
      <c r="M1432" s="146"/>
      <c r="N1432" s="146"/>
      <c r="O1432" s="146"/>
      <c r="P1432" s="146"/>
      <c r="Q1432" s="146"/>
      <c r="R1432" s="149"/>
      <c r="T1432" s="150"/>
      <c r="U1432" s="146"/>
      <c r="V1432" s="146"/>
      <c r="W1432" s="146"/>
      <c r="X1432" s="146"/>
      <c r="Y1432" s="146"/>
      <c r="Z1432" s="146"/>
      <c r="AA1432" s="151"/>
      <c r="AT1432" s="152" t="s">
        <v>161</v>
      </c>
      <c r="AU1432" s="152" t="s">
        <v>81</v>
      </c>
      <c r="AV1432" s="10" t="s">
        <v>20</v>
      </c>
      <c r="AW1432" s="10" t="s">
        <v>32</v>
      </c>
      <c r="AX1432" s="10" t="s">
        <v>74</v>
      </c>
      <c r="AY1432" s="152" t="s">
        <v>154</v>
      </c>
    </row>
    <row r="1433" spans="2:65" s="11" customFormat="1" ht="22.5" customHeight="1" x14ac:dyDescent="0.1">
      <c r="B1433" s="153"/>
      <c r="C1433" s="154"/>
      <c r="D1433" s="154"/>
      <c r="E1433" s="155" t="s">
        <v>3</v>
      </c>
      <c r="F1433" s="249" t="s">
        <v>1452</v>
      </c>
      <c r="G1433" s="250"/>
      <c r="H1433" s="250"/>
      <c r="I1433" s="250"/>
      <c r="J1433" s="154"/>
      <c r="K1433" s="156">
        <v>40</v>
      </c>
      <c r="L1433" s="154"/>
      <c r="M1433" s="154"/>
      <c r="N1433" s="154"/>
      <c r="O1433" s="154"/>
      <c r="P1433" s="154"/>
      <c r="Q1433" s="154"/>
      <c r="R1433" s="157"/>
      <c r="T1433" s="158"/>
      <c r="U1433" s="154"/>
      <c r="V1433" s="154"/>
      <c r="W1433" s="154"/>
      <c r="X1433" s="154"/>
      <c r="Y1433" s="154"/>
      <c r="Z1433" s="154"/>
      <c r="AA1433" s="159"/>
      <c r="AT1433" s="160" t="s">
        <v>161</v>
      </c>
      <c r="AU1433" s="160" t="s">
        <v>81</v>
      </c>
      <c r="AV1433" s="11" t="s">
        <v>81</v>
      </c>
      <c r="AW1433" s="11" t="s">
        <v>32</v>
      </c>
      <c r="AX1433" s="11" t="s">
        <v>74</v>
      </c>
      <c r="AY1433" s="160" t="s">
        <v>154</v>
      </c>
    </row>
    <row r="1434" spans="2:65" s="12" customFormat="1" ht="22.5" customHeight="1" x14ac:dyDescent="0.1">
      <c r="B1434" s="161"/>
      <c r="C1434" s="162"/>
      <c r="D1434" s="162"/>
      <c r="E1434" s="163" t="s">
        <v>3</v>
      </c>
      <c r="F1434" s="251" t="s">
        <v>163</v>
      </c>
      <c r="G1434" s="252"/>
      <c r="H1434" s="252"/>
      <c r="I1434" s="252"/>
      <c r="J1434" s="162"/>
      <c r="K1434" s="164">
        <v>659.71900000000005</v>
      </c>
      <c r="L1434" s="162"/>
      <c r="M1434" s="162"/>
      <c r="N1434" s="162"/>
      <c r="O1434" s="162"/>
      <c r="P1434" s="162"/>
      <c r="Q1434" s="162"/>
      <c r="R1434" s="165"/>
      <c r="T1434" s="166"/>
      <c r="U1434" s="162"/>
      <c r="V1434" s="162"/>
      <c r="W1434" s="162"/>
      <c r="X1434" s="162"/>
      <c r="Y1434" s="162"/>
      <c r="Z1434" s="162"/>
      <c r="AA1434" s="167"/>
      <c r="AT1434" s="168" t="s">
        <v>161</v>
      </c>
      <c r="AU1434" s="168" t="s">
        <v>81</v>
      </c>
      <c r="AV1434" s="12" t="s">
        <v>87</v>
      </c>
      <c r="AW1434" s="12" t="s">
        <v>32</v>
      </c>
      <c r="AX1434" s="12" t="s">
        <v>20</v>
      </c>
      <c r="AY1434" s="168" t="s">
        <v>154</v>
      </c>
    </row>
    <row r="1435" spans="2:65" s="1" customFormat="1" ht="31.5" customHeight="1" x14ac:dyDescent="0.1">
      <c r="B1435" s="135"/>
      <c r="C1435" s="136" t="s">
        <v>1497</v>
      </c>
      <c r="D1435" s="136" t="s">
        <v>155</v>
      </c>
      <c r="E1435" s="137" t="s">
        <v>1498</v>
      </c>
      <c r="F1435" s="244" t="s">
        <v>1499</v>
      </c>
      <c r="G1435" s="245"/>
      <c r="H1435" s="245"/>
      <c r="I1435" s="245"/>
      <c r="J1435" s="138" t="s">
        <v>974</v>
      </c>
      <c r="K1435" s="139">
        <v>3374.4250000000002</v>
      </c>
      <c r="L1435" s="246">
        <v>0</v>
      </c>
      <c r="M1435" s="245"/>
      <c r="N1435" s="246">
        <f>ROUND(L1435*K1435,2)</f>
        <v>0</v>
      </c>
      <c r="O1435" s="245"/>
      <c r="P1435" s="245"/>
      <c r="Q1435" s="245"/>
      <c r="R1435" s="140"/>
      <c r="T1435" s="141" t="s">
        <v>3</v>
      </c>
      <c r="U1435" s="40" t="s">
        <v>41</v>
      </c>
      <c r="V1435" s="142">
        <v>0</v>
      </c>
      <c r="W1435" s="142">
        <f>V1435*K1435</f>
        <v>0</v>
      </c>
      <c r="X1435" s="142">
        <v>0</v>
      </c>
      <c r="Y1435" s="142">
        <f>X1435*K1435</f>
        <v>0</v>
      </c>
      <c r="Z1435" s="142">
        <v>0</v>
      </c>
      <c r="AA1435" s="143">
        <f>Z1435*K1435</f>
        <v>0</v>
      </c>
      <c r="AR1435" s="17" t="s">
        <v>258</v>
      </c>
      <c r="AT1435" s="17" t="s">
        <v>155</v>
      </c>
      <c r="AU1435" s="17" t="s">
        <v>81</v>
      </c>
      <c r="AY1435" s="17" t="s">
        <v>154</v>
      </c>
      <c r="BE1435" s="144">
        <f>IF(U1435="základní",N1435,0)</f>
        <v>0</v>
      </c>
      <c r="BF1435" s="144">
        <f>IF(U1435="snížená",N1435,0)</f>
        <v>0</v>
      </c>
      <c r="BG1435" s="144">
        <f>IF(U1435="zákl. přenesená",N1435,0)</f>
        <v>0</v>
      </c>
      <c r="BH1435" s="144">
        <f>IF(U1435="sníž. přenesená",N1435,0)</f>
        <v>0</v>
      </c>
      <c r="BI1435" s="144">
        <f>IF(U1435="nulová",N1435,0)</f>
        <v>0</v>
      </c>
      <c r="BJ1435" s="17" t="s">
        <v>81</v>
      </c>
      <c r="BK1435" s="144">
        <f>ROUND(L1435*K1435,2)</f>
        <v>0</v>
      </c>
      <c r="BL1435" s="17" t="s">
        <v>258</v>
      </c>
      <c r="BM1435" s="17" t="s">
        <v>1500</v>
      </c>
    </row>
    <row r="1436" spans="2:65" s="9" customFormat="1" ht="29.85" customHeight="1" x14ac:dyDescent="0.15">
      <c r="B1436" s="124"/>
      <c r="C1436" s="125"/>
      <c r="D1436" s="134" t="s">
        <v>132</v>
      </c>
      <c r="E1436" s="134"/>
      <c r="F1436" s="134"/>
      <c r="G1436" s="134"/>
      <c r="H1436" s="134"/>
      <c r="I1436" s="134"/>
      <c r="J1436" s="134"/>
      <c r="K1436" s="134"/>
      <c r="L1436" s="134"/>
      <c r="M1436" s="134"/>
      <c r="N1436" s="260">
        <f>BK1436</f>
        <v>0</v>
      </c>
      <c r="O1436" s="261"/>
      <c r="P1436" s="261"/>
      <c r="Q1436" s="261"/>
      <c r="R1436" s="127"/>
      <c r="T1436" s="128"/>
      <c r="U1436" s="125"/>
      <c r="V1436" s="125"/>
      <c r="W1436" s="129">
        <f>SUM(W1437:W1482)</f>
        <v>71.715199999999996</v>
      </c>
      <c r="X1436" s="125"/>
      <c r="Y1436" s="129">
        <f>SUM(Y1437:Y1482)</f>
        <v>1.7951515000000002</v>
      </c>
      <c r="Z1436" s="125"/>
      <c r="AA1436" s="130">
        <f>SUM(AA1437:AA1482)</f>
        <v>0</v>
      </c>
      <c r="AR1436" s="131" t="s">
        <v>81</v>
      </c>
      <c r="AT1436" s="132" t="s">
        <v>73</v>
      </c>
      <c r="AU1436" s="132" t="s">
        <v>20</v>
      </c>
      <c r="AY1436" s="131" t="s">
        <v>154</v>
      </c>
      <c r="BK1436" s="133">
        <f>SUM(BK1437:BK1482)</f>
        <v>0</v>
      </c>
    </row>
    <row r="1437" spans="2:65" s="1" customFormat="1" ht="31.5" customHeight="1" x14ac:dyDescent="0.1">
      <c r="B1437" s="135"/>
      <c r="C1437" s="136" t="s">
        <v>1501</v>
      </c>
      <c r="D1437" s="136" t="s">
        <v>155</v>
      </c>
      <c r="E1437" s="137" t="s">
        <v>1502</v>
      </c>
      <c r="F1437" s="244" t="s">
        <v>1503</v>
      </c>
      <c r="G1437" s="245"/>
      <c r="H1437" s="245"/>
      <c r="I1437" s="245"/>
      <c r="J1437" s="138" t="s">
        <v>206</v>
      </c>
      <c r="K1437" s="139">
        <v>18.5</v>
      </c>
      <c r="L1437" s="246">
        <v>0</v>
      </c>
      <c r="M1437" s="245"/>
      <c r="N1437" s="246">
        <f>ROUND(L1437*K1437,2)</f>
        <v>0</v>
      </c>
      <c r="O1437" s="245"/>
      <c r="P1437" s="245"/>
      <c r="Q1437" s="245"/>
      <c r="R1437" s="140"/>
      <c r="T1437" s="141" t="s">
        <v>3</v>
      </c>
      <c r="U1437" s="40" t="s">
        <v>41</v>
      </c>
      <c r="V1437" s="142">
        <v>0.53900000000000003</v>
      </c>
      <c r="W1437" s="142">
        <f>V1437*K1437</f>
        <v>9.9715000000000007</v>
      </c>
      <c r="X1437" s="142">
        <v>1.47E-3</v>
      </c>
      <c r="Y1437" s="142">
        <f>X1437*K1437</f>
        <v>2.7195E-2</v>
      </c>
      <c r="Z1437" s="142">
        <v>0</v>
      </c>
      <c r="AA1437" s="143">
        <f>Z1437*K1437</f>
        <v>0</v>
      </c>
      <c r="AR1437" s="17" t="s">
        <v>258</v>
      </c>
      <c r="AT1437" s="17" t="s">
        <v>155</v>
      </c>
      <c r="AU1437" s="17" t="s">
        <v>81</v>
      </c>
      <c r="AY1437" s="17" t="s">
        <v>154</v>
      </c>
      <c r="BE1437" s="144">
        <f>IF(U1437="základní",N1437,0)</f>
        <v>0</v>
      </c>
      <c r="BF1437" s="144">
        <f>IF(U1437="snížená",N1437,0)</f>
        <v>0</v>
      </c>
      <c r="BG1437" s="144">
        <f>IF(U1437="zákl. přenesená",N1437,0)</f>
        <v>0</v>
      </c>
      <c r="BH1437" s="144">
        <f>IF(U1437="sníž. přenesená",N1437,0)</f>
        <v>0</v>
      </c>
      <c r="BI1437" s="144">
        <f>IF(U1437="nulová",N1437,0)</f>
        <v>0</v>
      </c>
      <c r="BJ1437" s="17" t="s">
        <v>81</v>
      </c>
      <c r="BK1437" s="144">
        <f>ROUND(L1437*K1437,2)</f>
        <v>0</v>
      </c>
      <c r="BL1437" s="17" t="s">
        <v>258</v>
      </c>
      <c r="BM1437" s="17" t="s">
        <v>1504</v>
      </c>
    </row>
    <row r="1438" spans="2:65" s="10" customFormat="1" ht="22.5" customHeight="1" x14ac:dyDescent="0.1">
      <c r="B1438" s="145"/>
      <c r="C1438" s="146"/>
      <c r="D1438" s="146"/>
      <c r="E1438" s="147" t="s">
        <v>3</v>
      </c>
      <c r="F1438" s="247" t="s">
        <v>588</v>
      </c>
      <c r="G1438" s="248"/>
      <c r="H1438" s="248"/>
      <c r="I1438" s="248"/>
      <c r="J1438" s="146"/>
      <c r="K1438" s="148" t="s">
        <v>3</v>
      </c>
      <c r="L1438" s="146"/>
      <c r="M1438" s="146"/>
      <c r="N1438" s="146"/>
      <c r="O1438" s="146"/>
      <c r="P1438" s="146"/>
      <c r="Q1438" s="146"/>
      <c r="R1438" s="149"/>
      <c r="T1438" s="150"/>
      <c r="U1438" s="146"/>
      <c r="V1438" s="146"/>
      <c r="W1438" s="146"/>
      <c r="X1438" s="146"/>
      <c r="Y1438" s="146"/>
      <c r="Z1438" s="146"/>
      <c r="AA1438" s="151"/>
      <c r="AT1438" s="152" t="s">
        <v>161</v>
      </c>
      <c r="AU1438" s="152" t="s">
        <v>81</v>
      </c>
      <c r="AV1438" s="10" t="s">
        <v>20</v>
      </c>
      <c r="AW1438" s="10" t="s">
        <v>32</v>
      </c>
      <c r="AX1438" s="10" t="s">
        <v>74</v>
      </c>
      <c r="AY1438" s="152" t="s">
        <v>154</v>
      </c>
    </row>
    <row r="1439" spans="2:65" s="11" customFormat="1" ht="22.5" customHeight="1" x14ac:dyDescent="0.1">
      <c r="B1439" s="153"/>
      <c r="C1439" s="154"/>
      <c r="D1439" s="154"/>
      <c r="E1439" s="155" t="s">
        <v>3</v>
      </c>
      <c r="F1439" s="249" t="s">
        <v>589</v>
      </c>
      <c r="G1439" s="250"/>
      <c r="H1439" s="250"/>
      <c r="I1439" s="250"/>
      <c r="J1439" s="154"/>
      <c r="K1439" s="156">
        <v>18.5</v>
      </c>
      <c r="L1439" s="154"/>
      <c r="M1439" s="154"/>
      <c r="N1439" s="154"/>
      <c r="O1439" s="154"/>
      <c r="P1439" s="154"/>
      <c r="Q1439" s="154"/>
      <c r="R1439" s="157"/>
      <c r="T1439" s="158"/>
      <c r="U1439" s="154"/>
      <c r="V1439" s="154"/>
      <c r="W1439" s="154"/>
      <c r="X1439" s="154"/>
      <c r="Y1439" s="154"/>
      <c r="Z1439" s="154"/>
      <c r="AA1439" s="159"/>
      <c r="AT1439" s="160" t="s">
        <v>161</v>
      </c>
      <c r="AU1439" s="160" t="s">
        <v>81</v>
      </c>
      <c r="AV1439" s="11" t="s">
        <v>81</v>
      </c>
      <c r="AW1439" s="11" t="s">
        <v>32</v>
      </c>
      <c r="AX1439" s="11" t="s">
        <v>74</v>
      </c>
      <c r="AY1439" s="160" t="s">
        <v>154</v>
      </c>
    </row>
    <row r="1440" spans="2:65" s="12" customFormat="1" ht="22.5" customHeight="1" x14ac:dyDescent="0.1">
      <c r="B1440" s="161"/>
      <c r="C1440" s="162"/>
      <c r="D1440" s="162"/>
      <c r="E1440" s="163" t="s">
        <v>3</v>
      </c>
      <c r="F1440" s="251" t="s">
        <v>163</v>
      </c>
      <c r="G1440" s="252"/>
      <c r="H1440" s="252"/>
      <c r="I1440" s="252"/>
      <c r="J1440" s="162"/>
      <c r="K1440" s="164">
        <v>18.5</v>
      </c>
      <c r="L1440" s="162"/>
      <c r="M1440" s="162"/>
      <c r="N1440" s="162"/>
      <c r="O1440" s="162"/>
      <c r="P1440" s="162"/>
      <c r="Q1440" s="162"/>
      <c r="R1440" s="165"/>
      <c r="T1440" s="166"/>
      <c r="U1440" s="162"/>
      <c r="V1440" s="162"/>
      <c r="W1440" s="162"/>
      <c r="X1440" s="162"/>
      <c r="Y1440" s="162"/>
      <c r="Z1440" s="162"/>
      <c r="AA1440" s="167"/>
      <c r="AT1440" s="168" t="s">
        <v>161</v>
      </c>
      <c r="AU1440" s="168" t="s">
        <v>81</v>
      </c>
      <c r="AV1440" s="12" t="s">
        <v>87</v>
      </c>
      <c r="AW1440" s="12" t="s">
        <v>32</v>
      </c>
      <c r="AX1440" s="12" t="s">
        <v>20</v>
      </c>
      <c r="AY1440" s="168" t="s">
        <v>154</v>
      </c>
    </row>
    <row r="1441" spans="2:65" s="1" customFormat="1" ht="31.5" customHeight="1" x14ac:dyDescent="0.1">
      <c r="B1441" s="135"/>
      <c r="C1441" s="136" t="s">
        <v>1505</v>
      </c>
      <c r="D1441" s="136" t="s">
        <v>155</v>
      </c>
      <c r="E1441" s="137" t="s">
        <v>1506</v>
      </c>
      <c r="F1441" s="244" t="s">
        <v>1507</v>
      </c>
      <c r="G1441" s="245"/>
      <c r="H1441" s="245"/>
      <c r="I1441" s="245"/>
      <c r="J1441" s="138" t="s">
        <v>206</v>
      </c>
      <c r="K1441" s="139">
        <v>18.5</v>
      </c>
      <c r="L1441" s="246">
        <v>0</v>
      </c>
      <c r="M1441" s="245"/>
      <c r="N1441" s="246">
        <f>ROUND(L1441*K1441,2)</f>
        <v>0</v>
      </c>
      <c r="O1441" s="245"/>
      <c r="P1441" s="245"/>
      <c r="Q1441" s="245"/>
      <c r="R1441" s="140"/>
      <c r="T1441" s="141" t="s">
        <v>3</v>
      </c>
      <c r="U1441" s="40" t="s">
        <v>41</v>
      </c>
      <c r="V1441" s="142">
        <v>0.27600000000000002</v>
      </c>
      <c r="W1441" s="142">
        <f>V1441*K1441</f>
        <v>5.1060000000000008</v>
      </c>
      <c r="X1441" s="142">
        <v>9.7999999999999997E-4</v>
      </c>
      <c r="Y1441" s="142">
        <f>X1441*K1441</f>
        <v>1.813E-2</v>
      </c>
      <c r="Z1441" s="142">
        <v>0</v>
      </c>
      <c r="AA1441" s="143">
        <f>Z1441*K1441</f>
        <v>0</v>
      </c>
      <c r="AR1441" s="17" t="s">
        <v>258</v>
      </c>
      <c r="AT1441" s="17" t="s">
        <v>155</v>
      </c>
      <c r="AU1441" s="17" t="s">
        <v>81</v>
      </c>
      <c r="AY1441" s="17" t="s">
        <v>154</v>
      </c>
      <c r="BE1441" s="144">
        <f>IF(U1441="základní",N1441,0)</f>
        <v>0</v>
      </c>
      <c r="BF1441" s="144">
        <f>IF(U1441="snížená",N1441,0)</f>
        <v>0</v>
      </c>
      <c r="BG1441" s="144">
        <f>IF(U1441="zákl. přenesená",N1441,0)</f>
        <v>0</v>
      </c>
      <c r="BH1441" s="144">
        <f>IF(U1441="sníž. přenesená",N1441,0)</f>
        <v>0</v>
      </c>
      <c r="BI1441" s="144">
        <f>IF(U1441="nulová",N1441,0)</f>
        <v>0</v>
      </c>
      <c r="BJ1441" s="17" t="s">
        <v>81</v>
      </c>
      <c r="BK1441" s="144">
        <f>ROUND(L1441*K1441,2)</f>
        <v>0</v>
      </c>
      <c r="BL1441" s="17" t="s">
        <v>258</v>
      </c>
      <c r="BM1441" s="17" t="s">
        <v>1508</v>
      </c>
    </row>
    <row r="1442" spans="2:65" s="1" customFormat="1" ht="22.5" customHeight="1" x14ac:dyDescent="0.1">
      <c r="B1442" s="135"/>
      <c r="C1442" s="177" t="s">
        <v>1509</v>
      </c>
      <c r="D1442" s="177" t="s">
        <v>367</v>
      </c>
      <c r="E1442" s="178" t="s">
        <v>1510</v>
      </c>
      <c r="F1442" s="256" t="s">
        <v>1511</v>
      </c>
      <c r="G1442" s="257"/>
      <c r="H1442" s="257"/>
      <c r="I1442" s="257"/>
      <c r="J1442" s="179" t="s">
        <v>221</v>
      </c>
      <c r="K1442" s="180">
        <v>10.36</v>
      </c>
      <c r="L1442" s="258">
        <v>0</v>
      </c>
      <c r="M1442" s="257"/>
      <c r="N1442" s="258">
        <f>ROUND(L1442*K1442,2)</f>
        <v>0</v>
      </c>
      <c r="O1442" s="245"/>
      <c r="P1442" s="245"/>
      <c r="Q1442" s="245"/>
      <c r="R1442" s="140"/>
      <c r="T1442" s="141" t="s">
        <v>3</v>
      </c>
      <c r="U1442" s="40" t="s">
        <v>41</v>
      </c>
      <c r="V1442" s="142">
        <v>0</v>
      </c>
      <c r="W1442" s="142">
        <f>V1442*K1442</f>
        <v>0</v>
      </c>
      <c r="X1442" s="142">
        <v>2.2499999999999999E-2</v>
      </c>
      <c r="Y1442" s="142">
        <f>X1442*K1442</f>
        <v>0.23309999999999997</v>
      </c>
      <c r="Z1442" s="142">
        <v>0</v>
      </c>
      <c r="AA1442" s="143">
        <f>Z1442*K1442</f>
        <v>0</v>
      </c>
      <c r="AR1442" s="17" t="s">
        <v>383</v>
      </c>
      <c r="AT1442" s="17" t="s">
        <v>367</v>
      </c>
      <c r="AU1442" s="17" t="s">
        <v>81</v>
      </c>
      <c r="AY1442" s="17" t="s">
        <v>154</v>
      </c>
      <c r="BE1442" s="144">
        <f>IF(U1442="základní",N1442,0)</f>
        <v>0</v>
      </c>
      <c r="BF1442" s="144">
        <f>IF(U1442="snížená",N1442,0)</f>
        <v>0</v>
      </c>
      <c r="BG1442" s="144">
        <f>IF(U1442="zákl. přenesená",N1442,0)</f>
        <v>0</v>
      </c>
      <c r="BH1442" s="144">
        <f>IF(U1442="sníž. přenesená",N1442,0)</f>
        <v>0</v>
      </c>
      <c r="BI1442" s="144">
        <f>IF(U1442="nulová",N1442,0)</f>
        <v>0</v>
      </c>
      <c r="BJ1442" s="17" t="s">
        <v>81</v>
      </c>
      <c r="BK1442" s="144">
        <f>ROUND(L1442*K1442,2)</f>
        <v>0</v>
      </c>
      <c r="BL1442" s="17" t="s">
        <v>258</v>
      </c>
      <c r="BM1442" s="17" t="s">
        <v>1512</v>
      </c>
    </row>
    <row r="1443" spans="2:65" s="10" customFormat="1" ht="22.5" customHeight="1" x14ac:dyDescent="0.1">
      <c r="B1443" s="145"/>
      <c r="C1443" s="146"/>
      <c r="D1443" s="146"/>
      <c r="E1443" s="147" t="s">
        <v>3</v>
      </c>
      <c r="F1443" s="247" t="s">
        <v>371</v>
      </c>
      <c r="G1443" s="248"/>
      <c r="H1443" s="248"/>
      <c r="I1443" s="248"/>
      <c r="J1443" s="146"/>
      <c r="K1443" s="148" t="s">
        <v>3</v>
      </c>
      <c r="L1443" s="146"/>
      <c r="M1443" s="146"/>
      <c r="N1443" s="146"/>
      <c r="O1443" s="146"/>
      <c r="P1443" s="146"/>
      <c r="Q1443" s="146"/>
      <c r="R1443" s="149"/>
      <c r="T1443" s="150"/>
      <c r="U1443" s="146"/>
      <c r="V1443" s="146"/>
      <c r="W1443" s="146"/>
      <c r="X1443" s="146"/>
      <c r="Y1443" s="146"/>
      <c r="Z1443" s="146"/>
      <c r="AA1443" s="151"/>
      <c r="AT1443" s="152" t="s">
        <v>161</v>
      </c>
      <c r="AU1443" s="152" t="s">
        <v>81</v>
      </c>
      <c r="AV1443" s="10" t="s">
        <v>20</v>
      </c>
      <c r="AW1443" s="10" t="s">
        <v>32</v>
      </c>
      <c r="AX1443" s="10" t="s">
        <v>74</v>
      </c>
      <c r="AY1443" s="152" t="s">
        <v>154</v>
      </c>
    </row>
    <row r="1444" spans="2:65" s="11" customFormat="1" ht="22.5" customHeight="1" x14ac:dyDescent="0.1">
      <c r="B1444" s="153"/>
      <c r="C1444" s="154"/>
      <c r="D1444" s="154"/>
      <c r="E1444" s="155" t="s">
        <v>3</v>
      </c>
      <c r="F1444" s="249" t="s">
        <v>1513</v>
      </c>
      <c r="G1444" s="250"/>
      <c r="H1444" s="250"/>
      <c r="I1444" s="250"/>
      <c r="J1444" s="154"/>
      <c r="K1444" s="156">
        <v>6.1050000000000004</v>
      </c>
      <c r="L1444" s="154"/>
      <c r="M1444" s="154"/>
      <c r="N1444" s="154"/>
      <c r="O1444" s="154"/>
      <c r="P1444" s="154"/>
      <c r="Q1444" s="154"/>
      <c r="R1444" s="157"/>
      <c r="T1444" s="158"/>
      <c r="U1444" s="154"/>
      <c r="V1444" s="154"/>
      <c r="W1444" s="154"/>
      <c r="X1444" s="154"/>
      <c r="Y1444" s="154"/>
      <c r="Z1444" s="154"/>
      <c r="AA1444" s="159"/>
      <c r="AT1444" s="160" t="s">
        <v>161</v>
      </c>
      <c r="AU1444" s="160" t="s">
        <v>81</v>
      </c>
      <c r="AV1444" s="11" t="s">
        <v>81</v>
      </c>
      <c r="AW1444" s="11" t="s">
        <v>32</v>
      </c>
      <c r="AX1444" s="11" t="s">
        <v>74</v>
      </c>
      <c r="AY1444" s="160" t="s">
        <v>154</v>
      </c>
    </row>
    <row r="1445" spans="2:65" s="11" customFormat="1" ht="22.5" customHeight="1" x14ac:dyDescent="0.1">
      <c r="B1445" s="153"/>
      <c r="C1445" s="154"/>
      <c r="D1445" s="154"/>
      <c r="E1445" s="155" t="s">
        <v>3</v>
      </c>
      <c r="F1445" s="249" t="s">
        <v>1514</v>
      </c>
      <c r="G1445" s="250"/>
      <c r="H1445" s="250"/>
      <c r="I1445" s="250"/>
      <c r="J1445" s="154"/>
      <c r="K1445" s="156">
        <v>4.2549999999999999</v>
      </c>
      <c r="L1445" s="154"/>
      <c r="M1445" s="154"/>
      <c r="N1445" s="154"/>
      <c r="O1445" s="154"/>
      <c r="P1445" s="154"/>
      <c r="Q1445" s="154"/>
      <c r="R1445" s="157"/>
      <c r="T1445" s="158"/>
      <c r="U1445" s="154"/>
      <c r="V1445" s="154"/>
      <c r="W1445" s="154"/>
      <c r="X1445" s="154"/>
      <c r="Y1445" s="154"/>
      <c r="Z1445" s="154"/>
      <c r="AA1445" s="159"/>
      <c r="AT1445" s="160" t="s">
        <v>161</v>
      </c>
      <c r="AU1445" s="160" t="s">
        <v>81</v>
      </c>
      <c r="AV1445" s="11" t="s">
        <v>81</v>
      </c>
      <c r="AW1445" s="11" t="s">
        <v>32</v>
      </c>
      <c r="AX1445" s="11" t="s">
        <v>74</v>
      </c>
      <c r="AY1445" s="160" t="s">
        <v>154</v>
      </c>
    </row>
    <row r="1446" spans="2:65" s="12" customFormat="1" ht="22.5" customHeight="1" x14ac:dyDescent="0.1">
      <c r="B1446" s="161"/>
      <c r="C1446" s="162"/>
      <c r="D1446" s="162"/>
      <c r="E1446" s="163" t="s">
        <v>3</v>
      </c>
      <c r="F1446" s="251" t="s">
        <v>163</v>
      </c>
      <c r="G1446" s="252"/>
      <c r="H1446" s="252"/>
      <c r="I1446" s="252"/>
      <c r="J1446" s="162"/>
      <c r="K1446" s="164">
        <v>10.36</v>
      </c>
      <c r="L1446" s="162"/>
      <c r="M1446" s="162"/>
      <c r="N1446" s="162"/>
      <c r="O1446" s="162"/>
      <c r="P1446" s="162"/>
      <c r="Q1446" s="162"/>
      <c r="R1446" s="165"/>
      <c r="T1446" s="166"/>
      <c r="U1446" s="162"/>
      <c r="V1446" s="162"/>
      <c r="W1446" s="162"/>
      <c r="X1446" s="162"/>
      <c r="Y1446" s="162"/>
      <c r="Z1446" s="162"/>
      <c r="AA1446" s="167"/>
      <c r="AT1446" s="168" t="s">
        <v>161</v>
      </c>
      <c r="AU1446" s="168" t="s">
        <v>81</v>
      </c>
      <c r="AV1446" s="12" t="s">
        <v>87</v>
      </c>
      <c r="AW1446" s="12" t="s">
        <v>32</v>
      </c>
      <c r="AX1446" s="12" t="s">
        <v>20</v>
      </c>
      <c r="AY1446" s="168" t="s">
        <v>154</v>
      </c>
    </row>
    <row r="1447" spans="2:65" s="1" customFormat="1" ht="31.5" customHeight="1" x14ac:dyDescent="0.1">
      <c r="B1447" s="135"/>
      <c r="C1447" s="136" t="s">
        <v>1515</v>
      </c>
      <c r="D1447" s="136" t="s">
        <v>155</v>
      </c>
      <c r="E1447" s="137" t="s">
        <v>1516</v>
      </c>
      <c r="F1447" s="244" t="s">
        <v>1517</v>
      </c>
      <c r="G1447" s="245"/>
      <c r="H1447" s="245"/>
      <c r="I1447" s="245"/>
      <c r="J1447" s="138" t="s">
        <v>206</v>
      </c>
      <c r="K1447" s="139">
        <v>41.76</v>
      </c>
      <c r="L1447" s="246">
        <v>0</v>
      </c>
      <c r="M1447" s="245"/>
      <c r="N1447" s="246">
        <f>ROUND(L1447*K1447,2)</f>
        <v>0</v>
      </c>
      <c r="O1447" s="245"/>
      <c r="P1447" s="245"/>
      <c r="Q1447" s="245"/>
      <c r="R1447" s="140"/>
      <c r="T1447" s="141" t="s">
        <v>3</v>
      </c>
      <c r="U1447" s="40" t="s">
        <v>41</v>
      </c>
      <c r="V1447" s="142">
        <v>0.19</v>
      </c>
      <c r="W1447" s="142">
        <f>V1447*K1447</f>
        <v>7.9344000000000001</v>
      </c>
      <c r="X1447" s="142">
        <v>4.6000000000000001E-4</v>
      </c>
      <c r="Y1447" s="142">
        <f>X1447*K1447</f>
        <v>1.92096E-2</v>
      </c>
      <c r="Z1447" s="142">
        <v>0</v>
      </c>
      <c r="AA1447" s="143">
        <f>Z1447*K1447</f>
        <v>0</v>
      </c>
      <c r="AR1447" s="17" t="s">
        <v>258</v>
      </c>
      <c r="AT1447" s="17" t="s">
        <v>155</v>
      </c>
      <c r="AU1447" s="17" t="s">
        <v>81</v>
      </c>
      <c r="AY1447" s="17" t="s">
        <v>154</v>
      </c>
      <c r="BE1447" s="144">
        <f>IF(U1447="základní",N1447,0)</f>
        <v>0</v>
      </c>
      <c r="BF1447" s="144">
        <f>IF(U1447="snížená",N1447,0)</f>
        <v>0</v>
      </c>
      <c r="BG1447" s="144">
        <f>IF(U1447="zákl. přenesená",N1447,0)</f>
        <v>0</v>
      </c>
      <c r="BH1447" s="144">
        <f>IF(U1447="sníž. přenesená",N1447,0)</f>
        <v>0</v>
      </c>
      <c r="BI1447" s="144">
        <f>IF(U1447="nulová",N1447,0)</f>
        <v>0</v>
      </c>
      <c r="BJ1447" s="17" t="s">
        <v>81</v>
      </c>
      <c r="BK1447" s="144">
        <f>ROUND(L1447*K1447,2)</f>
        <v>0</v>
      </c>
      <c r="BL1447" s="17" t="s">
        <v>258</v>
      </c>
      <c r="BM1447" s="17" t="s">
        <v>1518</v>
      </c>
    </row>
    <row r="1448" spans="2:65" s="10" customFormat="1" ht="22.5" customHeight="1" x14ac:dyDescent="0.1">
      <c r="B1448" s="145"/>
      <c r="C1448" s="146"/>
      <c r="D1448" s="146"/>
      <c r="E1448" s="147" t="s">
        <v>3</v>
      </c>
      <c r="F1448" s="247" t="s">
        <v>1519</v>
      </c>
      <c r="G1448" s="248"/>
      <c r="H1448" s="248"/>
      <c r="I1448" s="248"/>
      <c r="J1448" s="146"/>
      <c r="K1448" s="148" t="s">
        <v>3</v>
      </c>
      <c r="L1448" s="146"/>
      <c r="M1448" s="146"/>
      <c r="N1448" s="146"/>
      <c r="O1448" s="146"/>
      <c r="P1448" s="146"/>
      <c r="Q1448" s="146"/>
      <c r="R1448" s="149"/>
      <c r="T1448" s="150"/>
      <c r="U1448" s="146"/>
      <c r="V1448" s="146"/>
      <c r="W1448" s="146"/>
      <c r="X1448" s="146"/>
      <c r="Y1448" s="146"/>
      <c r="Z1448" s="146"/>
      <c r="AA1448" s="151"/>
      <c r="AT1448" s="152" t="s">
        <v>161</v>
      </c>
      <c r="AU1448" s="152" t="s">
        <v>81</v>
      </c>
      <c r="AV1448" s="10" t="s">
        <v>20</v>
      </c>
      <c r="AW1448" s="10" t="s">
        <v>32</v>
      </c>
      <c r="AX1448" s="10" t="s">
        <v>74</v>
      </c>
      <c r="AY1448" s="152" t="s">
        <v>154</v>
      </c>
    </row>
    <row r="1449" spans="2:65" s="11" customFormat="1" ht="22.5" customHeight="1" x14ac:dyDescent="0.1">
      <c r="B1449" s="153"/>
      <c r="C1449" s="154"/>
      <c r="D1449" s="154"/>
      <c r="E1449" s="155" t="s">
        <v>3</v>
      </c>
      <c r="F1449" s="249" t="s">
        <v>1520</v>
      </c>
      <c r="G1449" s="250"/>
      <c r="H1449" s="250"/>
      <c r="I1449" s="250"/>
      <c r="J1449" s="154"/>
      <c r="K1449" s="156">
        <v>12.28</v>
      </c>
      <c r="L1449" s="154"/>
      <c r="M1449" s="154"/>
      <c r="N1449" s="154"/>
      <c r="O1449" s="154"/>
      <c r="P1449" s="154"/>
      <c r="Q1449" s="154"/>
      <c r="R1449" s="157"/>
      <c r="T1449" s="158"/>
      <c r="U1449" s="154"/>
      <c r="V1449" s="154"/>
      <c r="W1449" s="154"/>
      <c r="X1449" s="154"/>
      <c r="Y1449" s="154"/>
      <c r="Z1449" s="154"/>
      <c r="AA1449" s="159"/>
      <c r="AT1449" s="160" t="s">
        <v>161</v>
      </c>
      <c r="AU1449" s="160" t="s">
        <v>81</v>
      </c>
      <c r="AV1449" s="11" t="s">
        <v>81</v>
      </c>
      <c r="AW1449" s="11" t="s">
        <v>32</v>
      </c>
      <c r="AX1449" s="11" t="s">
        <v>74</v>
      </c>
      <c r="AY1449" s="160" t="s">
        <v>154</v>
      </c>
    </row>
    <row r="1450" spans="2:65" s="11" customFormat="1" ht="22.5" customHeight="1" x14ac:dyDescent="0.1">
      <c r="B1450" s="153"/>
      <c r="C1450" s="154"/>
      <c r="D1450" s="154"/>
      <c r="E1450" s="155" t="s">
        <v>3</v>
      </c>
      <c r="F1450" s="249" t="s">
        <v>1521</v>
      </c>
      <c r="G1450" s="250"/>
      <c r="H1450" s="250"/>
      <c r="I1450" s="250"/>
      <c r="J1450" s="154"/>
      <c r="K1450" s="156">
        <v>9.8800000000000008</v>
      </c>
      <c r="L1450" s="154"/>
      <c r="M1450" s="154"/>
      <c r="N1450" s="154"/>
      <c r="O1450" s="154"/>
      <c r="P1450" s="154"/>
      <c r="Q1450" s="154"/>
      <c r="R1450" s="157"/>
      <c r="T1450" s="158"/>
      <c r="U1450" s="154"/>
      <c r="V1450" s="154"/>
      <c r="W1450" s="154"/>
      <c r="X1450" s="154"/>
      <c r="Y1450" s="154"/>
      <c r="Z1450" s="154"/>
      <c r="AA1450" s="159"/>
      <c r="AT1450" s="160" t="s">
        <v>161</v>
      </c>
      <c r="AU1450" s="160" t="s">
        <v>81</v>
      </c>
      <c r="AV1450" s="11" t="s">
        <v>81</v>
      </c>
      <c r="AW1450" s="11" t="s">
        <v>32</v>
      </c>
      <c r="AX1450" s="11" t="s">
        <v>74</v>
      </c>
      <c r="AY1450" s="160" t="s">
        <v>154</v>
      </c>
    </row>
    <row r="1451" spans="2:65" s="11" customFormat="1" ht="22.5" customHeight="1" x14ac:dyDescent="0.1">
      <c r="B1451" s="153"/>
      <c r="C1451" s="154"/>
      <c r="D1451" s="154"/>
      <c r="E1451" s="155" t="s">
        <v>3</v>
      </c>
      <c r="F1451" s="249" t="s">
        <v>1522</v>
      </c>
      <c r="G1451" s="250"/>
      <c r="H1451" s="250"/>
      <c r="I1451" s="250"/>
      <c r="J1451" s="154"/>
      <c r="K1451" s="156">
        <v>12.54</v>
      </c>
      <c r="L1451" s="154"/>
      <c r="M1451" s="154"/>
      <c r="N1451" s="154"/>
      <c r="O1451" s="154"/>
      <c r="P1451" s="154"/>
      <c r="Q1451" s="154"/>
      <c r="R1451" s="157"/>
      <c r="T1451" s="158"/>
      <c r="U1451" s="154"/>
      <c r="V1451" s="154"/>
      <c r="W1451" s="154"/>
      <c r="X1451" s="154"/>
      <c r="Y1451" s="154"/>
      <c r="Z1451" s="154"/>
      <c r="AA1451" s="159"/>
      <c r="AT1451" s="160" t="s">
        <v>161</v>
      </c>
      <c r="AU1451" s="160" t="s">
        <v>81</v>
      </c>
      <c r="AV1451" s="11" t="s">
        <v>81</v>
      </c>
      <c r="AW1451" s="11" t="s">
        <v>32</v>
      </c>
      <c r="AX1451" s="11" t="s">
        <v>74</v>
      </c>
      <c r="AY1451" s="160" t="s">
        <v>154</v>
      </c>
    </row>
    <row r="1452" spans="2:65" s="11" customFormat="1" ht="22.5" customHeight="1" x14ac:dyDescent="0.1">
      <c r="B1452" s="153"/>
      <c r="C1452" s="154"/>
      <c r="D1452" s="154"/>
      <c r="E1452" s="155" t="s">
        <v>3</v>
      </c>
      <c r="F1452" s="249" t="s">
        <v>1523</v>
      </c>
      <c r="G1452" s="250"/>
      <c r="H1452" s="250"/>
      <c r="I1452" s="250"/>
      <c r="J1452" s="154"/>
      <c r="K1452" s="156">
        <v>7.06</v>
      </c>
      <c r="L1452" s="154"/>
      <c r="M1452" s="154"/>
      <c r="N1452" s="154"/>
      <c r="O1452" s="154"/>
      <c r="P1452" s="154"/>
      <c r="Q1452" s="154"/>
      <c r="R1452" s="157"/>
      <c r="T1452" s="158"/>
      <c r="U1452" s="154"/>
      <c r="V1452" s="154"/>
      <c r="W1452" s="154"/>
      <c r="X1452" s="154"/>
      <c r="Y1452" s="154"/>
      <c r="Z1452" s="154"/>
      <c r="AA1452" s="159"/>
      <c r="AT1452" s="160" t="s">
        <v>161</v>
      </c>
      <c r="AU1452" s="160" t="s">
        <v>81</v>
      </c>
      <c r="AV1452" s="11" t="s">
        <v>81</v>
      </c>
      <c r="AW1452" s="11" t="s">
        <v>32</v>
      </c>
      <c r="AX1452" s="11" t="s">
        <v>74</v>
      </c>
      <c r="AY1452" s="160" t="s">
        <v>154</v>
      </c>
    </row>
    <row r="1453" spans="2:65" s="12" customFormat="1" ht="22.5" customHeight="1" x14ac:dyDescent="0.1">
      <c r="B1453" s="161"/>
      <c r="C1453" s="162"/>
      <c r="D1453" s="162"/>
      <c r="E1453" s="163" t="s">
        <v>3</v>
      </c>
      <c r="F1453" s="251" t="s">
        <v>163</v>
      </c>
      <c r="G1453" s="252"/>
      <c r="H1453" s="252"/>
      <c r="I1453" s="252"/>
      <c r="J1453" s="162"/>
      <c r="K1453" s="164">
        <v>41.76</v>
      </c>
      <c r="L1453" s="162"/>
      <c r="M1453" s="162"/>
      <c r="N1453" s="162"/>
      <c r="O1453" s="162"/>
      <c r="P1453" s="162"/>
      <c r="Q1453" s="162"/>
      <c r="R1453" s="165"/>
      <c r="T1453" s="166"/>
      <c r="U1453" s="162"/>
      <c r="V1453" s="162"/>
      <c r="W1453" s="162"/>
      <c r="X1453" s="162"/>
      <c r="Y1453" s="162"/>
      <c r="Z1453" s="162"/>
      <c r="AA1453" s="167"/>
      <c r="AT1453" s="168" t="s">
        <v>161</v>
      </c>
      <c r="AU1453" s="168" t="s">
        <v>81</v>
      </c>
      <c r="AV1453" s="12" t="s">
        <v>87</v>
      </c>
      <c r="AW1453" s="12" t="s">
        <v>32</v>
      </c>
      <c r="AX1453" s="12" t="s">
        <v>20</v>
      </c>
      <c r="AY1453" s="168" t="s">
        <v>154</v>
      </c>
    </row>
    <row r="1454" spans="2:65" s="1" customFormat="1" ht="31.5" customHeight="1" x14ac:dyDescent="0.1">
      <c r="B1454" s="135"/>
      <c r="C1454" s="136" t="s">
        <v>1524</v>
      </c>
      <c r="D1454" s="136" t="s">
        <v>155</v>
      </c>
      <c r="E1454" s="137" t="s">
        <v>1525</v>
      </c>
      <c r="F1454" s="244" t="s">
        <v>1526</v>
      </c>
      <c r="G1454" s="245"/>
      <c r="H1454" s="245"/>
      <c r="I1454" s="245"/>
      <c r="J1454" s="138" t="s">
        <v>221</v>
      </c>
      <c r="K1454" s="139">
        <v>44.45</v>
      </c>
      <c r="L1454" s="246">
        <v>0</v>
      </c>
      <c r="M1454" s="245"/>
      <c r="N1454" s="246">
        <f>ROUND(L1454*K1454,2)</f>
        <v>0</v>
      </c>
      <c r="O1454" s="245"/>
      <c r="P1454" s="245"/>
      <c r="Q1454" s="245"/>
      <c r="R1454" s="140"/>
      <c r="T1454" s="141" t="s">
        <v>3</v>
      </c>
      <c r="U1454" s="40" t="s">
        <v>41</v>
      </c>
      <c r="V1454" s="142">
        <v>0.55000000000000004</v>
      </c>
      <c r="W1454" s="142">
        <f>V1454*K1454</f>
        <v>24.447500000000005</v>
      </c>
      <c r="X1454" s="142">
        <v>3.6700000000000001E-3</v>
      </c>
      <c r="Y1454" s="142">
        <f>X1454*K1454</f>
        <v>0.16313150000000001</v>
      </c>
      <c r="Z1454" s="142">
        <v>0</v>
      </c>
      <c r="AA1454" s="143">
        <f>Z1454*K1454</f>
        <v>0</v>
      </c>
      <c r="AR1454" s="17" t="s">
        <v>258</v>
      </c>
      <c r="AT1454" s="17" t="s">
        <v>155</v>
      </c>
      <c r="AU1454" s="17" t="s">
        <v>81</v>
      </c>
      <c r="AY1454" s="17" t="s">
        <v>154</v>
      </c>
      <c r="BE1454" s="144">
        <f>IF(U1454="základní",N1454,0)</f>
        <v>0</v>
      </c>
      <c r="BF1454" s="144">
        <f>IF(U1454="snížená",N1454,0)</f>
        <v>0</v>
      </c>
      <c r="BG1454" s="144">
        <f>IF(U1454="zákl. přenesená",N1454,0)</f>
        <v>0</v>
      </c>
      <c r="BH1454" s="144">
        <f>IF(U1454="sníž. přenesená",N1454,0)</f>
        <v>0</v>
      </c>
      <c r="BI1454" s="144">
        <f>IF(U1454="nulová",N1454,0)</f>
        <v>0</v>
      </c>
      <c r="BJ1454" s="17" t="s">
        <v>81</v>
      </c>
      <c r="BK1454" s="144">
        <f>ROUND(L1454*K1454,2)</f>
        <v>0</v>
      </c>
      <c r="BL1454" s="17" t="s">
        <v>258</v>
      </c>
      <c r="BM1454" s="17" t="s">
        <v>1527</v>
      </c>
    </row>
    <row r="1455" spans="2:65" s="10" customFormat="1" ht="22.5" customHeight="1" x14ac:dyDescent="0.1">
      <c r="B1455" s="145"/>
      <c r="C1455" s="146"/>
      <c r="D1455" s="146"/>
      <c r="E1455" s="147" t="s">
        <v>3</v>
      </c>
      <c r="F1455" s="247" t="s">
        <v>1528</v>
      </c>
      <c r="G1455" s="248"/>
      <c r="H1455" s="248"/>
      <c r="I1455" s="248"/>
      <c r="J1455" s="146"/>
      <c r="K1455" s="148" t="s">
        <v>3</v>
      </c>
      <c r="L1455" s="146"/>
      <c r="M1455" s="146"/>
      <c r="N1455" s="146"/>
      <c r="O1455" s="146"/>
      <c r="P1455" s="146"/>
      <c r="Q1455" s="146"/>
      <c r="R1455" s="149"/>
      <c r="T1455" s="150"/>
      <c r="U1455" s="146"/>
      <c r="V1455" s="146"/>
      <c r="W1455" s="146"/>
      <c r="X1455" s="146"/>
      <c r="Y1455" s="146"/>
      <c r="Z1455" s="146"/>
      <c r="AA1455" s="151"/>
      <c r="AT1455" s="152" t="s">
        <v>161</v>
      </c>
      <c r="AU1455" s="152" t="s">
        <v>81</v>
      </c>
      <c r="AV1455" s="10" t="s">
        <v>20</v>
      </c>
      <c r="AW1455" s="10" t="s">
        <v>32</v>
      </c>
      <c r="AX1455" s="10" t="s">
        <v>74</v>
      </c>
      <c r="AY1455" s="152" t="s">
        <v>154</v>
      </c>
    </row>
    <row r="1456" spans="2:65" s="11" customFormat="1" ht="22.5" customHeight="1" x14ac:dyDescent="0.1">
      <c r="B1456" s="153"/>
      <c r="C1456" s="154"/>
      <c r="D1456" s="154"/>
      <c r="E1456" s="155" t="s">
        <v>3</v>
      </c>
      <c r="F1456" s="249" t="s">
        <v>1529</v>
      </c>
      <c r="G1456" s="250"/>
      <c r="H1456" s="250"/>
      <c r="I1456" s="250"/>
      <c r="J1456" s="154"/>
      <c r="K1456" s="156">
        <v>15.17</v>
      </c>
      <c r="L1456" s="154"/>
      <c r="M1456" s="154"/>
      <c r="N1456" s="154"/>
      <c r="O1456" s="154"/>
      <c r="P1456" s="154"/>
      <c r="Q1456" s="154"/>
      <c r="R1456" s="157"/>
      <c r="T1456" s="158"/>
      <c r="U1456" s="154"/>
      <c r="V1456" s="154"/>
      <c r="W1456" s="154"/>
      <c r="X1456" s="154"/>
      <c r="Y1456" s="154"/>
      <c r="Z1456" s="154"/>
      <c r="AA1456" s="159"/>
      <c r="AT1456" s="160" t="s">
        <v>161</v>
      </c>
      <c r="AU1456" s="160" t="s">
        <v>81</v>
      </c>
      <c r="AV1456" s="11" t="s">
        <v>81</v>
      </c>
      <c r="AW1456" s="11" t="s">
        <v>32</v>
      </c>
      <c r="AX1456" s="11" t="s">
        <v>74</v>
      </c>
      <c r="AY1456" s="160" t="s">
        <v>154</v>
      </c>
    </row>
    <row r="1457" spans="2:65" s="11" customFormat="1" ht="22.5" customHeight="1" x14ac:dyDescent="0.1">
      <c r="B1457" s="153"/>
      <c r="C1457" s="154"/>
      <c r="D1457" s="154"/>
      <c r="E1457" s="155" t="s">
        <v>3</v>
      </c>
      <c r="F1457" s="249" t="s">
        <v>1530</v>
      </c>
      <c r="G1457" s="250"/>
      <c r="H1457" s="250"/>
      <c r="I1457" s="250"/>
      <c r="J1457" s="154"/>
      <c r="K1457" s="156">
        <v>29.28</v>
      </c>
      <c r="L1457" s="154"/>
      <c r="M1457" s="154"/>
      <c r="N1457" s="154"/>
      <c r="O1457" s="154"/>
      <c r="P1457" s="154"/>
      <c r="Q1457" s="154"/>
      <c r="R1457" s="157"/>
      <c r="T1457" s="158"/>
      <c r="U1457" s="154"/>
      <c r="V1457" s="154"/>
      <c r="W1457" s="154"/>
      <c r="X1457" s="154"/>
      <c r="Y1457" s="154"/>
      <c r="Z1457" s="154"/>
      <c r="AA1457" s="159"/>
      <c r="AT1457" s="160" t="s">
        <v>161</v>
      </c>
      <c r="AU1457" s="160" t="s">
        <v>81</v>
      </c>
      <c r="AV1457" s="11" t="s">
        <v>81</v>
      </c>
      <c r="AW1457" s="11" t="s">
        <v>32</v>
      </c>
      <c r="AX1457" s="11" t="s">
        <v>74</v>
      </c>
      <c r="AY1457" s="160" t="s">
        <v>154</v>
      </c>
    </row>
    <row r="1458" spans="2:65" s="12" customFormat="1" ht="22.5" customHeight="1" x14ac:dyDescent="0.1">
      <c r="B1458" s="161"/>
      <c r="C1458" s="162"/>
      <c r="D1458" s="162"/>
      <c r="E1458" s="163" t="s">
        <v>3</v>
      </c>
      <c r="F1458" s="251" t="s">
        <v>163</v>
      </c>
      <c r="G1458" s="252"/>
      <c r="H1458" s="252"/>
      <c r="I1458" s="252"/>
      <c r="J1458" s="162"/>
      <c r="K1458" s="164">
        <v>44.45</v>
      </c>
      <c r="L1458" s="162"/>
      <c r="M1458" s="162"/>
      <c r="N1458" s="162"/>
      <c r="O1458" s="162"/>
      <c r="P1458" s="162"/>
      <c r="Q1458" s="162"/>
      <c r="R1458" s="165"/>
      <c r="T1458" s="166"/>
      <c r="U1458" s="162"/>
      <c r="V1458" s="162"/>
      <c r="W1458" s="162"/>
      <c r="X1458" s="162"/>
      <c r="Y1458" s="162"/>
      <c r="Z1458" s="162"/>
      <c r="AA1458" s="167"/>
      <c r="AT1458" s="168" t="s">
        <v>161</v>
      </c>
      <c r="AU1458" s="168" t="s">
        <v>81</v>
      </c>
      <c r="AV1458" s="12" t="s">
        <v>87</v>
      </c>
      <c r="AW1458" s="12" t="s">
        <v>32</v>
      </c>
      <c r="AX1458" s="12" t="s">
        <v>20</v>
      </c>
      <c r="AY1458" s="168" t="s">
        <v>154</v>
      </c>
    </row>
    <row r="1459" spans="2:65" s="1" customFormat="1" ht="22.5" customHeight="1" x14ac:dyDescent="0.1">
      <c r="B1459" s="135"/>
      <c r="C1459" s="177" t="s">
        <v>1531</v>
      </c>
      <c r="D1459" s="177" t="s">
        <v>367</v>
      </c>
      <c r="E1459" s="178" t="s">
        <v>1532</v>
      </c>
      <c r="F1459" s="256" t="s">
        <v>1533</v>
      </c>
      <c r="G1459" s="257"/>
      <c r="H1459" s="257"/>
      <c r="I1459" s="257"/>
      <c r="J1459" s="179" t="s">
        <v>221</v>
      </c>
      <c r="K1459" s="180">
        <v>53.697000000000003</v>
      </c>
      <c r="L1459" s="258">
        <v>0</v>
      </c>
      <c r="M1459" s="257"/>
      <c r="N1459" s="258">
        <f>ROUND(L1459*K1459,2)</f>
        <v>0</v>
      </c>
      <c r="O1459" s="245"/>
      <c r="P1459" s="245"/>
      <c r="Q1459" s="245"/>
      <c r="R1459" s="140"/>
      <c r="T1459" s="141" t="s">
        <v>3</v>
      </c>
      <c r="U1459" s="40" t="s">
        <v>41</v>
      </c>
      <c r="V1459" s="142">
        <v>0</v>
      </c>
      <c r="W1459" s="142">
        <f>V1459*K1459</f>
        <v>0</v>
      </c>
      <c r="X1459" s="142">
        <v>1.8200000000000001E-2</v>
      </c>
      <c r="Y1459" s="142">
        <f>X1459*K1459</f>
        <v>0.97728540000000008</v>
      </c>
      <c r="Z1459" s="142">
        <v>0</v>
      </c>
      <c r="AA1459" s="143">
        <f>Z1459*K1459</f>
        <v>0</v>
      </c>
      <c r="AR1459" s="17" t="s">
        <v>383</v>
      </c>
      <c r="AT1459" s="17" t="s">
        <v>367</v>
      </c>
      <c r="AU1459" s="17" t="s">
        <v>81</v>
      </c>
      <c r="AY1459" s="17" t="s">
        <v>154</v>
      </c>
      <c r="BE1459" s="144">
        <f>IF(U1459="základní",N1459,0)</f>
        <v>0</v>
      </c>
      <c r="BF1459" s="144">
        <f>IF(U1459="snížená",N1459,0)</f>
        <v>0</v>
      </c>
      <c r="BG1459" s="144">
        <f>IF(U1459="zákl. přenesená",N1459,0)</f>
        <v>0</v>
      </c>
      <c r="BH1459" s="144">
        <f>IF(U1459="sníž. přenesená",N1459,0)</f>
        <v>0</v>
      </c>
      <c r="BI1459" s="144">
        <f>IF(U1459="nulová",N1459,0)</f>
        <v>0</v>
      </c>
      <c r="BJ1459" s="17" t="s">
        <v>81</v>
      </c>
      <c r="BK1459" s="144">
        <f>ROUND(L1459*K1459,2)</f>
        <v>0</v>
      </c>
      <c r="BL1459" s="17" t="s">
        <v>258</v>
      </c>
      <c r="BM1459" s="17" t="s">
        <v>1534</v>
      </c>
    </row>
    <row r="1460" spans="2:65" s="10" customFormat="1" ht="22.5" customHeight="1" x14ac:dyDescent="0.1">
      <c r="B1460" s="145"/>
      <c r="C1460" s="146"/>
      <c r="D1460" s="146"/>
      <c r="E1460" s="147" t="s">
        <v>3</v>
      </c>
      <c r="F1460" s="247" t="s">
        <v>371</v>
      </c>
      <c r="G1460" s="248"/>
      <c r="H1460" s="248"/>
      <c r="I1460" s="248"/>
      <c r="J1460" s="146"/>
      <c r="K1460" s="148" t="s">
        <v>3</v>
      </c>
      <c r="L1460" s="146"/>
      <c r="M1460" s="146"/>
      <c r="N1460" s="146"/>
      <c r="O1460" s="146"/>
      <c r="P1460" s="146"/>
      <c r="Q1460" s="146"/>
      <c r="R1460" s="149"/>
      <c r="T1460" s="150"/>
      <c r="U1460" s="146"/>
      <c r="V1460" s="146"/>
      <c r="W1460" s="146"/>
      <c r="X1460" s="146"/>
      <c r="Y1460" s="146"/>
      <c r="Z1460" s="146"/>
      <c r="AA1460" s="151"/>
      <c r="AT1460" s="152" t="s">
        <v>161</v>
      </c>
      <c r="AU1460" s="152" t="s">
        <v>81</v>
      </c>
      <c r="AV1460" s="10" t="s">
        <v>20</v>
      </c>
      <c r="AW1460" s="10" t="s">
        <v>32</v>
      </c>
      <c r="AX1460" s="10" t="s">
        <v>74</v>
      </c>
      <c r="AY1460" s="152" t="s">
        <v>154</v>
      </c>
    </row>
    <row r="1461" spans="2:65" s="11" customFormat="1" ht="22.5" customHeight="1" x14ac:dyDescent="0.1">
      <c r="B1461" s="153"/>
      <c r="C1461" s="154"/>
      <c r="D1461" s="154"/>
      <c r="E1461" s="155" t="s">
        <v>3</v>
      </c>
      <c r="F1461" s="249" t="s">
        <v>1535</v>
      </c>
      <c r="G1461" s="250"/>
      <c r="H1461" s="250"/>
      <c r="I1461" s="250"/>
      <c r="J1461" s="154"/>
      <c r="K1461" s="156">
        <v>48.895000000000003</v>
      </c>
      <c r="L1461" s="154"/>
      <c r="M1461" s="154"/>
      <c r="N1461" s="154"/>
      <c r="O1461" s="154"/>
      <c r="P1461" s="154"/>
      <c r="Q1461" s="154"/>
      <c r="R1461" s="157"/>
      <c r="T1461" s="158"/>
      <c r="U1461" s="154"/>
      <c r="V1461" s="154"/>
      <c r="W1461" s="154"/>
      <c r="X1461" s="154"/>
      <c r="Y1461" s="154"/>
      <c r="Z1461" s="154"/>
      <c r="AA1461" s="159"/>
      <c r="AT1461" s="160" t="s">
        <v>161</v>
      </c>
      <c r="AU1461" s="160" t="s">
        <v>81</v>
      </c>
      <c r="AV1461" s="11" t="s">
        <v>81</v>
      </c>
      <c r="AW1461" s="11" t="s">
        <v>32</v>
      </c>
      <c r="AX1461" s="11" t="s">
        <v>74</v>
      </c>
      <c r="AY1461" s="160" t="s">
        <v>154</v>
      </c>
    </row>
    <row r="1462" spans="2:65" s="11" customFormat="1" ht="22.5" customHeight="1" x14ac:dyDescent="0.1">
      <c r="B1462" s="153"/>
      <c r="C1462" s="154"/>
      <c r="D1462" s="154"/>
      <c r="E1462" s="155" t="s">
        <v>3</v>
      </c>
      <c r="F1462" s="249" t="s">
        <v>1536</v>
      </c>
      <c r="G1462" s="250"/>
      <c r="H1462" s="250"/>
      <c r="I1462" s="250"/>
      <c r="J1462" s="154"/>
      <c r="K1462" s="156">
        <v>4.8019999999999996</v>
      </c>
      <c r="L1462" s="154"/>
      <c r="M1462" s="154"/>
      <c r="N1462" s="154"/>
      <c r="O1462" s="154"/>
      <c r="P1462" s="154"/>
      <c r="Q1462" s="154"/>
      <c r="R1462" s="157"/>
      <c r="T1462" s="158"/>
      <c r="U1462" s="154"/>
      <c r="V1462" s="154"/>
      <c r="W1462" s="154"/>
      <c r="X1462" s="154"/>
      <c r="Y1462" s="154"/>
      <c r="Z1462" s="154"/>
      <c r="AA1462" s="159"/>
      <c r="AT1462" s="160" t="s">
        <v>161</v>
      </c>
      <c r="AU1462" s="160" t="s">
        <v>81</v>
      </c>
      <c r="AV1462" s="11" t="s">
        <v>81</v>
      </c>
      <c r="AW1462" s="11" t="s">
        <v>32</v>
      </c>
      <c r="AX1462" s="11" t="s">
        <v>74</v>
      </c>
      <c r="AY1462" s="160" t="s">
        <v>154</v>
      </c>
    </row>
    <row r="1463" spans="2:65" s="12" customFormat="1" ht="22.5" customHeight="1" x14ac:dyDescent="0.1">
      <c r="B1463" s="161"/>
      <c r="C1463" s="162"/>
      <c r="D1463" s="162"/>
      <c r="E1463" s="163" t="s">
        <v>3</v>
      </c>
      <c r="F1463" s="251" t="s">
        <v>163</v>
      </c>
      <c r="G1463" s="252"/>
      <c r="H1463" s="252"/>
      <c r="I1463" s="252"/>
      <c r="J1463" s="162"/>
      <c r="K1463" s="164">
        <v>53.697000000000003</v>
      </c>
      <c r="L1463" s="162"/>
      <c r="M1463" s="162"/>
      <c r="N1463" s="162"/>
      <c r="O1463" s="162"/>
      <c r="P1463" s="162"/>
      <c r="Q1463" s="162"/>
      <c r="R1463" s="165"/>
      <c r="T1463" s="166"/>
      <c r="U1463" s="162"/>
      <c r="V1463" s="162"/>
      <c r="W1463" s="162"/>
      <c r="X1463" s="162"/>
      <c r="Y1463" s="162"/>
      <c r="Z1463" s="162"/>
      <c r="AA1463" s="167"/>
      <c r="AT1463" s="168" t="s">
        <v>161</v>
      </c>
      <c r="AU1463" s="168" t="s">
        <v>81</v>
      </c>
      <c r="AV1463" s="12" t="s">
        <v>87</v>
      </c>
      <c r="AW1463" s="12" t="s">
        <v>32</v>
      </c>
      <c r="AX1463" s="12" t="s">
        <v>20</v>
      </c>
      <c r="AY1463" s="168" t="s">
        <v>154</v>
      </c>
    </row>
    <row r="1464" spans="2:65" s="1" customFormat="1" ht="31.5" customHeight="1" x14ac:dyDescent="0.1">
      <c r="B1464" s="135"/>
      <c r="C1464" s="136" t="s">
        <v>1537</v>
      </c>
      <c r="D1464" s="136" t="s">
        <v>155</v>
      </c>
      <c r="E1464" s="137" t="s">
        <v>1538</v>
      </c>
      <c r="F1464" s="244" t="s">
        <v>1539</v>
      </c>
      <c r="G1464" s="245"/>
      <c r="H1464" s="245"/>
      <c r="I1464" s="245"/>
      <c r="J1464" s="138" t="s">
        <v>221</v>
      </c>
      <c r="K1464" s="139">
        <v>4</v>
      </c>
      <c r="L1464" s="246">
        <v>0</v>
      </c>
      <c r="M1464" s="245"/>
      <c r="N1464" s="246">
        <f>ROUND(L1464*K1464,2)</f>
        <v>0</v>
      </c>
      <c r="O1464" s="245"/>
      <c r="P1464" s="245"/>
      <c r="Q1464" s="245"/>
      <c r="R1464" s="140"/>
      <c r="T1464" s="141" t="s">
        <v>3</v>
      </c>
      <c r="U1464" s="40" t="s">
        <v>41</v>
      </c>
      <c r="V1464" s="142">
        <v>0.03</v>
      </c>
      <c r="W1464" s="142">
        <f>V1464*K1464</f>
        <v>0.12</v>
      </c>
      <c r="X1464" s="142">
        <v>0</v>
      </c>
      <c r="Y1464" s="142">
        <f>X1464*K1464</f>
        <v>0</v>
      </c>
      <c r="Z1464" s="142">
        <v>0</v>
      </c>
      <c r="AA1464" s="143">
        <f>Z1464*K1464</f>
        <v>0</v>
      </c>
      <c r="AR1464" s="17" t="s">
        <v>258</v>
      </c>
      <c r="AT1464" s="17" t="s">
        <v>155</v>
      </c>
      <c r="AU1464" s="17" t="s">
        <v>81</v>
      </c>
      <c r="AY1464" s="17" t="s">
        <v>154</v>
      </c>
      <c r="BE1464" s="144">
        <f>IF(U1464="základní",N1464,0)</f>
        <v>0</v>
      </c>
      <c r="BF1464" s="144">
        <f>IF(U1464="snížená",N1464,0)</f>
        <v>0</v>
      </c>
      <c r="BG1464" s="144">
        <f>IF(U1464="zákl. přenesená",N1464,0)</f>
        <v>0</v>
      </c>
      <c r="BH1464" s="144">
        <f>IF(U1464="sníž. přenesená",N1464,0)</f>
        <v>0</v>
      </c>
      <c r="BI1464" s="144">
        <f>IF(U1464="nulová",N1464,0)</f>
        <v>0</v>
      </c>
      <c r="BJ1464" s="17" t="s">
        <v>81</v>
      </c>
      <c r="BK1464" s="144">
        <f>ROUND(L1464*K1464,2)</f>
        <v>0</v>
      </c>
      <c r="BL1464" s="17" t="s">
        <v>258</v>
      </c>
      <c r="BM1464" s="17" t="s">
        <v>1540</v>
      </c>
    </row>
    <row r="1465" spans="2:65" s="10" customFormat="1" ht="22.5" customHeight="1" x14ac:dyDescent="0.1">
      <c r="B1465" s="145"/>
      <c r="C1465" s="146"/>
      <c r="D1465" s="146"/>
      <c r="E1465" s="147" t="s">
        <v>3</v>
      </c>
      <c r="F1465" s="247" t="s">
        <v>1528</v>
      </c>
      <c r="G1465" s="248"/>
      <c r="H1465" s="248"/>
      <c r="I1465" s="248"/>
      <c r="J1465" s="146"/>
      <c r="K1465" s="148" t="s">
        <v>3</v>
      </c>
      <c r="L1465" s="146"/>
      <c r="M1465" s="146"/>
      <c r="N1465" s="146"/>
      <c r="O1465" s="146"/>
      <c r="P1465" s="146"/>
      <c r="Q1465" s="146"/>
      <c r="R1465" s="149"/>
      <c r="T1465" s="150"/>
      <c r="U1465" s="146"/>
      <c r="V1465" s="146"/>
      <c r="W1465" s="146"/>
      <c r="X1465" s="146"/>
      <c r="Y1465" s="146"/>
      <c r="Z1465" s="146"/>
      <c r="AA1465" s="151"/>
      <c r="AT1465" s="152" t="s">
        <v>161</v>
      </c>
      <c r="AU1465" s="152" t="s">
        <v>81</v>
      </c>
      <c r="AV1465" s="10" t="s">
        <v>20</v>
      </c>
      <c r="AW1465" s="10" t="s">
        <v>32</v>
      </c>
      <c r="AX1465" s="10" t="s">
        <v>74</v>
      </c>
      <c r="AY1465" s="152" t="s">
        <v>154</v>
      </c>
    </row>
    <row r="1466" spans="2:65" s="11" customFormat="1" ht="22.5" customHeight="1" x14ac:dyDescent="0.1">
      <c r="B1466" s="153"/>
      <c r="C1466" s="154"/>
      <c r="D1466" s="154"/>
      <c r="E1466" s="155" t="s">
        <v>3</v>
      </c>
      <c r="F1466" s="249" t="s">
        <v>1541</v>
      </c>
      <c r="G1466" s="250"/>
      <c r="H1466" s="250"/>
      <c r="I1466" s="250"/>
      <c r="J1466" s="154"/>
      <c r="K1466" s="156">
        <v>4</v>
      </c>
      <c r="L1466" s="154"/>
      <c r="M1466" s="154"/>
      <c r="N1466" s="154"/>
      <c r="O1466" s="154"/>
      <c r="P1466" s="154"/>
      <c r="Q1466" s="154"/>
      <c r="R1466" s="157"/>
      <c r="T1466" s="158"/>
      <c r="U1466" s="154"/>
      <c r="V1466" s="154"/>
      <c r="W1466" s="154"/>
      <c r="X1466" s="154"/>
      <c r="Y1466" s="154"/>
      <c r="Z1466" s="154"/>
      <c r="AA1466" s="159"/>
      <c r="AT1466" s="160" t="s">
        <v>161</v>
      </c>
      <c r="AU1466" s="160" t="s">
        <v>81</v>
      </c>
      <c r="AV1466" s="11" t="s">
        <v>81</v>
      </c>
      <c r="AW1466" s="11" t="s">
        <v>32</v>
      </c>
      <c r="AX1466" s="11" t="s">
        <v>74</v>
      </c>
      <c r="AY1466" s="160" t="s">
        <v>154</v>
      </c>
    </row>
    <row r="1467" spans="2:65" s="12" customFormat="1" ht="22.5" customHeight="1" x14ac:dyDescent="0.1">
      <c r="B1467" s="161"/>
      <c r="C1467" s="162"/>
      <c r="D1467" s="162"/>
      <c r="E1467" s="163" t="s">
        <v>3</v>
      </c>
      <c r="F1467" s="251" t="s">
        <v>163</v>
      </c>
      <c r="G1467" s="252"/>
      <c r="H1467" s="252"/>
      <c r="I1467" s="252"/>
      <c r="J1467" s="162"/>
      <c r="K1467" s="164">
        <v>4</v>
      </c>
      <c r="L1467" s="162"/>
      <c r="M1467" s="162"/>
      <c r="N1467" s="162"/>
      <c r="O1467" s="162"/>
      <c r="P1467" s="162"/>
      <c r="Q1467" s="162"/>
      <c r="R1467" s="165"/>
      <c r="T1467" s="166"/>
      <c r="U1467" s="162"/>
      <c r="V1467" s="162"/>
      <c r="W1467" s="162"/>
      <c r="X1467" s="162"/>
      <c r="Y1467" s="162"/>
      <c r="Z1467" s="162"/>
      <c r="AA1467" s="167"/>
      <c r="AT1467" s="168" t="s">
        <v>161</v>
      </c>
      <c r="AU1467" s="168" t="s">
        <v>81</v>
      </c>
      <c r="AV1467" s="12" t="s">
        <v>87</v>
      </c>
      <c r="AW1467" s="12" t="s">
        <v>32</v>
      </c>
      <c r="AX1467" s="12" t="s">
        <v>20</v>
      </c>
      <c r="AY1467" s="168" t="s">
        <v>154</v>
      </c>
    </row>
    <row r="1468" spans="2:65" s="1" customFormat="1" ht="31.5" customHeight="1" x14ac:dyDescent="0.1">
      <c r="B1468" s="135"/>
      <c r="C1468" s="136" t="s">
        <v>1542</v>
      </c>
      <c r="D1468" s="136" t="s">
        <v>155</v>
      </c>
      <c r="E1468" s="137" t="s">
        <v>1543</v>
      </c>
      <c r="F1468" s="244" t="s">
        <v>1544</v>
      </c>
      <c r="G1468" s="245"/>
      <c r="H1468" s="245"/>
      <c r="I1468" s="245"/>
      <c r="J1468" s="138" t="s">
        <v>221</v>
      </c>
      <c r="K1468" s="139">
        <v>44.45</v>
      </c>
      <c r="L1468" s="246">
        <v>0</v>
      </c>
      <c r="M1468" s="245"/>
      <c r="N1468" s="246">
        <f>ROUND(L1468*K1468,2)</f>
        <v>0</v>
      </c>
      <c r="O1468" s="245"/>
      <c r="P1468" s="245"/>
      <c r="Q1468" s="245"/>
      <c r="R1468" s="140"/>
      <c r="T1468" s="141" t="s">
        <v>3</v>
      </c>
      <c r="U1468" s="40" t="s">
        <v>41</v>
      </c>
      <c r="V1468" s="142">
        <v>0.1</v>
      </c>
      <c r="W1468" s="142">
        <f>V1468*K1468</f>
        <v>4.4450000000000003</v>
      </c>
      <c r="X1468" s="142">
        <v>0</v>
      </c>
      <c r="Y1468" s="142">
        <f>X1468*K1468</f>
        <v>0</v>
      </c>
      <c r="Z1468" s="142">
        <v>0</v>
      </c>
      <c r="AA1468" s="143">
        <f>Z1468*K1468</f>
        <v>0</v>
      </c>
      <c r="AR1468" s="17" t="s">
        <v>258</v>
      </c>
      <c r="AT1468" s="17" t="s">
        <v>155</v>
      </c>
      <c r="AU1468" s="17" t="s">
        <v>81</v>
      </c>
      <c r="AY1468" s="17" t="s">
        <v>154</v>
      </c>
      <c r="BE1468" s="144">
        <f>IF(U1468="základní",N1468,0)</f>
        <v>0</v>
      </c>
      <c r="BF1468" s="144">
        <f>IF(U1468="snížená",N1468,0)</f>
        <v>0</v>
      </c>
      <c r="BG1468" s="144">
        <f>IF(U1468="zákl. přenesená",N1468,0)</f>
        <v>0</v>
      </c>
      <c r="BH1468" s="144">
        <f>IF(U1468="sníž. přenesená",N1468,0)</f>
        <v>0</v>
      </c>
      <c r="BI1468" s="144">
        <f>IF(U1468="nulová",N1468,0)</f>
        <v>0</v>
      </c>
      <c r="BJ1468" s="17" t="s">
        <v>81</v>
      </c>
      <c r="BK1468" s="144">
        <f>ROUND(L1468*K1468,2)</f>
        <v>0</v>
      </c>
      <c r="BL1468" s="17" t="s">
        <v>258</v>
      </c>
      <c r="BM1468" s="17" t="s">
        <v>1545</v>
      </c>
    </row>
    <row r="1469" spans="2:65" s="10" customFormat="1" ht="22.5" customHeight="1" x14ac:dyDescent="0.1">
      <c r="B1469" s="145"/>
      <c r="C1469" s="146"/>
      <c r="D1469" s="146"/>
      <c r="E1469" s="147" t="s">
        <v>3</v>
      </c>
      <c r="F1469" s="247" t="s">
        <v>1546</v>
      </c>
      <c r="G1469" s="248"/>
      <c r="H1469" s="248"/>
      <c r="I1469" s="248"/>
      <c r="J1469" s="146"/>
      <c r="K1469" s="148" t="s">
        <v>3</v>
      </c>
      <c r="L1469" s="146"/>
      <c r="M1469" s="146"/>
      <c r="N1469" s="146"/>
      <c r="O1469" s="146"/>
      <c r="P1469" s="146"/>
      <c r="Q1469" s="146"/>
      <c r="R1469" s="149"/>
      <c r="T1469" s="150"/>
      <c r="U1469" s="146"/>
      <c r="V1469" s="146"/>
      <c r="W1469" s="146"/>
      <c r="X1469" s="146"/>
      <c r="Y1469" s="146"/>
      <c r="Z1469" s="146"/>
      <c r="AA1469" s="151"/>
      <c r="AT1469" s="152" t="s">
        <v>161</v>
      </c>
      <c r="AU1469" s="152" t="s">
        <v>81</v>
      </c>
      <c r="AV1469" s="10" t="s">
        <v>20</v>
      </c>
      <c r="AW1469" s="10" t="s">
        <v>32</v>
      </c>
      <c r="AX1469" s="10" t="s">
        <v>74</v>
      </c>
      <c r="AY1469" s="152" t="s">
        <v>154</v>
      </c>
    </row>
    <row r="1470" spans="2:65" s="11" customFormat="1" ht="22.5" customHeight="1" x14ac:dyDescent="0.1">
      <c r="B1470" s="153"/>
      <c r="C1470" s="154"/>
      <c r="D1470" s="154"/>
      <c r="E1470" s="155" t="s">
        <v>3</v>
      </c>
      <c r="F1470" s="249" t="s">
        <v>1547</v>
      </c>
      <c r="G1470" s="250"/>
      <c r="H1470" s="250"/>
      <c r="I1470" s="250"/>
      <c r="J1470" s="154"/>
      <c r="K1470" s="156">
        <v>44.45</v>
      </c>
      <c r="L1470" s="154"/>
      <c r="M1470" s="154"/>
      <c r="N1470" s="154"/>
      <c r="O1470" s="154"/>
      <c r="P1470" s="154"/>
      <c r="Q1470" s="154"/>
      <c r="R1470" s="157"/>
      <c r="T1470" s="158"/>
      <c r="U1470" s="154"/>
      <c r="V1470" s="154"/>
      <c r="W1470" s="154"/>
      <c r="X1470" s="154"/>
      <c r="Y1470" s="154"/>
      <c r="Z1470" s="154"/>
      <c r="AA1470" s="159"/>
      <c r="AT1470" s="160" t="s">
        <v>161</v>
      </c>
      <c r="AU1470" s="160" t="s">
        <v>81</v>
      </c>
      <c r="AV1470" s="11" t="s">
        <v>81</v>
      </c>
      <c r="AW1470" s="11" t="s">
        <v>32</v>
      </c>
      <c r="AX1470" s="11" t="s">
        <v>74</v>
      </c>
      <c r="AY1470" s="160" t="s">
        <v>154</v>
      </c>
    </row>
    <row r="1471" spans="2:65" s="12" customFormat="1" ht="22.5" customHeight="1" x14ac:dyDescent="0.1">
      <c r="B1471" s="161"/>
      <c r="C1471" s="162"/>
      <c r="D1471" s="162"/>
      <c r="E1471" s="163" t="s">
        <v>3</v>
      </c>
      <c r="F1471" s="251" t="s">
        <v>163</v>
      </c>
      <c r="G1471" s="252"/>
      <c r="H1471" s="252"/>
      <c r="I1471" s="252"/>
      <c r="J1471" s="162"/>
      <c r="K1471" s="164">
        <v>44.45</v>
      </c>
      <c r="L1471" s="162"/>
      <c r="M1471" s="162"/>
      <c r="N1471" s="162"/>
      <c r="O1471" s="162"/>
      <c r="P1471" s="162"/>
      <c r="Q1471" s="162"/>
      <c r="R1471" s="165"/>
      <c r="T1471" s="166"/>
      <c r="U1471" s="162"/>
      <c r="V1471" s="162"/>
      <c r="W1471" s="162"/>
      <c r="X1471" s="162"/>
      <c r="Y1471" s="162"/>
      <c r="Z1471" s="162"/>
      <c r="AA1471" s="167"/>
      <c r="AT1471" s="168" t="s">
        <v>161</v>
      </c>
      <c r="AU1471" s="168" t="s">
        <v>81</v>
      </c>
      <c r="AV1471" s="12" t="s">
        <v>87</v>
      </c>
      <c r="AW1471" s="12" t="s">
        <v>32</v>
      </c>
      <c r="AX1471" s="12" t="s">
        <v>20</v>
      </c>
      <c r="AY1471" s="168" t="s">
        <v>154</v>
      </c>
    </row>
    <row r="1472" spans="2:65" s="1" customFormat="1" ht="22.5" customHeight="1" x14ac:dyDescent="0.1">
      <c r="B1472" s="135"/>
      <c r="C1472" s="136" t="s">
        <v>1548</v>
      </c>
      <c r="D1472" s="136" t="s">
        <v>155</v>
      </c>
      <c r="E1472" s="137" t="s">
        <v>1549</v>
      </c>
      <c r="F1472" s="244" t="s">
        <v>1550</v>
      </c>
      <c r="G1472" s="245"/>
      <c r="H1472" s="245"/>
      <c r="I1472" s="245"/>
      <c r="J1472" s="138" t="s">
        <v>221</v>
      </c>
      <c r="K1472" s="139">
        <v>44.45</v>
      </c>
      <c r="L1472" s="246">
        <v>0</v>
      </c>
      <c r="M1472" s="245"/>
      <c r="N1472" s="246">
        <f>ROUND(L1472*K1472,2)</f>
        <v>0</v>
      </c>
      <c r="O1472" s="245"/>
      <c r="P1472" s="245"/>
      <c r="Q1472" s="245"/>
      <c r="R1472" s="140"/>
      <c r="T1472" s="141" t="s">
        <v>3</v>
      </c>
      <c r="U1472" s="40" t="s">
        <v>41</v>
      </c>
      <c r="V1472" s="142">
        <v>4.3999999999999997E-2</v>
      </c>
      <c r="W1472" s="142">
        <f>V1472*K1472</f>
        <v>1.9558</v>
      </c>
      <c r="X1472" s="142">
        <v>2.9999999999999997E-4</v>
      </c>
      <c r="Y1472" s="142">
        <f>X1472*K1472</f>
        <v>1.3335E-2</v>
      </c>
      <c r="Z1472" s="142">
        <v>0</v>
      </c>
      <c r="AA1472" s="143">
        <f>Z1472*K1472</f>
        <v>0</v>
      </c>
      <c r="AR1472" s="17" t="s">
        <v>258</v>
      </c>
      <c r="AT1472" s="17" t="s">
        <v>155</v>
      </c>
      <c r="AU1472" s="17" t="s">
        <v>81</v>
      </c>
      <c r="AY1472" s="17" t="s">
        <v>154</v>
      </c>
      <c r="BE1472" s="144">
        <f>IF(U1472="základní",N1472,0)</f>
        <v>0</v>
      </c>
      <c r="BF1472" s="144">
        <f>IF(U1472="snížená",N1472,0)</f>
        <v>0</v>
      </c>
      <c r="BG1472" s="144">
        <f>IF(U1472="zákl. přenesená",N1472,0)</f>
        <v>0</v>
      </c>
      <c r="BH1472" s="144">
        <f>IF(U1472="sníž. přenesená",N1472,0)</f>
        <v>0</v>
      </c>
      <c r="BI1472" s="144">
        <f>IF(U1472="nulová",N1472,0)</f>
        <v>0</v>
      </c>
      <c r="BJ1472" s="17" t="s">
        <v>81</v>
      </c>
      <c r="BK1472" s="144">
        <f>ROUND(L1472*K1472,2)</f>
        <v>0</v>
      </c>
      <c r="BL1472" s="17" t="s">
        <v>258</v>
      </c>
      <c r="BM1472" s="17" t="s">
        <v>1551</v>
      </c>
    </row>
    <row r="1473" spans="2:65" s="10" customFormat="1" ht="22.5" customHeight="1" x14ac:dyDescent="0.1">
      <c r="B1473" s="145"/>
      <c r="C1473" s="146"/>
      <c r="D1473" s="146"/>
      <c r="E1473" s="147" t="s">
        <v>3</v>
      </c>
      <c r="F1473" s="247" t="s">
        <v>1546</v>
      </c>
      <c r="G1473" s="248"/>
      <c r="H1473" s="248"/>
      <c r="I1473" s="248"/>
      <c r="J1473" s="146"/>
      <c r="K1473" s="148" t="s">
        <v>3</v>
      </c>
      <c r="L1473" s="146"/>
      <c r="M1473" s="146"/>
      <c r="N1473" s="146"/>
      <c r="O1473" s="146"/>
      <c r="P1473" s="146"/>
      <c r="Q1473" s="146"/>
      <c r="R1473" s="149"/>
      <c r="T1473" s="150"/>
      <c r="U1473" s="146"/>
      <c r="V1473" s="146"/>
      <c r="W1473" s="146"/>
      <c r="X1473" s="146"/>
      <c r="Y1473" s="146"/>
      <c r="Z1473" s="146"/>
      <c r="AA1473" s="151"/>
      <c r="AT1473" s="152" t="s">
        <v>161</v>
      </c>
      <c r="AU1473" s="152" t="s">
        <v>81</v>
      </c>
      <c r="AV1473" s="10" t="s">
        <v>20</v>
      </c>
      <c r="AW1473" s="10" t="s">
        <v>32</v>
      </c>
      <c r="AX1473" s="10" t="s">
        <v>74</v>
      </c>
      <c r="AY1473" s="152" t="s">
        <v>154</v>
      </c>
    </row>
    <row r="1474" spans="2:65" s="11" customFormat="1" ht="22.5" customHeight="1" x14ac:dyDescent="0.1">
      <c r="B1474" s="153"/>
      <c r="C1474" s="154"/>
      <c r="D1474" s="154"/>
      <c r="E1474" s="155" t="s">
        <v>3</v>
      </c>
      <c r="F1474" s="249" t="s">
        <v>1547</v>
      </c>
      <c r="G1474" s="250"/>
      <c r="H1474" s="250"/>
      <c r="I1474" s="250"/>
      <c r="J1474" s="154"/>
      <c r="K1474" s="156">
        <v>44.45</v>
      </c>
      <c r="L1474" s="154"/>
      <c r="M1474" s="154"/>
      <c r="N1474" s="154"/>
      <c r="O1474" s="154"/>
      <c r="P1474" s="154"/>
      <c r="Q1474" s="154"/>
      <c r="R1474" s="157"/>
      <c r="T1474" s="158"/>
      <c r="U1474" s="154"/>
      <c r="V1474" s="154"/>
      <c r="W1474" s="154"/>
      <c r="X1474" s="154"/>
      <c r="Y1474" s="154"/>
      <c r="Z1474" s="154"/>
      <c r="AA1474" s="159"/>
      <c r="AT1474" s="160" t="s">
        <v>161</v>
      </c>
      <c r="AU1474" s="160" t="s">
        <v>81</v>
      </c>
      <c r="AV1474" s="11" t="s">
        <v>81</v>
      </c>
      <c r="AW1474" s="11" t="s">
        <v>32</v>
      </c>
      <c r="AX1474" s="11" t="s">
        <v>74</v>
      </c>
      <c r="AY1474" s="160" t="s">
        <v>154</v>
      </c>
    </row>
    <row r="1475" spans="2:65" s="12" customFormat="1" ht="22.5" customHeight="1" x14ac:dyDescent="0.1">
      <c r="B1475" s="161"/>
      <c r="C1475" s="162"/>
      <c r="D1475" s="162"/>
      <c r="E1475" s="163" t="s">
        <v>3</v>
      </c>
      <c r="F1475" s="251" t="s">
        <v>163</v>
      </c>
      <c r="G1475" s="252"/>
      <c r="H1475" s="252"/>
      <c r="I1475" s="252"/>
      <c r="J1475" s="162"/>
      <c r="K1475" s="164">
        <v>44.45</v>
      </c>
      <c r="L1475" s="162"/>
      <c r="M1475" s="162"/>
      <c r="N1475" s="162"/>
      <c r="O1475" s="162"/>
      <c r="P1475" s="162"/>
      <c r="Q1475" s="162"/>
      <c r="R1475" s="165"/>
      <c r="T1475" s="166"/>
      <c r="U1475" s="162"/>
      <c r="V1475" s="162"/>
      <c r="W1475" s="162"/>
      <c r="X1475" s="162"/>
      <c r="Y1475" s="162"/>
      <c r="Z1475" s="162"/>
      <c r="AA1475" s="167"/>
      <c r="AT1475" s="168" t="s">
        <v>161</v>
      </c>
      <c r="AU1475" s="168" t="s">
        <v>81</v>
      </c>
      <c r="AV1475" s="12" t="s">
        <v>87</v>
      </c>
      <c r="AW1475" s="12" t="s">
        <v>32</v>
      </c>
      <c r="AX1475" s="12" t="s">
        <v>20</v>
      </c>
      <c r="AY1475" s="168" t="s">
        <v>154</v>
      </c>
    </row>
    <row r="1476" spans="2:65" s="1" customFormat="1" ht="22.5" customHeight="1" x14ac:dyDescent="0.1">
      <c r="B1476" s="135"/>
      <c r="C1476" s="136" t="s">
        <v>1552</v>
      </c>
      <c r="D1476" s="136" t="s">
        <v>155</v>
      </c>
      <c r="E1476" s="137" t="s">
        <v>1553</v>
      </c>
      <c r="F1476" s="244" t="s">
        <v>1554</v>
      </c>
      <c r="G1476" s="245"/>
      <c r="H1476" s="245"/>
      <c r="I1476" s="245"/>
      <c r="J1476" s="138" t="s">
        <v>206</v>
      </c>
      <c r="K1476" s="139">
        <v>50</v>
      </c>
      <c r="L1476" s="246">
        <v>0</v>
      </c>
      <c r="M1476" s="245"/>
      <c r="N1476" s="246">
        <f>ROUND(L1476*K1476,2)</f>
        <v>0</v>
      </c>
      <c r="O1476" s="245"/>
      <c r="P1476" s="245"/>
      <c r="Q1476" s="245"/>
      <c r="R1476" s="140"/>
      <c r="T1476" s="141" t="s">
        <v>3</v>
      </c>
      <c r="U1476" s="40" t="s">
        <v>41</v>
      </c>
      <c r="V1476" s="142">
        <v>0.05</v>
      </c>
      <c r="W1476" s="142">
        <f>V1476*K1476</f>
        <v>2.5</v>
      </c>
      <c r="X1476" s="142">
        <v>3.0000000000000001E-5</v>
      </c>
      <c r="Y1476" s="142">
        <f>X1476*K1476</f>
        <v>1.5E-3</v>
      </c>
      <c r="Z1476" s="142">
        <v>0</v>
      </c>
      <c r="AA1476" s="143">
        <f>Z1476*K1476</f>
        <v>0</v>
      </c>
      <c r="AR1476" s="17" t="s">
        <v>258</v>
      </c>
      <c r="AT1476" s="17" t="s">
        <v>155</v>
      </c>
      <c r="AU1476" s="17" t="s">
        <v>81</v>
      </c>
      <c r="AY1476" s="17" t="s">
        <v>154</v>
      </c>
      <c r="BE1476" s="144">
        <f>IF(U1476="základní",N1476,0)</f>
        <v>0</v>
      </c>
      <c r="BF1476" s="144">
        <f>IF(U1476="snížená",N1476,0)</f>
        <v>0</v>
      </c>
      <c r="BG1476" s="144">
        <f>IF(U1476="zákl. přenesená",N1476,0)</f>
        <v>0</v>
      </c>
      <c r="BH1476" s="144">
        <f>IF(U1476="sníž. přenesená",N1476,0)</f>
        <v>0</v>
      </c>
      <c r="BI1476" s="144">
        <f>IF(U1476="nulová",N1476,0)</f>
        <v>0</v>
      </c>
      <c r="BJ1476" s="17" t="s">
        <v>81</v>
      </c>
      <c r="BK1476" s="144">
        <f>ROUND(L1476*K1476,2)</f>
        <v>0</v>
      </c>
      <c r="BL1476" s="17" t="s">
        <v>258</v>
      </c>
      <c r="BM1476" s="17" t="s">
        <v>1555</v>
      </c>
    </row>
    <row r="1477" spans="2:65" s="1" customFormat="1" ht="22.5" customHeight="1" x14ac:dyDescent="0.1">
      <c r="B1477" s="135"/>
      <c r="C1477" s="136" t="s">
        <v>1556</v>
      </c>
      <c r="D1477" s="136" t="s">
        <v>155</v>
      </c>
      <c r="E1477" s="137" t="s">
        <v>1557</v>
      </c>
      <c r="F1477" s="244" t="s">
        <v>1558</v>
      </c>
      <c r="G1477" s="245"/>
      <c r="H1477" s="245"/>
      <c r="I1477" s="245"/>
      <c r="J1477" s="138" t="s">
        <v>235</v>
      </c>
      <c r="K1477" s="139">
        <v>50</v>
      </c>
      <c r="L1477" s="246">
        <v>0</v>
      </c>
      <c r="M1477" s="245"/>
      <c r="N1477" s="246">
        <f>ROUND(L1477*K1477,2)</f>
        <v>0</v>
      </c>
      <c r="O1477" s="245"/>
      <c r="P1477" s="245"/>
      <c r="Q1477" s="245"/>
      <c r="R1477" s="140"/>
      <c r="T1477" s="141" t="s">
        <v>3</v>
      </c>
      <c r="U1477" s="40" t="s">
        <v>41</v>
      </c>
      <c r="V1477" s="142">
        <v>3.7999999999999999E-2</v>
      </c>
      <c r="W1477" s="142">
        <f>V1477*K1477</f>
        <v>1.9</v>
      </c>
      <c r="X1477" s="142">
        <v>0</v>
      </c>
      <c r="Y1477" s="142">
        <f>X1477*K1477</f>
        <v>0</v>
      </c>
      <c r="Z1477" s="142">
        <v>0</v>
      </c>
      <c r="AA1477" s="143">
        <f>Z1477*K1477</f>
        <v>0</v>
      </c>
      <c r="AR1477" s="17" t="s">
        <v>258</v>
      </c>
      <c r="AT1477" s="17" t="s">
        <v>155</v>
      </c>
      <c r="AU1477" s="17" t="s">
        <v>81</v>
      </c>
      <c r="AY1477" s="17" t="s">
        <v>154</v>
      </c>
      <c r="BE1477" s="144">
        <f>IF(U1477="základní",N1477,0)</f>
        <v>0</v>
      </c>
      <c r="BF1477" s="144">
        <f>IF(U1477="snížená",N1477,0)</f>
        <v>0</v>
      </c>
      <c r="BG1477" s="144">
        <f>IF(U1477="zákl. přenesená",N1477,0)</f>
        <v>0</v>
      </c>
      <c r="BH1477" s="144">
        <f>IF(U1477="sníž. přenesená",N1477,0)</f>
        <v>0</v>
      </c>
      <c r="BI1477" s="144">
        <f>IF(U1477="nulová",N1477,0)</f>
        <v>0</v>
      </c>
      <c r="BJ1477" s="17" t="s">
        <v>81</v>
      </c>
      <c r="BK1477" s="144">
        <f>ROUND(L1477*K1477,2)</f>
        <v>0</v>
      </c>
      <c r="BL1477" s="17" t="s">
        <v>258</v>
      </c>
      <c r="BM1477" s="17" t="s">
        <v>1559</v>
      </c>
    </row>
    <row r="1478" spans="2:65" s="1" customFormat="1" ht="31.5" customHeight="1" x14ac:dyDescent="0.1">
      <c r="B1478" s="135"/>
      <c r="C1478" s="136" t="s">
        <v>1560</v>
      </c>
      <c r="D1478" s="136" t="s">
        <v>155</v>
      </c>
      <c r="E1478" s="137" t="s">
        <v>1561</v>
      </c>
      <c r="F1478" s="244" t="s">
        <v>1562</v>
      </c>
      <c r="G1478" s="245"/>
      <c r="H1478" s="245"/>
      <c r="I1478" s="245"/>
      <c r="J1478" s="138" t="s">
        <v>221</v>
      </c>
      <c r="K1478" s="139">
        <v>44.45</v>
      </c>
      <c r="L1478" s="246">
        <v>0</v>
      </c>
      <c r="M1478" s="245"/>
      <c r="N1478" s="246">
        <f>ROUND(L1478*K1478,2)</f>
        <v>0</v>
      </c>
      <c r="O1478" s="245"/>
      <c r="P1478" s="245"/>
      <c r="Q1478" s="245"/>
      <c r="R1478" s="140"/>
      <c r="T1478" s="141" t="s">
        <v>3</v>
      </c>
      <c r="U1478" s="40" t="s">
        <v>41</v>
      </c>
      <c r="V1478" s="142">
        <v>0.3</v>
      </c>
      <c r="W1478" s="142">
        <f>V1478*K1478</f>
        <v>13.335000000000001</v>
      </c>
      <c r="X1478" s="142">
        <v>7.7000000000000002E-3</v>
      </c>
      <c r="Y1478" s="142">
        <f>X1478*K1478</f>
        <v>0.34226500000000004</v>
      </c>
      <c r="Z1478" s="142">
        <v>0</v>
      </c>
      <c r="AA1478" s="143">
        <f>Z1478*K1478</f>
        <v>0</v>
      </c>
      <c r="AR1478" s="17" t="s">
        <v>258</v>
      </c>
      <c r="AT1478" s="17" t="s">
        <v>155</v>
      </c>
      <c r="AU1478" s="17" t="s">
        <v>81</v>
      </c>
      <c r="AY1478" s="17" t="s">
        <v>154</v>
      </c>
      <c r="BE1478" s="144">
        <f>IF(U1478="základní",N1478,0)</f>
        <v>0</v>
      </c>
      <c r="BF1478" s="144">
        <f>IF(U1478="snížená",N1478,0)</f>
        <v>0</v>
      </c>
      <c r="BG1478" s="144">
        <f>IF(U1478="zákl. přenesená",N1478,0)</f>
        <v>0</v>
      </c>
      <c r="BH1478" s="144">
        <f>IF(U1478="sníž. přenesená",N1478,0)</f>
        <v>0</v>
      </c>
      <c r="BI1478" s="144">
        <f>IF(U1478="nulová",N1478,0)</f>
        <v>0</v>
      </c>
      <c r="BJ1478" s="17" t="s">
        <v>81</v>
      </c>
      <c r="BK1478" s="144">
        <f>ROUND(L1478*K1478,2)</f>
        <v>0</v>
      </c>
      <c r="BL1478" s="17" t="s">
        <v>258</v>
      </c>
      <c r="BM1478" s="17" t="s">
        <v>1563</v>
      </c>
    </row>
    <row r="1479" spans="2:65" s="10" customFormat="1" ht="22.5" customHeight="1" x14ac:dyDescent="0.1">
      <c r="B1479" s="145"/>
      <c r="C1479" s="146"/>
      <c r="D1479" s="146"/>
      <c r="E1479" s="147" t="s">
        <v>3</v>
      </c>
      <c r="F1479" s="247" t="s">
        <v>1546</v>
      </c>
      <c r="G1479" s="248"/>
      <c r="H1479" s="248"/>
      <c r="I1479" s="248"/>
      <c r="J1479" s="146"/>
      <c r="K1479" s="148" t="s">
        <v>3</v>
      </c>
      <c r="L1479" s="146"/>
      <c r="M1479" s="146"/>
      <c r="N1479" s="146"/>
      <c r="O1479" s="146"/>
      <c r="P1479" s="146"/>
      <c r="Q1479" s="146"/>
      <c r="R1479" s="149"/>
      <c r="T1479" s="150"/>
      <c r="U1479" s="146"/>
      <c r="V1479" s="146"/>
      <c r="W1479" s="146"/>
      <c r="X1479" s="146"/>
      <c r="Y1479" s="146"/>
      <c r="Z1479" s="146"/>
      <c r="AA1479" s="151"/>
      <c r="AT1479" s="152" t="s">
        <v>161</v>
      </c>
      <c r="AU1479" s="152" t="s">
        <v>81</v>
      </c>
      <c r="AV1479" s="10" t="s">
        <v>20</v>
      </c>
      <c r="AW1479" s="10" t="s">
        <v>32</v>
      </c>
      <c r="AX1479" s="10" t="s">
        <v>74</v>
      </c>
      <c r="AY1479" s="152" t="s">
        <v>154</v>
      </c>
    </row>
    <row r="1480" spans="2:65" s="11" customFormat="1" ht="22.5" customHeight="1" x14ac:dyDescent="0.1">
      <c r="B1480" s="153"/>
      <c r="C1480" s="154"/>
      <c r="D1480" s="154"/>
      <c r="E1480" s="155" t="s">
        <v>3</v>
      </c>
      <c r="F1480" s="249" t="s">
        <v>1547</v>
      </c>
      <c r="G1480" s="250"/>
      <c r="H1480" s="250"/>
      <c r="I1480" s="250"/>
      <c r="J1480" s="154"/>
      <c r="K1480" s="156">
        <v>44.45</v>
      </c>
      <c r="L1480" s="154"/>
      <c r="M1480" s="154"/>
      <c r="N1480" s="154"/>
      <c r="O1480" s="154"/>
      <c r="P1480" s="154"/>
      <c r="Q1480" s="154"/>
      <c r="R1480" s="157"/>
      <c r="T1480" s="158"/>
      <c r="U1480" s="154"/>
      <c r="V1480" s="154"/>
      <c r="W1480" s="154"/>
      <c r="X1480" s="154"/>
      <c r="Y1480" s="154"/>
      <c r="Z1480" s="154"/>
      <c r="AA1480" s="159"/>
      <c r="AT1480" s="160" t="s">
        <v>161</v>
      </c>
      <c r="AU1480" s="160" t="s">
        <v>81</v>
      </c>
      <c r="AV1480" s="11" t="s">
        <v>81</v>
      </c>
      <c r="AW1480" s="11" t="s">
        <v>32</v>
      </c>
      <c r="AX1480" s="11" t="s">
        <v>74</v>
      </c>
      <c r="AY1480" s="160" t="s">
        <v>154</v>
      </c>
    </row>
    <row r="1481" spans="2:65" s="12" customFormat="1" ht="22.5" customHeight="1" x14ac:dyDescent="0.1">
      <c r="B1481" s="161"/>
      <c r="C1481" s="162"/>
      <c r="D1481" s="162"/>
      <c r="E1481" s="163" t="s">
        <v>3</v>
      </c>
      <c r="F1481" s="251" t="s">
        <v>163</v>
      </c>
      <c r="G1481" s="252"/>
      <c r="H1481" s="252"/>
      <c r="I1481" s="252"/>
      <c r="J1481" s="162"/>
      <c r="K1481" s="164">
        <v>44.45</v>
      </c>
      <c r="L1481" s="162"/>
      <c r="M1481" s="162"/>
      <c r="N1481" s="162"/>
      <c r="O1481" s="162"/>
      <c r="P1481" s="162"/>
      <c r="Q1481" s="162"/>
      <c r="R1481" s="165"/>
      <c r="T1481" s="166"/>
      <c r="U1481" s="162"/>
      <c r="V1481" s="162"/>
      <c r="W1481" s="162"/>
      <c r="X1481" s="162"/>
      <c r="Y1481" s="162"/>
      <c r="Z1481" s="162"/>
      <c r="AA1481" s="167"/>
      <c r="AT1481" s="168" t="s">
        <v>161</v>
      </c>
      <c r="AU1481" s="168" t="s">
        <v>81</v>
      </c>
      <c r="AV1481" s="12" t="s">
        <v>87</v>
      </c>
      <c r="AW1481" s="12" t="s">
        <v>32</v>
      </c>
      <c r="AX1481" s="12" t="s">
        <v>20</v>
      </c>
      <c r="AY1481" s="168" t="s">
        <v>154</v>
      </c>
    </row>
    <row r="1482" spans="2:65" s="1" customFormat="1" ht="31.5" customHeight="1" x14ac:dyDescent="0.1">
      <c r="B1482" s="135"/>
      <c r="C1482" s="136" t="s">
        <v>1564</v>
      </c>
      <c r="D1482" s="136" t="s">
        <v>155</v>
      </c>
      <c r="E1482" s="137" t="s">
        <v>1565</v>
      </c>
      <c r="F1482" s="244" t="s">
        <v>1566</v>
      </c>
      <c r="G1482" s="245"/>
      <c r="H1482" s="245"/>
      <c r="I1482" s="245"/>
      <c r="J1482" s="138" t="s">
        <v>974</v>
      </c>
      <c r="K1482" s="139">
        <v>670.58399999999995</v>
      </c>
      <c r="L1482" s="246">
        <v>0</v>
      </c>
      <c r="M1482" s="245"/>
      <c r="N1482" s="246">
        <f>ROUND(L1482*K1482,2)</f>
        <v>0</v>
      </c>
      <c r="O1482" s="245"/>
      <c r="P1482" s="245"/>
      <c r="Q1482" s="245"/>
      <c r="R1482" s="140"/>
      <c r="T1482" s="141" t="s">
        <v>3</v>
      </c>
      <c r="U1482" s="40" t="s">
        <v>41</v>
      </c>
      <c r="V1482" s="142">
        <v>0</v>
      </c>
      <c r="W1482" s="142">
        <f>V1482*K1482</f>
        <v>0</v>
      </c>
      <c r="X1482" s="142">
        <v>0</v>
      </c>
      <c r="Y1482" s="142">
        <f>X1482*K1482</f>
        <v>0</v>
      </c>
      <c r="Z1482" s="142">
        <v>0</v>
      </c>
      <c r="AA1482" s="143">
        <f>Z1482*K1482</f>
        <v>0</v>
      </c>
      <c r="AR1482" s="17" t="s">
        <v>258</v>
      </c>
      <c r="AT1482" s="17" t="s">
        <v>155</v>
      </c>
      <c r="AU1482" s="17" t="s">
        <v>81</v>
      </c>
      <c r="AY1482" s="17" t="s">
        <v>154</v>
      </c>
      <c r="BE1482" s="144">
        <f>IF(U1482="základní",N1482,0)</f>
        <v>0</v>
      </c>
      <c r="BF1482" s="144">
        <f>IF(U1482="snížená",N1482,0)</f>
        <v>0</v>
      </c>
      <c r="BG1482" s="144">
        <f>IF(U1482="zákl. přenesená",N1482,0)</f>
        <v>0</v>
      </c>
      <c r="BH1482" s="144">
        <f>IF(U1482="sníž. přenesená",N1482,0)</f>
        <v>0</v>
      </c>
      <c r="BI1482" s="144">
        <f>IF(U1482="nulová",N1482,0)</f>
        <v>0</v>
      </c>
      <c r="BJ1482" s="17" t="s">
        <v>81</v>
      </c>
      <c r="BK1482" s="144">
        <f>ROUND(L1482*K1482,2)</f>
        <v>0</v>
      </c>
      <c r="BL1482" s="17" t="s">
        <v>258</v>
      </c>
      <c r="BM1482" s="17" t="s">
        <v>1567</v>
      </c>
    </row>
    <row r="1483" spans="2:65" s="9" customFormat="1" ht="29.85" customHeight="1" x14ac:dyDescent="0.15">
      <c r="B1483" s="124"/>
      <c r="C1483" s="125"/>
      <c r="D1483" s="134" t="s">
        <v>133</v>
      </c>
      <c r="E1483" s="134"/>
      <c r="F1483" s="134"/>
      <c r="G1483" s="134"/>
      <c r="H1483" s="134"/>
      <c r="I1483" s="134"/>
      <c r="J1483" s="134"/>
      <c r="K1483" s="134"/>
      <c r="L1483" s="134"/>
      <c r="M1483" s="134"/>
      <c r="N1483" s="260">
        <f>BK1483</f>
        <v>0</v>
      </c>
      <c r="O1483" s="261"/>
      <c r="P1483" s="261"/>
      <c r="Q1483" s="261"/>
      <c r="R1483" s="127"/>
      <c r="T1483" s="128"/>
      <c r="U1483" s="125"/>
      <c r="V1483" s="125"/>
      <c r="W1483" s="129">
        <f>SUM(W1484:W1507)</f>
        <v>72.930399999999992</v>
      </c>
      <c r="X1483" s="125"/>
      <c r="Y1483" s="129">
        <f>SUM(Y1484:Y1507)</f>
        <v>0.91572675000000003</v>
      </c>
      <c r="Z1483" s="125"/>
      <c r="AA1483" s="130">
        <f>SUM(AA1484:AA1507)</f>
        <v>0</v>
      </c>
      <c r="AR1483" s="131" t="s">
        <v>81</v>
      </c>
      <c r="AT1483" s="132" t="s">
        <v>73</v>
      </c>
      <c r="AU1483" s="132" t="s">
        <v>20</v>
      </c>
      <c r="AY1483" s="131" t="s">
        <v>154</v>
      </c>
      <c r="BK1483" s="133">
        <f>SUM(BK1484:BK1507)</f>
        <v>0</v>
      </c>
    </row>
    <row r="1484" spans="2:65" s="1" customFormat="1" ht="31.5" customHeight="1" x14ac:dyDescent="0.1">
      <c r="B1484" s="135"/>
      <c r="C1484" s="136" t="s">
        <v>1568</v>
      </c>
      <c r="D1484" s="136" t="s">
        <v>155</v>
      </c>
      <c r="E1484" s="137" t="s">
        <v>1569</v>
      </c>
      <c r="F1484" s="244" t="s">
        <v>1570</v>
      </c>
      <c r="G1484" s="245"/>
      <c r="H1484" s="245"/>
      <c r="I1484" s="245"/>
      <c r="J1484" s="138" t="s">
        <v>206</v>
      </c>
      <c r="K1484" s="139">
        <v>100.81</v>
      </c>
      <c r="L1484" s="246">
        <v>0</v>
      </c>
      <c r="M1484" s="245"/>
      <c r="N1484" s="246">
        <f>ROUND(L1484*K1484,2)</f>
        <v>0</v>
      </c>
      <c r="O1484" s="245"/>
      <c r="P1484" s="245"/>
      <c r="Q1484" s="245"/>
      <c r="R1484" s="140"/>
      <c r="T1484" s="141" t="s">
        <v>3</v>
      </c>
      <c r="U1484" s="40" t="s">
        <v>41</v>
      </c>
      <c r="V1484" s="142">
        <v>0.1</v>
      </c>
      <c r="W1484" s="142">
        <f>V1484*K1484</f>
        <v>10.081000000000001</v>
      </c>
      <c r="X1484" s="142">
        <v>5.0000000000000002E-5</v>
      </c>
      <c r="Y1484" s="142">
        <f>X1484*K1484</f>
        <v>5.0405000000000007E-3</v>
      </c>
      <c r="Z1484" s="142">
        <v>0</v>
      </c>
      <c r="AA1484" s="143">
        <f>Z1484*K1484</f>
        <v>0</v>
      </c>
      <c r="AR1484" s="17" t="s">
        <v>258</v>
      </c>
      <c r="AT1484" s="17" t="s">
        <v>155</v>
      </c>
      <c r="AU1484" s="17" t="s">
        <v>81</v>
      </c>
      <c r="AY1484" s="17" t="s">
        <v>154</v>
      </c>
      <c r="BE1484" s="144">
        <f>IF(U1484="základní",N1484,0)</f>
        <v>0</v>
      </c>
      <c r="BF1484" s="144">
        <f>IF(U1484="snížená",N1484,0)</f>
        <v>0</v>
      </c>
      <c r="BG1484" s="144">
        <f>IF(U1484="zákl. přenesená",N1484,0)</f>
        <v>0</v>
      </c>
      <c r="BH1484" s="144">
        <f>IF(U1484="sníž. přenesená",N1484,0)</f>
        <v>0</v>
      </c>
      <c r="BI1484" s="144">
        <f>IF(U1484="nulová",N1484,0)</f>
        <v>0</v>
      </c>
      <c r="BJ1484" s="17" t="s">
        <v>81</v>
      </c>
      <c r="BK1484" s="144">
        <f>ROUND(L1484*K1484,2)</f>
        <v>0</v>
      </c>
      <c r="BL1484" s="17" t="s">
        <v>258</v>
      </c>
      <c r="BM1484" s="17" t="s">
        <v>1571</v>
      </c>
    </row>
    <row r="1485" spans="2:65" s="10" customFormat="1" ht="22.5" customHeight="1" x14ac:dyDescent="0.1">
      <c r="B1485" s="145"/>
      <c r="C1485" s="146"/>
      <c r="D1485" s="146"/>
      <c r="E1485" s="147" t="s">
        <v>3</v>
      </c>
      <c r="F1485" s="247" t="s">
        <v>1572</v>
      </c>
      <c r="G1485" s="248"/>
      <c r="H1485" s="248"/>
      <c r="I1485" s="248"/>
      <c r="J1485" s="146"/>
      <c r="K1485" s="148" t="s">
        <v>3</v>
      </c>
      <c r="L1485" s="146"/>
      <c r="M1485" s="146"/>
      <c r="N1485" s="146"/>
      <c r="O1485" s="146"/>
      <c r="P1485" s="146"/>
      <c r="Q1485" s="146"/>
      <c r="R1485" s="149"/>
      <c r="T1485" s="150"/>
      <c r="U1485" s="146"/>
      <c r="V1485" s="146"/>
      <c r="W1485" s="146"/>
      <c r="X1485" s="146"/>
      <c r="Y1485" s="146"/>
      <c r="Z1485" s="146"/>
      <c r="AA1485" s="151"/>
      <c r="AT1485" s="152" t="s">
        <v>161</v>
      </c>
      <c r="AU1485" s="152" t="s">
        <v>81</v>
      </c>
      <c r="AV1485" s="10" t="s">
        <v>20</v>
      </c>
      <c r="AW1485" s="10" t="s">
        <v>32</v>
      </c>
      <c r="AX1485" s="10" t="s">
        <v>74</v>
      </c>
      <c r="AY1485" s="152" t="s">
        <v>154</v>
      </c>
    </row>
    <row r="1486" spans="2:65" s="11" customFormat="1" ht="22.5" customHeight="1" x14ac:dyDescent="0.1">
      <c r="B1486" s="153"/>
      <c r="C1486" s="154"/>
      <c r="D1486" s="154"/>
      <c r="E1486" s="155" t="s">
        <v>3</v>
      </c>
      <c r="F1486" s="249" t="s">
        <v>1573</v>
      </c>
      <c r="G1486" s="250"/>
      <c r="H1486" s="250"/>
      <c r="I1486" s="250"/>
      <c r="J1486" s="154"/>
      <c r="K1486" s="156">
        <v>28.96</v>
      </c>
      <c r="L1486" s="154"/>
      <c r="M1486" s="154"/>
      <c r="N1486" s="154"/>
      <c r="O1486" s="154"/>
      <c r="P1486" s="154"/>
      <c r="Q1486" s="154"/>
      <c r="R1486" s="157"/>
      <c r="T1486" s="158"/>
      <c r="U1486" s="154"/>
      <c r="V1486" s="154"/>
      <c r="W1486" s="154"/>
      <c r="X1486" s="154"/>
      <c r="Y1486" s="154"/>
      <c r="Z1486" s="154"/>
      <c r="AA1486" s="159"/>
      <c r="AT1486" s="160" t="s">
        <v>161</v>
      </c>
      <c r="AU1486" s="160" t="s">
        <v>81</v>
      </c>
      <c r="AV1486" s="11" t="s">
        <v>81</v>
      </c>
      <c r="AW1486" s="11" t="s">
        <v>32</v>
      </c>
      <c r="AX1486" s="11" t="s">
        <v>74</v>
      </c>
      <c r="AY1486" s="160" t="s">
        <v>154</v>
      </c>
    </row>
    <row r="1487" spans="2:65" s="11" customFormat="1" ht="22.5" customHeight="1" x14ac:dyDescent="0.1">
      <c r="B1487" s="153"/>
      <c r="C1487" s="154"/>
      <c r="D1487" s="154"/>
      <c r="E1487" s="155" t="s">
        <v>3</v>
      </c>
      <c r="F1487" s="249" t="s">
        <v>1574</v>
      </c>
      <c r="G1487" s="250"/>
      <c r="H1487" s="250"/>
      <c r="I1487" s="250"/>
      <c r="J1487" s="154"/>
      <c r="K1487" s="156">
        <v>12.12</v>
      </c>
      <c r="L1487" s="154"/>
      <c r="M1487" s="154"/>
      <c r="N1487" s="154"/>
      <c r="O1487" s="154"/>
      <c r="P1487" s="154"/>
      <c r="Q1487" s="154"/>
      <c r="R1487" s="157"/>
      <c r="T1487" s="158"/>
      <c r="U1487" s="154"/>
      <c r="V1487" s="154"/>
      <c r="W1487" s="154"/>
      <c r="X1487" s="154"/>
      <c r="Y1487" s="154"/>
      <c r="Z1487" s="154"/>
      <c r="AA1487" s="159"/>
      <c r="AT1487" s="160" t="s">
        <v>161</v>
      </c>
      <c r="AU1487" s="160" t="s">
        <v>81</v>
      </c>
      <c r="AV1487" s="11" t="s">
        <v>81</v>
      </c>
      <c r="AW1487" s="11" t="s">
        <v>32</v>
      </c>
      <c r="AX1487" s="11" t="s">
        <v>74</v>
      </c>
      <c r="AY1487" s="160" t="s">
        <v>154</v>
      </c>
    </row>
    <row r="1488" spans="2:65" s="11" customFormat="1" ht="22.5" customHeight="1" x14ac:dyDescent="0.1">
      <c r="B1488" s="153"/>
      <c r="C1488" s="154"/>
      <c r="D1488" s="154"/>
      <c r="E1488" s="155" t="s">
        <v>3</v>
      </c>
      <c r="F1488" s="249" t="s">
        <v>1575</v>
      </c>
      <c r="G1488" s="250"/>
      <c r="H1488" s="250"/>
      <c r="I1488" s="250"/>
      <c r="J1488" s="154"/>
      <c r="K1488" s="156">
        <v>16.940000000000001</v>
      </c>
      <c r="L1488" s="154"/>
      <c r="M1488" s="154"/>
      <c r="N1488" s="154"/>
      <c r="O1488" s="154"/>
      <c r="P1488" s="154"/>
      <c r="Q1488" s="154"/>
      <c r="R1488" s="157"/>
      <c r="T1488" s="158"/>
      <c r="U1488" s="154"/>
      <c r="V1488" s="154"/>
      <c r="W1488" s="154"/>
      <c r="X1488" s="154"/>
      <c r="Y1488" s="154"/>
      <c r="Z1488" s="154"/>
      <c r="AA1488" s="159"/>
      <c r="AT1488" s="160" t="s">
        <v>161</v>
      </c>
      <c r="AU1488" s="160" t="s">
        <v>81</v>
      </c>
      <c r="AV1488" s="11" t="s">
        <v>81</v>
      </c>
      <c r="AW1488" s="11" t="s">
        <v>32</v>
      </c>
      <c r="AX1488" s="11" t="s">
        <v>74</v>
      </c>
      <c r="AY1488" s="160" t="s">
        <v>154</v>
      </c>
    </row>
    <row r="1489" spans="2:65" s="11" customFormat="1" ht="22.5" customHeight="1" x14ac:dyDescent="0.1">
      <c r="B1489" s="153"/>
      <c r="C1489" s="154"/>
      <c r="D1489" s="154"/>
      <c r="E1489" s="155" t="s">
        <v>3</v>
      </c>
      <c r="F1489" s="249" t="s">
        <v>1576</v>
      </c>
      <c r="G1489" s="250"/>
      <c r="H1489" s="250"/>
      <c r="I1489" s="250"/>
      <c r="J1489" s="154"/>
      <c r="K1489" s="156">
        <v>12.84</v>
      </c>
      <c r="L1489" s="154"/>
      <c r="M1489" s="154"/>
      <c r="N1489" s="154"/>
      <c r="O1489" s="154"/>
      <c r="P1489" s="154"/>
      <c r="Q1489" s="154"/>
      <c r="R1489" s="157"/>
      <c r="T1489" s="158"/>
      <c r="U1489" s="154"/>
      <c r="V1489" s="154"/>
      <c r="W1489" s="154"/>
      <c r="X1489" s="154"/>
      <c r="Y1489" s="154"/>
      <c r="Z1489" s="154"/>
      <c r="AA1489" s="159"/>
      <c r="AT1489" s="160" t="s">
        <v>161</v>
      </c>
      <c r="AU1489" s="160" t="s">
        <v>81</v>
      </c>
      <c r="AV1489" s="11" t="s">
        <v>81</v>
      </c>
      <c r="AW1489" s="11" t="s">
        <v>32</v>
      </c>
      <c r="AX1489" s="11" t="s">
        <v>74</v>
      </c>
      <c r="AY1489" s="160" t="s">
        <v>154</v>
      </c>
    </row>
    <row r="1490" spans="2:65" s="11" customFormat="1" ht="22.5" customHeight="1" x14ac:dyDescent="0.1">
      <c r="B1490" s="153"/>
      <c r="C1490" s="154"/>
      <c r="D1490" s="154"/>
      <c r="E1490" s="155" t="s">
        <v>3</v>
      </c>
      <c r="F1490" s="249" t="s">
        <v>1577</v>
      </c>
      <c r="G1490" s="250"/>
      <c r="H1490" s="250"/>
      <c r="I1490" s="250"/>
      <c r="J1490" s="154"/>
      <c r="K1490" s="156">
        <v>14.34</v>
      </c>
      <c r="L1490" s="154"/>
      <c r="M1490" s="154"/>
      <c r="N1490" s="154"/>
      <c r="O1490" s="154"/>
      <c r="P1490" s="154"/>
      <c r="Q1490" s="154"/>
      <c r="R1490" s="157"/>
      <c r="T1490" s="158"/>
      <c r="U1490" s="154"/>
      <c r="V1490" s="154"/>
      <c r="W1490" s="154"/>
      <c r="X1490" s="154"/>
      <c r="Y1490" s="154"/>
      <c r="Z1490" s="154"/>
      <c r="AA1490" s="159"/>
      <c r="AT1490" s="160" t="s">
        <v>161</v>
      </c>
      <c r="AU1490" s="160" t="s">
        <v>81</v>
      </c>
      <c r="AV1490" s="11" t="s">
        <v>81</v>
      </c>
      <c r="AW1490" s="11" t="s">
        <v>32</v>
      </c>
      <c r="AX1490" s="11" t="s">
        <v>74</v>
      </c>
      <c r="AY1490" s="160" t="s">
        <v>154</v>
      </c>
    </row>
    <row r="1491" spans="2:65" s="11" customFormat="1" ht="22.5" customHeight="1" x14ac:dyDescent="0.1">
      <c r="B1491" s="153"/>
      <c r="C1491" s="154"/>
      <c r="D1491" s="154"/>
      <c r="E1491" s="155" t="s">
        <v>3</v>
      </c>
      <c r="F1491" s="249" t="s">
        <v>1578</v>
      </c>
      <c r="G1491" s="250"/>
      <c r="H1491" s="250"/>
      <c r="I1491" s="250"/>
      <c r="J1491" s="154"/>
      <c r="K1491" s="156">
        <v>15.61</v>
      </c>
      <c r="L1491" s="154"/>
      <c r="M1491" s="154"/>
      <c r="N1491" s="154"/>
      <c r="O1491" s="154"/>
      <c r="P1491" s="154"/>
      <c r="Q1491" s="154"/>
      <c r="R1491" s="157"/>
      <c r="T1491" s="158"/>
      <c r="U1491" s="154"/>
      <c r="V1491" s="154"/>
      <c r="W1491" s="154"/>
      <c r="X1491" s="154"/>
      <c r="Y1491" s="154"/>
      <c r="Z1491" s="154"/>
      <c r="AA1491" s="159"/>
      <c r="AT1491" s="160" t="s">
        <v>161</v>
      </c>
      <c r="AU1491" s="160" t="s">
        <v>81</v>
      </c>
      <c r="AV1491" s="11" t="s">
        <v>81</v>
      </c>
      <c r="AW1491" s="11" t="s">
        <v>32</v>
      </c>
      <c r="AX1491" s="11" t="s">
        <v>74</v>
      </c>
      <c r="AY1491" s="160" t="s">
        <v>154</v>
      </c>
    </row>
    <row r="1492" spans="2:65" s="12" customFormat="1" ht="22.5" customHeight="1" x14ac:dyDescent="0.1">
      <c r="B1492" s="161"/>
      <c r="C1492" s="162"/>
      <c r="D1492" s="162"/>
      <c r="E1492" s="163" t="s">
        <v>3</v>
      </c>
      <c r="F1492" s="251" t="s">
        <v>163</v>
      </c>
      <c r="G1492" s="252"/>
      <c r="H1492" s="252"/>
      <c r="I1492" s="252"/>
      <c r="J1492" s="162"/>
      <c r="K1492" s="164">
        <v>100.81</v>
      </c>
      <c r="L1492" s="162"/>
      <c r="M1492" s="162"/>
      <c r="N1492" s="162"/>
      <c r="O1492" s="162"/>
      <c r="P1492" s="162"/>
      <c r="Q1492" s="162"/>
      <c r="R1492" s="165"/>
      <c r="T1492" s="166"/>
      <c r="U1492" s="162"/>
      <c r="V1492" s="162"/>
      <c r="W1492" s="162"/>
      <c r="X1492" s="162"/>
      <c r="Y1492" s="162"/>
      <c r="Z1492" s="162"/>
      <c r="AA1492" s="167"/>
      <c r="AT1492" s="168" t="s">
        <v>161</v>
      </c>
      <c r="AU1492" s="168" t="s">
        <v>81</v>
      </c>
      <c r="AV1492" s="12" t="s">
        <v>87</v>
      </c>
      <c r="AW1492" s="12" t="s">
        <v>32</v>
      </c>
      <c r="AX1492" s="12" t="s">
        <v>20</v>
      </c>
      <c r="AY1492" s="168" t="s">
        <v>154</v>
      </c>
    </row>
    <row r="1493" spans="2:65" s="1" customFormat="1" ht="22.5" customHeight="1" x14ac:dyDescent="0.1">
      <c r="B1493" s="135"/>
      <c r="C1493" s="177" t="s">
        <v>1579</v>
      </c>
      <c r="D1493" s="177" t="s">
        <v>367</v>
      </c>
      <c r="E1493" s="178" t="s">
        <v>1580</v>
      </c>
      <c r="F1493" s="256" t="s">
        <v>1581</v>
      </c>
      <c r="G1493" s="257"/>
      <c r="H1493" s="257"/>
      <c r="I1493" s="257"/>
      <c r="J1493" s="179" t="s">
        <v>206</v>
      </c>
      <c r="K1493" s="180">
        <v>110.89100000000001</v>
      </c>
      <c r="L1493" s="258">
        <v>0</v>
      </c>
      <c r="M1493" s="257"/>
      <c r="N1493" s="258">
        <f>ROUND(L1493*K1493,2)</f>
        <v>0</v>
      </c>
      <c r="O1493" s="245"/>
      <c r="P1493" s="245"/>
      <c r="Q1493" s="245"/>
      <c r="R1493" s="140"/>
      <c r="T1493" s="141" t="s">
        <v>3</v>
      </c>
      <c r="U1493" s="40" t="s">
        <v>41</v>
      </c>
      <c r="V1493" s="142">
        <v>0</v>
      </c>
      <c r="W1493" s="142">
        <f>V1493*K1493</f>
        <v>0</v>
      </c>
      <c r="X1493" s="142">
        <v>2.0000000000000001E-4</v>
      </c>
      <c r="Y1493" s="142">
        <f>X1493*K1493</f>
        <v>2.2178200000000002E-2</v>
      </c>
      <c r="Z1493" s="142">
        <v>0</v>
      </c>
      <c r="AA1493" s="143">
        <f>Z1493*K1493</f>
        <v>0</v>
      </c>
      <c r="AR1493" s="17" t="s">
        <v>383</v>
      </c>
      <c r="AT1493" s="17" t="s">
        <v>367</v>
      </c>
      <c r="AU1493" s="17" t="s">
        <v>81</v>
      </c>
      <c r="AY1493" s="17" t="s">
        <v>154</v>
      </c>
      <c r="BE1493" s="144">
        <f>IF(U1493="základní",N1493,0)</f>
        <v>0</v>
      </c>
      <c r="BF1493" s="144">
        <f>IF(U1493="snížená",N1493,0)</f>
        <v>0</v>
      </c>
      <c r="BG1493" s="144">
        <f>IF(U1493="zákl. přenesená",N1493,0)</f>
        <v>0</v>
      </c>
      <c r="BH1493" s="144">
        <f>IF(U1493="sníž. přenesená",N1493,0)</f>
        <v>0</v>
      </c>
      <c r="BI1493" s="144">
        <f>IF(U1493="nulová",N1493,0)</f>
        <v>0</v>
      </c>
      <c r="BJ1493" s="17" t="s">
        <v>81</v>
      </c>
      <c r="BK1493" s="144">
        <f>ROUND(L1493*K1493,2)</f>
        <v>0</v>
      </c>
      <c r="BL1493" s="17" t="s">
        <v>258</v>
      </c>
      <c r="BM1493" s="17" t="s">
        <v>1582</v>
      </c>
    </row>
    <row r="1494" spans="2:65" s="1" customFormat="1" ht="44.25" customHeight="1" x14ac:dyDescent="0.1">
      <c r="B1494" s="135"/>
      <c r="C1494" s="136" t="s">
        <v>1583</v>
      </c>
      <c r="D1494" s="136" t="s">
        <v>155</v>
      </c>
      <c r="E1494" s="137" t="s">
        <v>1584</v>
      </c>
      <c r="F1494" s="244" t="s">
        <v>1585</v>
      </c>
      <c r="G1494" s="245"/>
      <c r="H1494" s="245"/>
      <c r="I1494" s="245"/>
      <c r="J1494" s="138" t="s">
        <v>221</v>
      </c>
      <c r="K1494" s="139">
        <v>101.37</v>
      </c>
      <c r="L1494" s="246">
        <v>0</v>
      </c>
      <c r="M1494" s="245"/>
      <c r="N1494" s="246">
        <f>ROUND(L1494*K1494,2)</f>
        <v>0</v>
      </c>
      <c r="O1494" s="245"/>
      <c r="P1494" s="245"/>
      <c r="Q1494" s="245"/>
      <c r="R1494" s="140"/>
      <c r="T1494" s="141" t="s">
        <v>3</v>
      </c>
      <c r="U1494" s="40" t="s">
        <v>41</v>
      </c>
      <c r="V1494" s="142">
        <v>0.57499999999999996</v>
      </c>
      <c r="W1494" s="142">
        <f>V1494*K1494</f>
        <v>58.287749999999996</v>
      </c>
      <c r="X1494" s="142">
        <v>1.2999999999999999E-4</v>
      </c>
      <c r="Y1494" s="142">
        <f>X1494*K1494</f>
        <v>1.31781E-2</v>
      </c>
      <c r="Z1494" s="142">
        <v>0</v>
      </c>
      <c r="AA1494" s="143">
        <f>Z1494*K1494</f>
        <v>0</v>
      </c>
      <c r="AR1494" s="17" t="s">
        <v>258</v>
      </c>
      <c r="AT1494" s="17" t="s">
        <v>155</v>
      </c>
      <c r="AU1494" s="17" t="s">
        <v>81</v>
      </c>
      <c r="AY1494" s="17" t="s">
        <v>154</v>
      </c>
      <c r="BE1494" s="144">
        <f>IF(U1494="základní",N1494,0)</f>
        <v>0</v>
      </c>
      <c r="BF1494" s="144">
        <f>IF(U1494="snížená",N1494,0)</f>
        <v>0</v>
      </c>
      <c r="BG1494" s="144">
        <f>IF(U1494="zákl. přenesená",N1494,0)</f>
        <v>0</v>
      </c>
      <c r="BH1494" s="144">
        <f>IF(U1494="sníž. přenesená",N1494,0)</f>
        <v>0</v>
      </c>
      <c r="BI1494" s="144">
        <f>IF(U1494="nulová",N1494,0)</f>
        <v>0</v>
      </c>
      <c r="BJ1494" s="17" t="s">
        <v>81</v>
      </c>
      <c r="BK1494" s="144">
        <f>ROUND(L1494*K1494,2)</f>
        <v>0</v>
      </c>
      <c r="BL1494" s="17" t="s">
        <v>258</v>
      </c>
      <c r="BM1494" s="17" t="s">
        <v>1586</v>
      </c>
    </row>
    <row r="1495" spans="2:65" s="10" customFormat="1" ht="22.5" customHeight="1" x14ac:dyDescent="0.1">
      <c r="B1495" s="145"/>
      <c r="C1495" s="146"/>
      <c r="D1495" s="146"/>
      <c r="E1495" s="147" t="s">
        <v>3</v>
      </c>
      <c r="F1495" s="247" t="s">
        <v>1587</v>
      </c>
      <c r="G1495" s="248"/>
      <c r="H1495" s="248"/>
      <c r="I1495" s="248"/>
      <c r="J1495" s="146"/>
      <c r="K1495" s="148" t="s">
        <v>3</v>
      </c>
      <c r="L1495" s="146"/>
      <c r="M1495" s="146"/>
      <c r="N1495" s="146"/>
      <c r="O1495" s="146"/>
      <c r="P1495" s="146"/>
      <c r="Q1495" s="146"/>
      <c r="R1495" s="149"/>
      <c r="T1495" s="150"/>
      <c r="U1495" s="146"/>
      <c r="V1495" s="146"/>
      <c r="W1495" s="146"/>
      <c r="X1495" s="146"/>
      <c r="Y1495" s="146"/>
      <c r="Z1495" s="146"/>
      <c r="AA1495" s="151"/>
      <c r="AT1495" s="152" t="s">
        <v>161</v>
      </c>
      <c r="AU1495" s="152" t="s">
        <v>81</v>
      </c>
      <c r="AV1495" s="10" t="s">
        <v>20</v>
      </c>
      <c r="AW1495" s="10" t="s">
        <v>32</v>
      </c>
      <c r="AX1495" s="10" t="s">
        <v>74</v>
      </c>
      <c r="AY1495" s="152" t="s">
        <v>154</v>
      </c>
    </row>
    <row r="1496" spans="2:65" s="11" customFormat="1" ht="22.5" customHeight="1" x14ac:dyDescent="0.1">
      <c r="B1496" s="153"/>
      <c r="C1496" s="154"/>
      <c r="D1496" s="154"/>
      <c r="E1496" s="155" t="s">
        <v>3</v>
      </c>
      <c r="F1496" s="249" t="s">
        <v>1588</v>
      </c>
      <c r="G1496" s="250"/>
      <c r="H1496" s="250"/>
      <c r="I1496" s="250"/>
      <c r="J1496" s="154"/>
      <c r="K1496" s="156">
        <v>41.91</v>
      </c>
      <c r="L1496" s="154"/>
      <c r="M1496" s="154"/>
      <c r="N1496" s="154"/>
      <c r="O1496" s="154"/>
      <c r="P1496" s="154"/>
      <c r="Q1496" s="154"/>
      <c r="R1496" s="157"/>
      <c r="T1496" s="158"/>
      <c r="U1496" s="154"/>
      <c r="V1496" s="154"/>
      <c r="W1496" s="154"/>
      <c r="X1496" s="154"/>
      <c r="Y1496" s="154"/>
      <c r="Z1496" s="154"/>
      <c r="AA1496" s="159"/>
      <c r="AT1496" s="160" t="s">
        <v>161</v>
      </c>
      <c r="AU1496" s="160" t="s">
        <v>81</v>
      </c>
      <c r="AV1496" s="11" t="s">
        <v>81</v>
      </c>
      <c r="AW1496" s="11" t="s">
        <v>32</v>
      </c>
      <c r="AX1496" s="11" t="s">
        <v>74</v>
      </c>
      <c r="AY1496" s="160" t="s">
        <v>154</v>
      </c>
    </row>
    <row r="1497" spans="2:65" s="11" customFormat="1" ht="22.5" customHeight="1" x14ac:dyDescent="0.1">
      <c r="B1497" s="153"/>
      <c r="C1497" s="154"/>
      <c r="D1497" s="154"/>
      <c r="E1497" s="155" t="s">
        <v>3</v>
      </c>
      <c r="F1497" s="249" t="s">
        <v>1589</v>
      </c>
      <c r="G1497" s="250"/>
      <c r="H1497" s="250"/>
      <c r="I1497" s="250"/>
      <c r="J1497" s="154"/>
      <c r="K1497" s="156">
        <v>59.46</v>
      </c>
      <c r="L1497" s="154"/>
      <c r="M1497" s="154"/>
      <c r="N1497" s="154"/>
      <c r="O1497" s="154"/>
      <c r="P1497" s="154"/>
      <c r="Q1497" s="154"/>
      <c r="R1497" s="157"/>
      <c r="T1497" s="158"/>
      <c r="U1497" s="154"/>
      <c r="V1497" s="154"/>
      <c r="W1497" s="154"/>
      <c r="X1497" s="154"/>
      <c r="Y1497" s="154"/>
      <c r="Z1497" s="154"/>
      <c r="AA1497" s="159"/>
      <c r="AT1497" s="160" t="s">
        <v>161</v>
      </c>
      <c r="AU1497" s="160" t="s">
        <v>81</v>
      </c>
      <c r="AV1497" s="11" t="s">
        <v>81</v>
      </c>
      <c r="AW1497" s="11" t="s">
        <v>32</v>
      </c>
      <c r="AX1497" s="11" t="s">
        <v>74</v>
      </c>
      <c r="AY1497" s="160" t="s">
        <v>154</v>
      </c>
    </row>
    <row r="1498" spans="2:65" s="12" customFormat="1" ht="22.5" customHeight="1" x14ac:dyDescent="0.1">
      <c r="B1498" s="161"/>
      <c r="C1498" s="162"/>
      <c r="D1498" s="162"/>
      <c r="E1498" s="163" t="s">
        <v>3</v>
      </c>
      <c r="F1498" s="251" t="s">
        <v>163</v>
      </c>
      <c r="G1498" s="252"/>
      <c r="H1498" s="252"/>
      <c r="I1498" s="252"/>
      <c r="J1498" s="162"/>
      <c r="K1498" s="164">
        <v>101.37</v>
      </c>
      <c r="L1498" s="162"/>
      <c r="M1498" s="162"/>
      <c r="N1498" s="162"/>
      <c r="O1498" s="162"/>
      <c r="P1498" s="162"/>
      <c r="Q1498" s="162"/>
      <c r="R1498" s="165"/>
      <c r="T1498" s="166"/>
      <c r="U1498" s="162"/>
      <c r="V1498" s="162"/>
      <c r="W1498" s="162"/>
      <c r="X1498" s="162"/>
      <c r="Y1498" s="162"/>
      <c r="Z1498" s="162"/>
      <c r="AA1498" s="167"/>
      <c r="AT1498" s="168" t="s">
        <v>161</v>
      </c>
      <c r="AU1498" s="168" t="s">
        <v>81</v>
      </c>
      <c r="AV1498" s="12" t="s">
        <v>87</v>
      </c>
      <c r="AW1498" s="12" t="s">
        <v>32</v>
      </c>
      <c r="AX1498" s="12" t="s">
        <v>20</v>
      </c>
      <c r="AY1498" s="168" t="s">
        <v>154</v>
      </c>
    </row>
    <row r="1499" spans="2:65" s="1" customFormat="1" ht="22.5" customHeight="1" x14ac:dyDescent="0.1">
      <c r="B1499" s="135"/>
      <c r="C1499" s="177" t="s">
        <v>1590</v>
      </c>
      <c r="D1499" s="177" t="s">
        <v>367</v>
      </c>
      <c r="E1499" s="178" t="s">
        <v>1591</v>
      </c>
      <c r="F1499" s="256" t="s">
        <v>1592</v>
      </c>
      <c r="G1499" s="257"/>
      <c r="H1499" s="257"/>
      <c r="I1499" s="257"/>
      <c r="J1499" s="179" t="s">
        <v>221</v>
      </c>
      <c r="K1499" s="180">
        <v>111.50700000000001</v>
      </c>
      <c r="L1499" s="258">
        <v>0</v>
      </c>
      <c r="M1499" s="257"/>
      <c r="N1499" s="258">
        <f>ROUND(L1499*K1499,2)</f>
        <v>0</v>
      </c>
      <c r="O1499" s="245"/>
      <c r="P1499" s="245"/>
      <c r="Q1499" s="245"/>
      <c r="R1499" s="140"/>
      <c r="T1499" s="141" t="s">
        <v>3</v>
      </c>
      <c r="U1499" s="40" t="s">
        <v>41</v>
      </c>
      <c r="V1499" s="142">
        <v>0</v>
      </c>
      <c r="W1499" s="142">
        <f>V1499*K1499</f>
        <v>0</v>
      </c>
      <c r="X1499" s="142">
        <v>7.2500000000000004E-3</v>
      </c>
      <c r="Y1499" s="142">
        <f>X1499*K1499</f>
        <v>0.80842575000000005</v>
      </c>
      <c r="Z1499" s="142">
        <v>0</v>
      </c>
      <c r="AA1499" s="143">
        <f>Z1499*K1499</f>
        <v>0</v>
      </c>
      <c r="AR1499" s="17" t="s">
        <v>383</v>
      </c>
      <c r="AT1499" s="17" t="s">
        <v>367</v>
      </c>
      <c r="AU1499" s="17" t="s">
        <v>81</v>
      </c>
      <c r="AY1499" s="17" t="s">
        <v>154</v>
      </c>
      <c r="BE1499" s="144">
        <f>IF(U1499="základní",N1499,0)</f>
        <v>0</v>
      </c>
      <c r="BF1499" s="144">
        <f>IF(U1499="snížená",N1499,0)</f>
        <v>0</v>
      </c>
      <c r="BG1499" s="144">
        <f>IF(U1499="zákl. přenesená",N1499,0)</f>
        <v>0</v>
      </c>
      <c r="BH1499" s="144">
        <f>IF(U1499="sníž. přenesená",N1499,0)</f>
        <v>0</v>
      </c>
      <c r="BI1499" s="144">
        <f>IF(U1499="nulová",N1499,0)</f>
        <v>0</v>
      </c>
      <c r="BJ1499" s="17" t="s">
        <v>81</v>
      </c>
      <c r="BK1499" s="144">
        <f>ROUND(L1499*K1499,2)</f>
        <v>0</v>
      </c>
      <c r="BL1499" s="17" t="s">
        <v>258</v>
      </c>
      <c r="BM1499" s="17" t="s">
        <v>1593</v>
      </c>
    </row>
    <row r="1500" spans="2:65" s="10" customFormat="1" ht="22.5" customHeight="1" x14ac:dyDescent="0.1">
      <c r="B1500" s="145"/>
      <c r="C1500" s="146"/>
      <c r="D1500" s="146"/>
      <c r="E1500" s="147" t="s">
        <v>3</v>
      </c>
      <c r="F1500" s="247" t="s">
        <v>371</v>
      </c>
      <c r="G1500" s="248"/>
      <c r="H1500" s="248"/>
      <c r="I1500" s="248"/>
      <c r="J1500" s="146"/>
      <c r="K1500" s="148" t="s">
        <v>3</v>
      </c>
      <c r="L1500" s="146"/>
      <c r="M1500" s="146"/>
      <c r="N1500" s="146"/>
      <c r="O1500" s="146"/>
      <c r="P1500" s="146"/>
      <c r="Q1500" s="146"/>
      <c r="R1500" s="149"/>
      <c r="T1500" s="150"/>
      <c r="U1500" s="146"/>
      <c r="V1500" s="146"/>
      <c r="W1500" s="146"/>
      <c r="X1500" s="146"/>
      <c r="Y1500" s="146"/>
      <c r="Z1500" s="146"/>
      <c r="AA1500" s="151"/>
      <c r="AT1500" s="152" t="s">
        <v>161</v>
      </c>
      <c r="AU1500" s="152" t="s">
        <v>81</v>
      </c>
      <c r="AV1500" s="10" t="s">
        <v>20</v>
      </c>
      <c r="AW1500" s="10" t="s">
        <v>32</v>
      </c>
      <c r="AX1500" s="10" t="s">
        <v>74</v>
      </c>
      <c r="AY1500" s="152" t="s">
        <v>154</v>
      </c>
    </row>
    <row r="1501" spans="2:65" s="11" customFormat="1" ht="22.5" customHeight="1" x14ac:dyDescent="0.1">
      <c r="B1501" s="153"/>
      <c r="C1501" s="154"/>
      <c r="D1501" s="154"/>
      <c r="E1501" s="155" t="s">
        <v>3</v>
      </c>
      <c r="F1501" s="249" t="s">
        <v>1594</v>
      </c>
      <c r="G1501" s="250"/>
      <c r="H1501" s="250"/>
      <c r="I1501" s="250"/>
      <c r="J1501" s="154"/>
      <c r="K1501" s="156">
        <v>111.50700000000001</v>
      </c>
      <c r="L1501" s="154"/>
      <c r="M1501" s="154"/>
      <c r="N1501" s="154"/>
      <c r="O1501" s="154"/>
      <c r="P1501" s="154"/>
      <c r="Q1501" s="154"/>
      <c r="R1501" s="157"/>
      <c r="T1501" s="158"/>
      <c r="U1501" s="154"/>
      <c r="V1501" s="154"/>
      <c r="W1501" s="154"/>
      <c r="X1501" s="154"/>
      <c r="Y1501" s="154"/>
      <c r="Z1501" s="154"/>
      <c r="AA1501" s="159"/>
      <c r="AT1501" s="160" t="s">
        <v>161</v>
      </c>
      <c r="AU1501" s="160" t="s">
        <v>81</v>
      </c>
      <c r="AV1501" s="11" t="s">
        <v>81</v>
      </c>
      <c r="AW1501" s="11" t="s">
        <v>32</v>
      </c>
      <c r="AX1501" s="11" t="s">
        <v>74</v>
      </c>
      <c r="AY1501" s="160" t="s">
        <v>154</v>
      </c>
    </row>
    <row r="1502" spans="2:65" s="12" customFormat="1" ht="22.5" customHeight="1" x14ac:dyDescent="0.1">
      <c r="B1502" s="161"/>
      <c r="C1502" s="162"/>
      <c r="D1502" s="162"/>
      <c r="E1502" s="163" t="s">
        <v>3</v>
      </c>
      <c r="F1502" s="251" t="s">
        <v>163</v>
      </c>
      <c r="G1502" s="252"/>
      <c r="H1502" s="252"/>
      <c r="I1502" s="252"/>
      <c r="J1502" s="162"/>
      <c r="K1502" s="164">
        <v>111.50700000000001</v>
      </c>
      <c r="L1502" s="162"/>
      <c r="M1502" s="162"/>
      <c r="N1502" s="162"/>
      <c r="O1502" s="162"/>
      <c r="P1502" s="162"/>
      <c r="Q1502" s="162"/>
      <c r="R1502" s="165"/>
      <c r="T1502" s="166"/>
      <c r="U1502" s="162"/>
      <c r="V1502" s="162"/>
      <c r="W1502" s="162"/>
      <c r="X1502" s="162"/>
      <c r="Y1502" s="162"/>
      <c r="Z1502" s="162"/>
      <c r="AA1502" s="167"/>
      <c r="AT1502" s="168" t="s">
        <v>161</v>
      </c>
      <c r="AU1502" s="168" t="s">
        <v>81</v>
      </c>
      <c r="AV1502" s="12" t="s">
        <v>87</v>
      </c>
      <c r="AW1502" s="12" t="s">
        <v>32</v>
      </c>
      <c r="AX1502" s="12" t="s">
        <v>20</v>
      </c>
      <c r="AY1502" s="168" t="s">
        <v>154</v>
      </c>
    </row>
    <row r="1503" spans="2:65" s="1" customFormat="1" ht="31.5" customHeight="1" x14ac:dyDescent="0.1">
      <c r="B1503" s="135"/>
      <c r="C1503" s="136" t="s">
        <v>1595</v>
      </c>
      <c r="D1503" s="136" t="s">
        <v>155</v>
      </c>
      <c r="E1503" s="137" t="s">
        <v>1596</v>
      </c>
      <c r="F1503" s="244" t="s">
        <v>1597</v>
      </c>
      <c r="G1503" s="245"/>
      <c r="H1503" s="245"/>
      <c r="I1503" s="245"/>
      <c r="J1503" s="138" t="s">
        <v>221</v>
      </c>
      <c r="K1503" s="139">
        <v>101.37</v>
      </c>
      <c r="L1503" s="246">
        <v>0</v>
      </c>
      <c r="M1503" s="245"/>
      <c r="N1503" s="246">
        <f>ROUND(L1503*K1503,2)</f>
        <v>0</v>
      </c>
      <c r="O1503" s="245"/>
      <c r="P1503" s="245"/>
      <c r="Q1503" s="245"/>
      <c r="R1503" s="140"/>
      <c r="T1503" s="141" t="s">
        <v>3</v>
      </c>
      <c r="U1503" s="40" t="s">
        <v>41</v>
      </c>
      <c r="V1503" s="142">
        <v>4.4999999999999998E-2</v>
      </c>
      <c r="W1503" s="142">
        <f>V1503*K1503</f>
        <v>4.5616500000000002</v>
      </c>
      <c r="X1503" s="142">
        <v>0</v>
      </c>
      <c r="Y1503" s="142">
        <f>X1503*K1503</f>
        <v>0</v>
      </c>
      <c r="Z1503" s="142">
        <v>0</v>
      </c>
      <c r="AA1503" s="143">
        <f>Z1503*K1503</f>
        <v>0</v>
      </c>
      <c r="AR1503" s="17" t="s">
        <v>258</v>
      </c>
      <c r="AT1503" s="17" t="s">
        <v>155</v>
      </c>
      <c r="AU1503" s="17" t="s">
        <v>81</v>
      </c>
      <c r="AY1503" s="17" t="s">
        <v>154</v>
      </c>
      <c r="BE1503" s="144">
        <f>IF(U1503="základní",N1503,0)</f>
        <v>0</v>
      </c>
      <c r="BF1503" s="144">
        <f>IF(U1503="snížená",N1503,0)</f>
        <v>0</v>
      </c>
      <c r="BG1503" s="144">
        <f>IF(U1503="zákl. přenesená",N1503,0)</f>
        <v>0</v>
      </c>
      <c r="BH1503" s="144">
        <f>IF(U1503="sníž. přenesená",N1503,0)</f>
        <v>0</v>
      </c>
      <c r="BI1503" s="144">
        <f>IF(U1503="nulová",N1503,0)</f>
        <v>0</v>
      </c>
      <c r="BJ1503" s="17" t="s">
        <v>81</v>
      </c>
      <c r="BK1503" s="144">
        <f>ROUND(L1503*K1503,2)</f>
        <v>0</v>
      </c>
      <c r="BL1503" s="17" t="s">
        <v>258</v>
      </c>
      <c r="BM1503" s="17" t="s">
        <v>1598</v>
      </c>
    </row>
    <row r="1504" spans="2:65" s="10" customFormat="1" ht="22.5" customHeight="1" x14ac:dyDescent="0.1">
      <c r="B1504" s="145"/>
      <c r="C1504" s="146"/>
      <c r="D1504" s="146"/>
      <c r="E1504" s="147" t="s">
        <v>3</v>
      </c>
      <c r="F1504" s="247" t="s">
        <v>1546</v>
      </c>
      <c r="G1504" s="248"/>
      <c r="H1504" s="248"/>
      <c r="I1504" s="248"/>
      <c r="J1504" s="146"/>
      <c r="K1504" s="148" t="s">
        <v>3</v>
      </c>
      <c r="L1504" s="146"/>
      <c r="M1504" s="146"/>
      <c r="N1504" s="146"/>
      <c r="O1504" s="146"/>
      <c r="P1504" s="146"/>
      <c r="Q1504" s="146"/>
      <c r="R1504" s="149"/>
      <c r="T1504" s="150"/>
      <c r="U1504" s="146"/>
      <c r="V1504" s="146"/>
      <c r="W1504" s="146"/>
      <c r="X1504" s="146"/>
      <c r="Y1504" s="146"/>
      <c r="Z1504" s="146"/>
      <c r="AA1504" s="151"/>
      <c r="AT1504" s="152" t="s">
        <v>161</v>
      </c>
      <c r="AU1504" s="152" t="s">
        <v>81</v>
      </c>
      <c r="AV1504" s="10" t="s">
        <v>20</v>
      </c>
      <c r="AW1504" s="10" t="s">
        <v>32</v>
      </c>
      <c r="AX1504" s="10" t="s">
        <v>74</v>
      </c>
      <c r="AY1504" s="152" t="s">
        <v>154</v>
      </c>
    </row>
    <row r="1505" spans="2:65" s="11" customFormat="1" ht="22.5" customHeight="1" x14ac:dyDescent="0.1">
      <c r="B1505" s="153"/>
      <c r="C1505" s="154"/>
      <c r="D1505" s="154"/>
      <c r="E1505" s="155" t="s">
        <v>3</v>
      </c>
      <c r="F1505" s="249" t="s">
        <v>1599</v>
      </c>
      <c r="G1505" s="250"/>
      <c r="H1505" s="250"/>
      <c r="I1505" s="250"/>
      <c r="J1505" s="154"/>
      <c r="K1505" s="156">
        <v>101.37</v>
      </c>
      <c r="L1505" s="154"/>
      <c r="M1505" s="154"/>
      <c r="N1505" s="154"/>
      <c r="O1505" s="154"/>
      <c r="P1505" s="154"/>
      <c r="Q1505" s="154"/>
      <c r="R1505" s="157"/>
      <c r="T1505" s="158"/>
      <c r="U1505" s="154"/>
      <c r="V1505" s="154"/>
      <c r="W1505" s="154"/>
      <c r="X1505" s="154"/>
      <c r="Y1505" s="154"/>
      <c r="Z1505" s="154"/>
      <c r="AA1505" s="159"/>
      <c r="AT1505" s="160" t="s">
        <v>161</v>
      </c>
      <c r="AU1505" s="160" t="s">
        <v>81</v>
      </c>
      <c r="AV1505" s="11" t="s">
        <v>81</v>
      </c>
      <c r="AW1505" s="11" t="s">
        <v>32</v>
      </c>
      <c r="AX1505" s="11" t="s">
        <v>74</v>
      </c>
      <c r="AY1505" s="160" t="s">
        <v>154</v>
      </c>
    </row>
    <row r="1506" spans="2:65" s="12" customFormat="1" ht="22.5" customHeight="1" x14ac:dyDescent="0.1">
      <c r="B1506" s="161"/>
      <c r="C1506" s="162"/>
      <c r="D1506" s="162"/>
      <c r="E1506" s="163" t="s">
        <v>3</v>
      </c>
      <c r="F1506" s="251" t="s">
        <v>163</v>
      </c>
      <c r="G1506" s="252"/>
      <c r="H1506" s="252"/>
      <c r="I1506" s="252"/>
      <c r="J1506" s="162"/>
      <c r="K1506" s="164">
        <v>101.37</v>
      </c>
      <c r="L1506" s="162"/>
      <c r="M1506" s="162"/>
      <c r="N1506" s="162"/>
      <c r="O1506" s="162"/>
      <c r="P1506" s="162"/>
      <c r="Q1506" s="162"/>
      <c r="R1506" s="165"/>
      <c r="T1506" s="166"/>
      <c r="U1506" s="162"/>
      <c r="V1506" s="162"/>
      <c r="W1506" s="162"/>
      <c r="X1506" s="162"/>
      <c r="Y1506" s="162"/>
      <c r="Z1506" s="162"/>
      <c r="AA1506" s="167"/>
      <c r="AT1506" s="168" t="s">
        <v>161</v>
      </c>
      <c r="AU1506" s="168" t="s">
        <v>81</v>
      </c>
      <c r="AV1506" s="12" t="s">
        <v>87</v>
      </c>
      <c r="AW1506" s="12" t="s">
        <v>32</v>
      </c>
      <c r="AX1506" s="12" t="s">
        <v>20</v>
      </c>
      <c r="AY1506" s="168" t="s">
        <v>154</v>
      </c>
    </row>
    <row r="1507" spans="2:65" s="1" customFormat="1" ht="22.5" customHeight="1" x14ac:dyDescent="0.1">
      <c r="B1507" s="135"/>
      <c r="C1507" s="177" t="s">
        <v>1600</v>
      </c>
      <c r="D1507" s="177" t="s">
        <v>367</v>
      </c>
      <c r="E1507" s="178" t="s">
        <v>1601</v>
      </c>
      <c r="F1507" s="256" t="s">
        <v>1602</v>
      </c>
      <c r="G1507" s="257"/>
      <c r="H1507" s="257"/>
      <c r="I1507" s="257"/>
      <c r="J1507" s="179" t="s">
        <v>221</v>
      </c>
      <c r="K1507" s="180">
        <v>111.50700000000001</v>
      </c>
      <c r="L1507" s="258">
        <v>0</v>
      </c>
      <c r="M1507" s="257"/>
      <c r="N1507" s="258">
        <f>ROUND(L1507*K1507,2)</f>
        <v>0</v>
      </c>
      <c r="O1507" s="245"/>
      <c r="P1507" s="245"/>
      <c r="Q1507" s="245"/>
      <c r="R1507" s="140"/>
      <c r="T1507" s="141" t="s">
        <v>3</v>
      </c>
      <c r="U1507" s="40" t="s">
        <v>41</v>
      </c>
      <c r="V1507" s="142">
        <v>0</v>
      </c>
      <c r="W1507" s="142">
        <f>V1507*K1507</f>
        <v>0</v>
      </c>
      <c r="X1507" s="142">
        <v>5.9999999999999995E-4</v>
      </c>
      <c r="Y1507" s="142">
        <f>X1507*K1507</f>
        <v>6.6904199999999997E-2</v>
      </c>
      <c r="Z1507" s="142">
        <v>0</v>
      </c>
      <c r="AA1507" s="143">
        <f>Z1507*K1507</f>
        <v>0</v>
      </c>
      <c r="AR1507" s="17" t="s">
        <v>383</v>
      </c>
      <c r="AT1507" s="17" t="s">
        <v>367</v>
      </c>
      <c r="AU1507" s="17" t="s">
        <v>81</v>
      </c>
      <c r="AY1507" s="17" t="s">
        <v>154</v>
      </c>
      <c r="BE1507" s="144">
        <f>IF(U1507="základní",N1507,0)</f>
        <v>0</v>
      </c>
      <c r="BF1507" s="144">
        <f>IF(U1507="snížená",N1507,0)</f>
        <v>0</v>
      </c>
      <c r="BG1507" s="144">
        <f>IF(U1507="zákl. přenesená",N1507,0)</f>
        <v>0</v>
      </c>
      <c r="BH1507" s="144">
        <f>IF(U1507="sníž. přenesená",N1507,0)</f>
        <v>0</v>
      </c>
      <c r="BI1507" s="144">
        <f>IF(U1507="nulová",N1507,0)</f>
        <v>0</v>
      </c>
      <c r="BJ1507" s="17" t="s">
        <v>81</v>
      </c>
      <c r="BK1507" s="144">
        <f>ROUND(L1507*K1507,2)</f>
        <v>0</v>
      </c>
      <c r="BL1507" s="17" t="s">
        <v>258</v>
      </c>
      <c r="BM1507" s="17" t="s">
        <v>1603</v>
      </c>
    </row>
    <row r="1508" spans="2:65" s="9" customFormat="1" ht="29.85" customHeight="1" x14ac:dyDescent="0.15">
      <c r="B1508" s="124"/>
      <c r="C1508" s="125"/>
      <c r="D1508" s="134" t="s">
        <v>134</v>
      </c>
      <c r="E1508" s="134"/>
      <c r="F1508" s="134"/>
      <c r="G1508" s="134"/>
      <c r="H1508" s="134"/>
      <c r="I1508" s="134"/>
      <c r="J1508" s="134"/>
      <c r="K1508" s="134"/>
      <c r="L1508" s="134"/>
      <c r="M1508" s="134"/>
      <c r="N1508" s="260">
        <f>BK1508</f>
        <v>0</v>
      </c>
      <c r="O1508" s="261"/>
      <c r="P1508" s="261"/>
      <c r="Q1508" s="261"/>
      <c r="R1508" s="127"/>
      <c r="T1508" s="128"/>
      <c r="U1508" s="125"/>
      <c r="V1508" s="125"/>
      <c r="W1508" s="129">
        <f>SUM(W1509:W1513)</f>
        <v>19.463040000000003</v>
      </c>
      <c r="X1508" s="125"/>
      <c r="Y1508" s="129">
        <f>SUM(Y1509:Y1513)</f>
        <v>0.45616499999999999</v>
      </c>
      <c r="Z1508" s="125"/>
      <c r="AA1508" s="130">
        <f>SUM(AA1509:AA1513)</f>
        <v>0</v>
      </c>
      <c r="AR1508" s="131" t="s">
        <v>81</v>
      </c>
      <c r="AT1508" s="132" t="s">
        <v>73</v>
      </c>
      <c r="AU1508" s="132" t="s">
        <v>20</v>
      </c>
      <c r="AY1508" s="131" t="s">
        <v>154</v>
      </c>
      <c r="BK1508" s="133">
        <f>SUM(BK1509:BK1513)</f>
        <v>0</v>
      </c>
    </row>
    <row r="1509" spans="2:65" s="1" customFormat="1" ht="31.5" customHeight="1" x14ac:dyDescent="0.1">
      <c r="B1509" s="135"/>
      <c r="C1509" s="136" t="s">
        <v>1604</v>
      </c>
      <c r="D1509" s="136" t="s">
        <v>155</v>
      </c>
      <c r="E1509" s="137" t="s">
        <v>1605</v>
      </c>
      <c r="F1509" s="244" t="s">
        <v>1606</v>
      </c>
      <c r="G1509" s="245"/>
      <c r="H1509" s="245"/>
      <c r="I1509" s="245"/>
      <c r="J1509" s="138" t="s">
        <v>221</v>
      </c>
      <c r="K1509" s="139">
        <v>101.37</v>
      </c>
      <c r="L1509" s="246">
        <v>0</v>
      </c>
      <c r="M1509" s="245"/>
      <c r="N1509" s="246">
        <f>ROUND(L1509*K1509,2)</f>
        <v>0</v>
      </c>
      <c r="O1509" s="245"/>
      <c r="P1509" s="245"/>
      <c r="Q1509" s="245"/>
      <c r="R1509" s="140"/>
      <c r="T1509" s="141" t="s">
        <v>3</v>
      </c>
      <c r="U1509" s="40" t="s">
        <v>41</v>
      </c>
      <c r="V1509" s="142">
        <v>0.192</v>
      </c>
      <c r="W1509" s="142">
        <f>V1509*K1509</f>
        <v>19.463040000000003</v>
      </c>
      <c r="X1509" s="142">
        <v>4.4999999999999997E-3</v>
      </c>
      <c r="Y1509" s="142">
        <f>X1509*K1509</f>
        <v>0.45616499999999999</v>
      </c>
      <c r="Z1509" s="142">
        <v>0</v>
      </c>
      <c r="AA1509" s="143">
        <f>Z1509*K1509</f>
        <v>0</v>
      </c>
      <c r="AR1509" s="17" t="s">
        <v>258</v>
      </c>
      <c r="AT1509" s="17" t="s">
        <v>155</v>
      </c>
      <c r="AU1509" s="17" t="s">
        <v>81</v>
      </c>
      <c r="AY1509" s="17" t="s">
        <v>154</v>
      </c>
      <c r="BE1509" s="144">
        <f>IF(U1509="základní",N1509,0)</f>
        <v>0</v>
      </c>
      <c r="BF1509" s="144">
        <f>IF(U1509="snížená",N1509,0)</f>
        <v>0</v>
      </c>
      <c r="BG1509" s="144">
        <f>IF(U1509="zákl. přenesená",N1509,0)</f>
        <v>0</v>
      </c>
      <c r="BH1509" s="144">
        <f>IF(U1509="sníž. přenesená",N1509,0)</f>
        <v>0</v>
      </c>
      <c r="BI1509" s="144">
        <f>IF(U1509="nulová",N1509,0)</f>
        <v>0</v>
      </c>
      <c r="BJ1509" s="17" t="s">
        <v>81</v>
      </c>
      <c r="BK1509" s="144">
        <f>ROUND(L1509*K1509,2)</f>
        <v>0</v>
      </c>
      <c r="BL1509" s="17" t="s">
        <v>258</v>
      </c>
      <c r="BM1509" s="17" t="s">
        <v>1607</v>
      </c>
    </row>
    <row r="1510" spans="2:65" s="10" customFormat="1" ht="22.5" customHeight="1" x14ac:dyDescent="0.1">
      <c r="B1510" s="145"/>
      <c r="C1510" s="146"/>
      <c r="D1510" s="146"/>
      <c r="E1510" s="147" t="s">
        <v>3</v>
      </c>
      <c r="F1510" s="247" t="s">
        <v>1608</v>
      </c>
      <c r="G1510" s="248"/>
      <c r="H1510" s="248"/>
      <c r="I1510" s="248"/>
      <c r="J1510" s="146"/>
      <c r="K1510" s="148" t="s">
        <v>3</v>
      </c>
      <c r="L1510" s="146"/>
      <c r="M1510" s="146"/>
      <c r="N1510" s="146"/>
      <c r="O1510" s="146"/>
      <c r="P1510" s="146"/>
      <c r="Q1510" s="146"/>
      <c r="R1510" s="149"/>
      <c r="T1510" s="150"/>
      <c r="U1510" s="146"/>
      <c r="V1510" s="146"/>
      <c r="W1510" s="146"/>
      <c r="X1510" s="146"/>
      <c r="Y1510" s="146"/>
      <c r="Z1510" s="146"/>
      <c r="AA1510" s="151"/>
      <c r="AT1510" s="152" t="s">
        <v>161</v>
      </c>
      <c r="AU1510" s="152" t="s">
        <v>81</v>
      </c>
      <c r="AV1510" s="10" t="s">
        <v>20</v>
      </c>
      <c r="AW1510" s="10" t="s">
        <v>32</v>
      </c>
      <c r="AX1510" s="10" t="s">
        <v>74</v>
      </c>
      <c r="AY1510" s="152" t="s">
        <v>154</v>
      </c>
    </row>
    <row r="1511" spans="2:65" s="11" customFormat="1" ht="22.5" customHeight="1" x14ac:dyDescent="0.1">
      <c r="B1511" s="153"/>
      <c r="C1511" s="154"/>
      <c r="D1511" s="154"/>
      <c r="E1511" s="155" t="s">
        <v>3</v>
      </c>
      <c r="F1511" s="249" t="s">
        <v>1599</v>
      </c>
      <c r="G1511" s="250"/>
      <c r="H1511" s="250"/>
      <c r="I1511" s="250"/>
      <c r="J1511" s="154"/>
      <c r="K1511" s="156">
        <v>101.37</v>
      </c>
      <c r="L1511" s="154"/>
      <c r="M1511" s="154"/>
      <c r="N1511" s="154"/>
      <c r="O1511" s="154"/>
      <c r="P1511" s="154"/>
      <c r="Q1511" s="154"/>
      <c r="R1511" s="157"/>
      <c r="T1511" s="158"/>
      <c r="U1511" s="154"/>
      <c r="V1511" s="154"/>
      <c r="W1511" s="154"/>
      <c r="X1511" s="154"/>
      <c r="Y1511" s="154"/>
      <c r="Z1511" s="154"/>
      <c r="AA1511" s="159"/>
      <c r="AT1511" s="160" t="s">
        <v>161</v>
      </c>
      <c r="AU1511" s="160" t="s">
        <v>81</v>
      </c>
      <c r="AV1511" s="11" t="s">
        <v>81</v>
      </c>
      <c r="AW1511" s="11" t="s">
        <v>32</v>
      </c>
      <c r="AX1511" s="11" t="s">
        <v>74</v>
      </c>
      <c r="AY1511" s="160" t="s">
        <v>154</v>
      </c>
    </row>
    <row r="1512" spans="2:65" s="12" customFormat="1" ht="22.5" customHeight="1" x14ac:dyDescent="0.1">
      <c r="B1512" s="161"/>
      <c r="C1512" s="162"/>
      <c r="D1512" s="162"/>
      <c r="E1512" s="163" t="s">
        <v>3</v>
      </c>
      <c r="F1512" s="251" t="s">
        <v>163</v>
      </c>
      <c r="G1512" s="252"/>
      <c r="H1512" s="252"/>
      <c r="I1512" s="252"/>
      <c r="J1512" s="162"/>
      <c r="K1512" s="164">
        <v>101.37</v>
      </c>
      <c r="L1512" s="162"/>
      <c r="M1512" s="162"/>
      <c r="N1512" s="162"/>
      <c r="O1512" s="162"/>
      <c r="P1512" s="162"/>
      <c r="Q1512" s="162"/>
      <c r="R1512" s="165"/>
      <c r="T1512" s="166"/>
      <c r="U1512" s="162"/>
      <c r="V1512" s="162"/>
      <c r="W1512" s="162"/>
      <c r="X1512" s="162"/>
      <c r="Y1512" s="162"/>
      <c r="Z1512" s="162"/>
      <c r="AA1512" s="167"/>
      <c r="AT1512" s="168" t="s">
        <v>161</v>
      </c>
      <c r="AU1512" s="168" t="s">
        <v>81</v>
      </c>
      <c r="AV1512" s="12" t="s">
        <v>87</v>
      </c>
      <c r="AW1512" s="12" t="s">
        <v>32</v>
      </c>
      <c r="AX1512" s="12" t="s">
        <v>20</v>
      </c>
      <c r="AY1512" s="168" t="s">
        <v>154</v>
      </c>
    </row>
    <row r="1513" spans="2:65" s="1" customFormat="1" ht="31.5" customHeight="1" x14ac:dyDescent="0.1">
      <c r="B1513" s="135"/>
      <c r="C1513" s="136" t="s">
        <v>1609</v>
      </c>
      <c r="D1513" s="136" t="s">
        <v>155</v>
      </c>
      <c r="E1513" s="137" t="s">
        <v>1610</v>
      </c>
      <c r="F1513" s="244" t="s">
        <v>1611</v>
      </c>
      <c r="G1513" s="245"/>
      <c r="H1513" s="245"/>
      <c r="I1513" s="245"/>
      <c r="J1513" s="138" t="s">
        <v>974</v>
      </c>
      <c r="K1513" s="139">
        <v>218.959</v>
      </c>
      <c r="L1513" s="246">
        <v>0</v>
      </c>
      <c r="M1513" s="245"/>
      <c r="N1513" s="246">
        <f>ROUND(L1513*K1513,2)</f>
        <v>0</v>
      </c>
      <c r="O1513" s="245"/>
      <c r="P1513" s="245"/>
      <c r="Q1513" s="245"/>
      <c r="R1513" s="140"/>
      <c r="T1513" s="141" t="s">
        <v>3</v>
      </c>
      <c r="U1513" s="40" t="s">
        <v>41</v>
      </c>
      <c r="V1513" s="142">
        <v>0</v>
      </c>
      <c r="W1513" s="142">
        <f>V1513*K1513</f>
        <v>0</v>
      </c>
      <c r="X1513" s="142">
        <v>0</v>
      </c>
      <c r="Y1513" s="142">
        <f>X1513*K1513</f>
        <v>0</v>
      </c>
      <c r="Z1513" s="142">
        <v>0</v>
      </c>
      <c r="AA1513" s="143">
        <f>Z1513*K1513</f>
        <v>0</v>
      </c>
      <c r="AR1513" s="17" t="s">
        <v>258</v>
      </c>
      <c r="AT1513" s="17" t="s">
        <v>155</v>
      </c>
      <c r="AU1513" s="17" t="s">
        <v>81</v>
      </c>
      <c r="AY1513" s="17" t="s">
        <v>154</v>
      </c>
      <c r="BE1513" s="144">
        <f>IF(U1513="základní",N1513,0)</f>
        <v>0</v>
      </c>
      <c r="BF1513" s="144">
        <f>IF(U1513="snížená",N1513,0)</f>
        <v>0</v>
      </c>
      <c r="BG1513" s="144">
        <f>IF(U1513="zákl. přenesená",N1513,0)</f>
        <v>0</v>
      </c>
      <c r="BH1513" s="144">
        <f>IF(U1513="sníž. přenesená",N1513,0)</f>
        <v>0</v>
      </c>
      <c r="BI1513" s="144">
        <f>IF(U1513="nulová",N1513,0)</f>
        <v>0</v>
      </c>
      <c r="BJ1513" s="17" t="s">
        <v>81</v>
      </c>
      <c r="BK1513" s="144">
        <f>ROUND(L1513*K1513,2)</f>
        <v>0</v>
      </c>
      <c r="BL1513" s="17" t="s">
        <v>258</v>
      </c>
      <c r="BM1513" s="17" t="s">
        <v>1612</v>
      </c>
    </row>
    <row r="1514" spans="2:65" s="9" customFormat="1" ht="29.85" customHeight="1" x14ac:dyDescent="0.15">
      <c r="B1514" s="124"/>
      <c r="C1514" s="125"/>
      <c r="D1514" s="134" t="s">
        <v>135</v>
      </c>
      <c r="E1514" s="134"/>
      <c r="F1514" s="134"/>
      <c r="G1514" s="134"/>
      <c r="H1514" s="134"/>
      <c r="I1514" s="134"/>
      <c r="J1514" s="134"/>
      <c r="K1514" s="134"/>
      <c r="L1514" s="134"/>
      <c r="M1514" s="134"/>
      <c r="N1514" s="260">
        <f>BK1514</f>
        <v>0</v>
      </c>
      <c r="O1514" s="261"/>
      <c r="P1514" s="261"/>
      <c r="Q1514" s="261"/>
      <c r="R1514" s="127"/>
      <c r="T1514" s="128"/>
      <c r="U1514" s="125"/>
      <c r="V1514" s="125"/>
      <c r="W1514" s="129">
        <f>SUM(W1515:W1521)</f>
        <v>8.6618000000000013</v>
      </c>
      <c r="X1514" s="125"/>
      <c r="Y1514" s="129">
        <f>SUM(Y1515:Y1521)</f>
        <v>8.9711499999999986E-2</v>
      </c>
      <c r="Z1514" s="125"/>
      <c r="AA1514" s="130">
        <f>SUM(AA1515:AA1521)</f>
        <v>0</v>
      </c>
      <c r="AR1514" s="131" t="s">
        <v>81</v>
      </c>
      <c r="AT1514" s="132" t="s">
        <v>73</v>
      </c>
      <c r="AU1514" s="132" t="s">
        <v>20</v>
      </c>
      <c r="AY1514" s="131" t="s">
        <v>154</v>
      </c>
      <c r="BK1514" s="133">
        <f>SUM(BK1515:BK1521)</f>
        <v>0</v>
      </c>
    </row>
    <row r="1515" spans="2:65" s="1" customFormat="1" ht="31.5" customHeight="1" x14ac:dyDescent="0.1">
      <c r="B1515" s="135"/>
      <c r="C1515" s="136" t="s">
        <v>1613</v>
      </c>
      <c r="D1515" s="136" t="s">
        <v>155</v>
      </c>
      <c r="E1515" s="137" t="s">
        <v>1614</v>
      </c>
      <c r="F1515" s="244" t="s">
        <v>1615</v>
      </c>
      <c r="G1515" s="245"/>
      <c r="H1515" s="245"/>
      <c r="I1515" s="245"/>
      <c r="J1515" s="138" t="s">
        <v>221</v>
      </c>
      <c r="K1515" s="139">
        <v>30.934999999999999</v>
      </c>
      <c r="L1515" s="246">
        <v>0</v>
      </c>
      <c r="M1515" s="245"/>
      <c r="N1515" s="246">
        <f>ROUND(L1515*K1515,2)</f>
        <v>0</v>
      </c>
      <c r="O1515" s="245"/>
      <c r="P1515" s="245"/>
      <c r="Q1515" s="245"/>
      <c r="R1515" s="140"/>
      <c r="T1515" s="141" t="s">
        <v>3</v>
      </c>
      <c r="U1515" s="40" t="s">
        <v>41</v>
      </c>
      <c r="V1515" s="142">
        <v>0.28000000000000003</v>
      </c>
      <c r="W1515" s="142">
        <f>V1515*K1515</f>
        <v>8.6618000000000013</v>
      </c>
      <c r="X1515" s="142">
        <v>2.8999999999999998E-3</v>
      </c>
      <c r="Y1515" s="142">
        <f>X1515*K1515</f>
        <v>8.9711499999999986E-2</v>
      </c>
      <c r="Z1515" s="142">
        <v>0</v>
      </c>
      <c r="AA1515" s="143">
        <f>Z1515*K1515</f>
        <v>0</v>
      </c>
      <c r="AR1515" s="17" t="s">
        <v>258</v>
      </c>
      <c r="AT1515" s="17" t="s">
        <v>155</v>
      </c>
      <c r="AU1515" s="17" t="s">
        <v>81</v>
      </c>
      <c r="AY1515" s="17" t="s">
        <v>154</v>
      </c>
      <c r="BE1515" s="144">
        <f>IF(U1515="základní",N1515,0)</f>
        <v>0</v>
      </c>
      <c r="BF1515" s="144">
        <f>IF(U1515="snížená",N1515,0)</f>
        <v>0</v>
      </c>
      <c r="BG1515" s="144">
        <f>IF(U1515="zákl. přenesená",N1515,0)</f>
        <v>0</v>
      </c>
      <c r="BH1515" s="144">
        <f>IF(U1515="sníž. přenesená",N1515,0)</f>
        <v>0</v>
      </c>
      <c r="BI1515" s="144">
        <f>IF(U1515="nulová",N1515,0)</f>
        <v>0</v>
      </c>
      <c r="BJ1515" s="17" t="s">
        <v>81</v>
      </c>
      <c r="BK1515" s="144">
        <f>ROUND(L1515*K1515,2)</f>
        <v>0</v>
      </c>
      <c r="BL1515" s="17" t="s">
        <v>258</v>
      </c>
      <c r="BM1515" s="17" t="s">
        <v>1616</v>
      </c>
    </row>
    <row r="1516" spans="2:65" s="10" customFormat="1" ht="22.5" customHeight="1" x14ac:dyDescent="0.1">
      <c r="B1516" s="145"/>
      <c r="C1516" s="146"/>
      <c r="D1516" s="146"/>
      <c r="E1516" s="147" t="s">
        <v>3</v>
      </c>
      <c r="F1516" s="247" t="s">
        <v>1617</v>
      </c>
      <c r="G1516" s="248"/>
      <c r="H1516" s="248"/>
      <c r="I1516" s="248"/>
      <c r="J1516" s="146"/>
      <c r="K1516" s="148" t="s">
        <v>3</v>
      </c>
      <c r="L1516" s="146"/>
      <c r="M1516" s="146"/>
      <c r="N1516" s="146"/>
      <c r="O1516" s="146"/>
      <c r="P1516" s="146"/>
      <c r="Q1516" s="146"/>
      <c r="R1516" s="149"/>
      <c r="T1516" s="150"/>
      <c r="U1516" s="146"/>
      <c r="V1516" s="146"/>
      <c r="W1516" s="146"/>
      <c r="X1516" s="146"/>
      <c r="Y1516" s="146"/>
      <c r="Z1516" s="146"/>
      <c r="AA1516" s="151"/>
      <c r="AT1516" s="152" t="s">
        <v>161</v>
      </c>
      <c r="AU1516" s="152" t="s">
        <v>81</v>
      </c>
      <c r="AV1516" s="10" t="s">
        <v>20</v>
      </c>
      <c r="AW1516" s="10" t="s">
        <v>32</v>
      </c>
      <c r="AX1516" s="10" t="s">
        <v>74</v>
      </c>
      <c r="AY1516" s="152" t="s">
        <v>154</v>
      </c>
    </row>
    <row r="1517" spans="2:65" s="11" customFormat="1" ht="22.5" customHeight="1" x14ac:dyDescent="0.1">
      <c r="B1517" s="153"/>
      <c r="C1517" s="154"/>
      <c r="D1517" s="154"/>
      <c r="E1517" s="155" t="s">
        <v>3</v>
      </c>
      <c r="F1517" s="249" t="s">
        <v>1618</v>
      </c>
      <c r="G1517" s="250"/>
      <c r="H1517" s="250"/>
      <c r="I1517" s="250"/>
      <c r="J1517" s="154"/>
      <c r="K1517" s="156">
        <v>27.96</v>
      </c>
      <c r="L1517" s="154"/>
      <c r="M1517" s="154"/>
      <c r="N1517" s="154"/>
      <c r="O1517" s="154"/>
      <c r="P1517" s="154"/>
      <c r="Q1517" s="154"/>
      <c r="R1517" s="157"/>
      <c r="T1517" s="158"/>
      <c r="U1517" s="154"/>
      <c r="V1517" s="154"/>
      <c r="W1517" s="154"/>
      <c r="X1517" s="154"/>
      <c r="Y1517" s="154"/>
      <c r="Z1517" s="154"/>
      <c r="AA1517" s="159"/>
      <c r="AT1517" s="160" t="s">
        <v>161</v>
      </c>
      <c r="AU1517" s="160" t="s">
        <v>81</v>
      </c>
      <c r="AV1517" s="11" t="s">
        <v>81</v>
      </c>
      <c r="AW1517" s="11" t="s">
        <v>32</v>
      </c>
      <c r="AX1517" s="11" t="s">
        <v>74</v>
      </c>
      <c r="AY1517" s="160" t="s">
        <v>154</v>
      </c>
    </row>
    <row r="1518" spans="2:65" s="10" customFormat="1" ht="22.5" customHeight="1" x14ac:dyDescent="0.1">
      <c r="B1518" s="145"/>
      <c r="C1518" s="146"/>
      <c r="D1518" s="146"/>
      <c r="E1518" s="147" t="s">
        <v>3</v>
      </c>
      <c r="F1518" s="253" t="s">
        <v>1619</v>
      </c>
      <c r="G1518" s="248"/>
      <c r="H1518" s="248"/>
      <c r="I1518" s="248"/>
      <c r="J1518" s="146"/>
      <c r="K1518" s="148" t="s">
        <v>3</v>
      </c>
      <c r="L1518" s="146"/>
      <c r="M1518" s="146"/>
      <c r="N1518" s="146"/>
      <c r="O1518" s="146"/>
      <c r="P1518" s="146"/>
      <c r="Q1518" s="146"/>
      <c r="R1518" s="149"/>
      <c r="T1518" s="150"/>
      <c r="U1518" s="146"/>
      <c r="V1518" s="146"/>
      <c r="W1518" s="146"/>
      <c r="X1518" s="146"/>
      <c r="Y1518" s="146"/>
      <c r="Z1518" s="146"/>
      <c r="AA1518" s="151"/>
      <c r="AT1518" s="152" t="s">
        <v>161</v>
      </c>
      <c r="AU1518" s="152" t="s">
        <v>81</v>
      </c>
      <c r="AV1518" s="10" t="s">
        <v>20</v>
      </c>
      <c r="AW1518" s="10" t="s">
        <v>32</v>
      </c>
      <c r="AX1518" s="10" t="s">
        <v>74</v>
      </c>
      <c r="AY1518" s="152" t="s">
        <v>154</v>
      </c>
    </row>
    <row r="1519" spans="2:65" s="11" customFormat="1" ht="31.5" customHeight="1" x14ac:dyDescent="0.1">
      <c r="B1519" s="153"/>
      <c r="C1519" s="154"/>
      <c r="D1519" s="154"/>
      <c r="E1519" s="155" t="s">
        <v>3</v>
      </c>
      <c r="F1519" s="249" t="s">
        <v>1620</v>
      </c>
      <c r="G1519" s="250"/>
      <c r="H1519" s="250"/>
      <c r="I1519" s="250"/>
      <c r="J1519" s="154"/>
      <c r="K1519" s="156">
        <v>2.9750000000000001</v>
      </c>
      <c r="L1519" s="154"/>
      <c r="M1519" s="154"/>
      <c r="N1519" s="154"/>
      <c r="O1519" s="154"/>
      <c r="P1519" s="154"/>
      <c r="Q1519" s="154"/>
      <c r="R1519" s="157"/>
      <c r="T1519" s="158"/>
      <c r="U1519" s="154"/>
      <c r="V1519" s="154"/>
      <c r="W1519" s="154"/>
      <c r="X1519" s="154"/>
      <c r="Y1519" s="154"/>
      <c r="Z1519" s="154"/>
      <c r="AA1519" s="159"/>
      <c r="AT1519" s="160" t="s">
        <v>161</v>
      </c>
      <c r="AU1519" s="160" t="s">
        <v>81</v>
      </c>
      <c r="AV1519" s="11" t="s">
        <v>81</v>
      </c>
      <c r="AW1519" s="11" t="s">
        <v>32</v>
      </c>
      <c r="AX1519" s="11" t="s">
        <v>74</v>
      </c>
      <c r="AY1519" s="160" t="s">
        <v>154</v>
      </c>
    </row>
    <row r="1520" spans="2:65" s="12" customFormat="1" ht="22.5" customHeight="1" x14ac:dyDescent="0.1">
      <c r="B1520" s="161"/>
      <c r="C1520" s="162"/>
      <c r="D1520" s="162"/>
      <c r="E1520" s="163" t="s">
        <v>3</v>
      </c>
      <c r="F1520" s="251" t="s">
        <v>163</v>
      </c>
      <c r="G1520" s="252"/>
      <c r="H1520" s="252"/>
      <c r="I1520" s="252"/>
      <c r="J1520" s="162"/>
      <c r="K1520" s="164">
        <v>30.934999999999999</v>
      </c>
      <c r="L1520" s="162"/>
      <c r="M1520" s="162"/>
      <c r="N1520" s="162"/>
      <c r="O1520" s="162"/>
      <c r="P1520" s="162"/>
      <c r="Q1520" s="162"/>
      <c r="R1520" s="165"/>
      <c r="T1520" s="166"/>
      <c r="U1520" s="162"/>
      <c r="V1520" s="162"/>
      <c r="W1520" s="162"/>
      <c r="X1520" s="162"/>
      <c r="Y1520" s="162"/>
      <c r="Z1520" s="162"/>
      <c r="AA1520" s="167"/>
      <c r="AT1520" s="168" t="s">
        <v>161</v>
      </c>
      <c r="AU1520" s="168" t="s">
        <v>81</v>
      </c>
      <c r="AV1520" s="12" t="s">
        <v>87</v>
      </c>
      <c r="AW1520" s="12" t="s">
        <v>32</v>
      </c>
      <c r="AX1520" s="12" t="s">
        <v>20</v>
      </c>
      <c r="AY1520" s="168" t="s">
        <v>154</v>
      </c>
    </row>
    <row r="1521" spans="2:65" s="1" customFormat="1" ht="31.5" customHeight="1" x14ac:dyDescent="0.1">
      <c r="B1521" s="135"/>
      <c r="C1521" s="136" t="s">
        <v>1621</v>
      </c>
      <c r="D1521" s="136" t="s">
        <v>155</v>
      </c>
      <c r="E1521" s="137" t="s">
        <v>1622</v>
      </c>
      <c r="F1521" s="244" t="s">
        <v>1623</v>
      </c>
      <c r="G1521" s="245"/>
      <c r="H1521" s="245"/>
      <c r="I1521" s="245"/>
      <c r="J1521" s="138" t="s">
        <v>974</v>
      </c>
      <c r="K1521" s="139">
        <v>355.75299999999999</v>
      </c>
      <c r="L1521" s="246">
        <v>0</v>
      </c>
      <c r="M1521" s="245"/>
      <c r="N1521" s="246">
        <f>ROUND(L1521*K1521,2)</f>
        <v>0</v>
      </c>
      <c r="O1521" s="245"/>
      <c r="P1521" s="245"/>
      <c r="Q1521" s="245"/>
      <c r="R1521" s="140"/>
      <c r="T1521" s="141" t="s">
        <v>3</v>
      </c>
      <c r="U1521" s="40" t="s">
        <v>41</v>
      </c>
      <c r="V1521" s="142">
        <v>0</v>
      </c>
      <c r="W1521" s="142">
        <f>V1521*K1521</f>
        <v>0</v>
      </c>
      <c r="X1521" s="142">
        <v>0</v>
      </c>
      <c r="Y1521" s="142">
        <f>X1521*K1521</f>
        <v>0</v>
      </c>
      <c r="Z1521" s="142">
        <v>0</v>
      </c>
      <c r="AA1521" s="143">
        <f>Z1521*K1521</f>
        <v>0</v>
      </c>
      <c r="AR1521" s="17" t="s">
        <v>258</v>
      </c>
      <c r="AT1521" s="17" t="s">
        <v>155</v>
      </c>
      <c r="AU1521" s="17" t="s">
        <v>81</v>
      </c>
      <c r="AY1521" s="17" t="s">
        <v>154</v>
      </c>
      <c r="BE1521" s="144">
        <f>IF(U1521="základní",N1521,0)</f>
        <v>0</v>
      </c>
      <c r="BF1521" s="144">
        <f>IF(U1521="snížená",N1521,0)</f>
        <v>0</v>
      </c>
      <c r="BG1521" s="144">
        <f>IF(U1521="zákl. přenesená",N1521,0)</f>
        <v>0</v>
      </c>
      <c r="BH1521" s="144">
        <f>IF(U1521="sníž. přenesená",N1521,0)</f>
        <v>0</v>
      </c>
      <c r="BI1521" s="144">
        <f>IF(U1521="nulová",N1521,0)</f>
        <v>0</v>
      </c>
      <c r="BJ1521" s="17" t="s">
        <v>81</v>
      </c>
      <c r="BK1521" s="144">
        <f>ROUND(L1521*K1521,2)</f>
        <v>0</v>
      </c>
      <c r="BL1521" s="17" t="s">
        <v>258</v>
      </c>
      <c r="BM1521" s="17" t="s">
        <v>1624</v>
      </c>
    </row>
    <row r="1522" spans="2:65" s="9" customFormat="1" ht="29.85" customHeight="1" x14ac:dyDescent="0.15">
      <c r="B1522" s="124"/>
      <c r="C1522" s="125"/>
      <c r="D1522" s="134" t="s">
        <v>136</v>
      </c>
      <c r="E1522" s="134"/>
      <c r="F1522" s="134"/>
      <c r="G1522" s="134"/>
      <c r="H1522" s="134"/>
      <c r="I1522" s="134"/>
      <c r="J1522" s="134"/>
      <c r="K1522" s="134"/>
      <c r="L1522" s="134"/>
      <c r="M1522" s="134"/>
      <c r="N1522" s="260">
        <f>BK1522</f>
        <v>0</v>
      </c>
      <c r="O1522" s="261"/>
      <c r="P1522" s="261"/>
      <c r="Q1522" s="261"/>
      <c r="R1522" s="127"/>
      <c r="T1522" s="128"/>
      <c r="U1522" s="125"/>
      <c r="V1522" s="125"/>
      <c r="W1522" s="129">
        <f>SUM(W1523:W1553)</f>
        <v>91.561456000000007</v>
      </c>
      <c r="X1522" s="125"/>
      <c r="Y1522" s="129">
        <f>SUM(Y1523:Y1553)</f>
        <v>1.2948287599999999</v>
      </c>
      <c r="Z1522" s="125"/>
      <c r="AA1522" s="130">
        <f>SUM(AA1523:AA1553)</f>
        <v>0</v>
      </c>
      <c r="AR1522" s="131" t="s">
        <v>81</v>
      </c>
      <c r="AT1522" s="132" t="s">
        <v>73</v>
      </c>
      <c r="AU1522" s="132" t="s">
        <v>20</v>
      </c>
      <c r="AY1522" s="131" t="s">
        <v>154</v>
      </c>
      <c r="BK1522" s="133">
        <f>SUM(BK1523:BK1553)</f>
        <v>0</v>
      </c>
    </row>
    <row r="1523" spans="2:65" s="1" customFormat="1" ht="44.25" customHeight="1" x14ac:dyDescent="0.1">
      <c r="B1523" s="135"/>
      <c r="C1523" s="136" t="s">
        <v>1625</v>
      </c>
      <c r="D1523" s="136" t="s">
        <v>155</v>
      </c>
      <c r="E1523" s="137" t="s">
        <v>1626</v>
      </c>
      <c r="F1523" s="244" t="s">
        <v>1627</v>
      </c>
      <c r="G1523" s="245"/>
      <c r="H1523" s="245"/>
      <c r="I1523" s="245"/>
      <c r="J1523" s="138" t="s">
        <v>221</v>
      </c>
      <c r="K1523" s="139">
        <v>77.087999999999994</v>
      </c>
      <c r="L1523" s="246">
        <v>0</v>
      </c>
      <c r="M1523" s="245"/>
      <c r="N1523" s="246">
        <f>ROUND(L1523*K1523,2)</f>
        <v>0</v>
      </c>
      <c r="O1523" s="245"/>
      <c r="P1523" s="245"/>
      <c r="Q1523" s="245"/>
      <c r="R1523" s="140"/>
      <c r="T1523" s="141" t="s">
        <v>3</v>
      </c>
      <c r="U1523" s="40" t="s">
        <v>41</v>
      </c>
      <c r="V1523" s="142">
        <v>0.79300000000000004</v>
      </c>
      <c r="W1523" s="142">
        <f>V1523*K1523</f>
        <v>61.130783999999998</v>
      </c>
      <c r="X1523" s="142">
        <v>3.0000000000000001E-3</v>
      </c>
      <c r="Y1523" s="142">
        <f>X1523*K1523</f>
        <v>0.231264</v>
      </c>
      <c r="Z1523" s="142">
        <v>0</v>
      </c>
      <c r="AA1523" s="143">
        <f>Z1523*K1523</f>
        <v>0</v>
      </c>
      <c r="AR1523" s="17" t="s">
        <v>258</v>
      </c>
      <c r="AT1523" s="17" t="s">
        <v>155</v>
      </c>
      <c r="AU1523" s="17" t="s">
        <v>81</v>
      </c>
      <c r="AY1523" s="17" t="s">
        <v>154</v>
      </c>
      <c r="BE1523" s="144">
        <f>IF(U1523="základní",N1523,0)</f>
        <v>0</v>
      </c>
      <c r="BF1523" s="144">
        <f>IF(U1523="snížená",N1523,0)</f>
        <v>0</v>
      </c>
      <c r="BG1523" s="144">
        <f>IF(U1523="zákl. přenesená",N1523,0)</f>
        <v>0</v>
      </c>
      <c r="BH1523" s="144">
        <f>IF(U1523="sníž. přenesená",N1523,0)</f>
        <v>0</v>
      </c>
      <c r="BI1523" s="144">
        <f>IF(U1523="nulová",N1523,0)</f>
        <v>0</v>
      </c>
      <c r="BJ1523" s="17" t="s">
        <v>81</v>
      </c>
      <c r="BK1523" s="144">
        <f>ROUND(L1523*K1523,2)</f>
        <v>0</v>
      </c>
      <c r="BL1523" s="17" t="s">
        <v>258</v>
      </c>
      <c r="BM1523" s="17" t="s">
        <v>1628</v>
      </c>
    </row>
    <row r="1524" spans="2:65" s="10" customFormat="1" ht="22.5" customHeight="1" x14ac:dyDescent="0.1">
      <c r="B1524" s="145"/>
      <c r="C1524" s="146"/>
      <c r="D1524" s="146"/>
      <c r="E1524" s="147" t="s">
        <v>3</v>
      </c>
      <c r="F1524" s="247" t="s">
        <v>1629</v>
      </c>
      <c r="G1524" s="248"/>
      <c r="H1524" s="248"/>
      <c r="I1524" s="248"/>
      <c r="J1524" s="146"/>
      <c r="K1524" s="148" t="s">
        <v>3</v>
      </c>
      <c r="L1524" s="146"/>
      <c r="M1524" s="146"/>
      <c r="N1524" s="146"/>
      <c r="O1524" s="146"/>
      <c r="P1524" s="146"/>
      <c r="Q1524" s="146"/>
      <c r="R1524" s="149"/>
      <c r="T1524" s="150"/>
      <c r="U1524" s="146"/>
      <c r="V1524" s="146"/>
      <c r="W1524" s="146"/>
      <c r="X1524" s="146"/>
      <c r="Y1524" s="146"/>
      <c r="Z1524" s="146"/>
      <c r="AA1524" s="151"/>
      <c r="AT1524" s="152" t="s">
        <v>161</v>
      </c>
      <c r="AU1524" s="152" t="s">
        <v>81</v>
      </c>
      <c r="AV1524" s="10" t="s">
        <v>20</v>
      </c>
      <c r="AW1524" s="10" t="s">
        <v>32</v>
      </c>
      <c r="AX1524" s="10" t="s">
        <v>74</v>
      </c>
      <c r="AY1524" s="152" t="s">
        <v>154</v>
      </c>
    </row>
    <row r="1525" spans="2:65" s="11" customFormat="1" ht="22.5" customHeight="1" x14ac:dyDescent="0.1">
      <c r="B1525" s="153"/>
      <c r="C1525" s="154"/>
      <c r="D1525" s="154"/>
      <c r="E1525" s="155" t="s">
        <v>3</v>
      </c>
      <c r="F1525" s="249" t="s">
        <v>1630</v>
      </c>
      <c r="G1525" s="250"/>
      <c r="H1525" s="250"/>
      <c r="I1525" s="250"/>
      <c r="J1525" s="154"/>
      <c r="K1525" s="156">
        <v>12.25</v>
      </c>
      <c r="L1525" s="154"/>
      <c r="M1525" s="154"/>
      <c r="N1525" s="154"/>
      <c r="O1525" s="154"/>
      <c r="P1525" s="154"/>
      <c r="Q1525" s="154"/>
      <c r="R1525" s="157"/>
      <c r="T1525" s="158"/>
      <c r="U1525" s="154"/>
      <c r="V1525" s="154"/>
      <c r="W1525" s="154"/>
      <c r="X1525" s="154"/>
      <c r="Y1525" s="154"/>
      <c r="Z1525" s="154"/>
      <c r="AA1525" s="159"/>
      <c r="AT1525" s="160" t="s">
        <v>161</v>
      </c>
      <c r="AU1525" s="160" t="s">
        <v>81</v>
      </c>
      <c r="AV1525" s="11" t="s">
        <v>81</v>
      </c>
      <c r="AW1525" s="11" t="s">
        <v>32</v>
      </c>
      <c r="AX1525" s="11" t="s">
        <v>74</v>
      </c>
      <c r="AY1525" s="160" t="s">
        <v>154</v>
      </c>
    </row>
    <row r="1526" spans="2:65" s="10" customFormat="1" ht="22.5" customHeight="1" x14ac:dyDescent="0.1">
      <c r="B1526" s="145"/>
      <c r="C1526" s="146"/>
      <c r="D1526" s="146"/>
      <c r="E1526" s="147" t="s">
        <v>3</v>
      </c>
      <c r="F1526" s="253" t="s">
        <v>1631</v>
      </c>
      <c r="G1526" s="248"/>
      <c r="H1526" s="248"/>
      <c r="I1526" s="248"/>
      <c r="J1526" s="146"/>
      <c r="K1526" s="148" t="s">
        <v>3</v>
      </c>
      <c r="L1526" s="146"/>
      <c r="M1526" s="146"/>
      <c r="N1526" s="146"/>
      <c r="O1526" s="146"/>
      <c r="P1526" s="146"/>
      <c r="Q1526" s="146"/>
      <c r="R1526" s="149"/>
      <c r="T1526" s="150"/>
      <c r="U1526" s="146"/>
      <c r="V1526" s="146"/>
      <c r="W1526" s="146"/>
      <c r="X1526" s="146"/>
      <c r="Y1526" s="146"/>
      <c r="Z1526" s="146"/>
      <c r="AA1526" s="151"/>
      <c r="AT1526" s="152" t="s">
        <v>161</v>
      </c>
      <c r="AU1526" s="152" t="s">
        <v>81</v>
      </c>
      <c r="AV1526" s="10" t="s">
        <v>20</v>
      </c>
      <c r="AW1526" s="10" t="s">
        <v>32</v>
      </c>
      <c r="AX1526" s="10" t="s">
        <v>74</v>
      </c>
      <c r="AY1526" s="152" t="s">
        <v>154</v>
      </c>
    </row>
    <row r="1527" spans="2:65" s="11" customFormat="1" ht="22.5" customHeight="1" x14ac:dyDescent="0.1">
      <c r="B1527" s="153"/>
      <c r="C1527" s="154"/>
      <c r="D1527" s="154"/>
      <c r="E1527" s="155" t="s">
        <v>3</v>
      </c>
      <c r="F1527" s="249" t="s">
        <v>1632</v>
      </c>
      <c r="G1527" s="250"/>
      <c r="H1527" s="250"/>
      <c r="I1527" s="250"/>
      <c r="J1527" s="154"/>
      <c r="K1527" s="156">
        <v>8.4130000000000003</v>
      </c>
      <c r="L1527" s="154"/>
      <c r="M1527" s="154"/>
      <c r="N1527" s="154"/>
      <c r="O1527" s="154"/>
      <c r="P1527" s="154"/>
      <c r="Q1527" s="154"/>
      <c r="R1527" s="157"/>
      <c r="T1527" s="158"/>
      <c r="U1527" s="154"/>
      <c r="V1527" s="154"/>
      <c r="W1527" s="154"/>
      <c r="X1527" s="154"/>
      <c r="Y1527" s="154"/>
      <c r="Z1527" s="154"/>
      <c r="AA1527" s="159"/>
      <c r="AT1527" s="160" t="s">
        <v>161</v>
      </c>
      <c r="AU1527" s="160" t="s">
        <v>81</v>
      </c>
      <c r="AV1527" s="11" t="s">
        <v>81</v>
      </c>
      <c r="AW1527" s="11" t="s">
        <v>32</v>
      </c>
      <c r="AX1527" s="11" t="s">
        <v>74</v>
      </c>
      <c r="AY1527" s="160" t="s">
        <v>154</v>
      </c>
    </row>
    <row r="1528" spans="2:65" s="10" customFormat="1" ht="22.5" customHeight="1" x14ac:dyDescent="0.1">
      <c r="B1528" s="145"/>
      <c r="C1528" s="146"/>
      <c r="D1528" s="146"/>
      <c r="E1528" s="147" t="s">
        <v>3</v>
      </c>
      <c r="F1528" s="253" t="s">
        <v>1633</v>
      </c>
      <c r="G1528" s="248"/>
      <c r="H1528" s="248"/>
      <c r="I1528" s="248"/>
      <c r="J1528" s="146"/>
      <c r="K1528" s="148" t="s">
        <v>3</v>
      </c>
      <c r="L1528" s="146"/>
      <c r="M1528" s="146"/>
      <c r="N1528" s="146"/>
      <c r="O1528" s="146"/>
      <c r="P1528" s="146"/>
      <c r="Q1528" s="146"/>
      <c r="R1528" s="149"/>
      <c r="T1528" s="150"/>
      <c r="U1528" s="146"/>
      <c r="V1528" s="146"/>
      <c r="W1528" s="146"/>
      <c r="X1528" s="146"/>
      <c r="Y1528" s="146"/>
      <c r="Z1528" s="146"/>
      <c r="AA1528" s="151"/>
      <c r="AT1528" s="152" t="s">
        <v>161</v>
      </c>
      <c r="AU1528" s="152" t="s">
        <v>81</v>
      </c>
      <c r="AV1528" s="10" t="s">
        <v>20</v>
      </c>
      <c r="AW1528" s="10" t="s">
        <v>32</v>
      </c>
      <c r="AX1528" s="10" t="s">
        <v>74</v>
      </c>
      <c r="AY1528" s="152" t="s">
        <v>154</v>
      </c>
    </row>
    <row r="1529" spans="2:65" s="11" customFormat="1" ht="22.5" customHeight="1" x14ac:dyDescent="0.1">
      <c r="B1529" s="153"/>
      <c r="C1529" s="154"/>
      <c r="D1529" s="154"/>
      <c r="E1529" s="155" t="s">
        <v>3</v>
      </c>
      <c r="F1529" s="249" t="s">
        <v>1634</v>
      </c>
      <c r="G1529" s="250"/>
      <c r="H1529" s="250"/>
      <c r="I1529" s="250"/>
      <c r="J1529" s="154"/>
      <c r="K1529" s="156">
        <v>3.9</v>
      </c>
      <c r="L1529" s="154"/>
      <c r="M1529" s="154"/>
      <c r="N1529" s="154"/>
      <c r="O1529" s="154"/>
      <c r="P1529" s="154"/>
      <c r="Q1529" s="154"/>
      <c r="R1529" s="157"/>
      <c r="T1529" s="158"/>
      <c r="U1529" s="154"/>
      <c r="V1529" s="154"/>
      <c r="W1529" s="154"/>
      <c r="X1529" s="154"/>
      <c r="Y1529" s="154"/>
      <c r="Z1529" s="154"/>
      <c r="AA1529" s="159"/>
      <c r="AT1529" s="160" t="s">
        <v>161</v>
      </c>
      <c r="AU1529" s="160" t="s">
        <v>81</v>
      </c>
      <c r="AV1529" s="11" t="s">
        <v>81</v>
      </c>
      <c r="AW1529" s="11" t="s">
        <v>32</v>
      </c>
      <c r="AX1529" s="11" t="s">
        <v>74</v>
      </c>
      <c r="AY1529" s="160" t="s">
        <v>154</v>
      </c>
    </row>
    <row r="1530" spans="2:65" s="10" customFormat="1" ht="22.5" customHeight="1" x14ac:dyDescent="0.1">
      <c r="B1530" s="145"/>
      <c r="C1530" s="146"/>
      <c r="D1530" s="146"/>
      <c r="E1530" s="147" t="s">
        <v>3</v>
      </c>
      <c r="F1530" s="253" t="s">
        <v>1635</v>
      </c>
      <c r="G1530" s="248"/>
      <c r="H1530" s="248"/>
      <c r="I1530" s="248"/>
      <c r="J1530" s="146"/>
      <c r="K1530" s="148" t="s">
        <v>3</v>
      </c>
      <c r="L1530" s="146"/>
      <c r="M1530" s="146"/>
      <c r="N1530" s="146"/>
      <c r="O1530" s="146"/>
      <c r="P1530" s="146"/>
      <c r="Q1530" s="146"/>
      <c r="R1530" s="149"/>
      <c r="T1530" s="150"/>
      <c r="U1530" s="146"/>
      <c r="V1530" s="146"/>
      <c r="W1530" s="146"/>
      <c r="X1530" s="146"/>
      <c r="Y1530" s="146"/>
      <c r="Z1530" s="146"/>
      <c r="AA1530" s="151"/>
      <c r="AT1530" s="152" t="s">
        <v>161</v>
      </c>
      <c r="AU1530" s="152" t="s">
        <v>81</v>
      </c>
      <c r="AV1530" s="10" t="s">
        <v>20</v>
      </c>
      <c r="AW1530" s="10" t="s">
        <v>32</v>
      </c>
      <c r="AX1530" s="10" t="s">
        <v>74</v>
      </c>
      <c r="AY1530" s="152" t="s">
        <v>154</v>
      </c>
    </row>
    <row r="1531" spans="2:65" s="11" customFormat="1" ht="22.5" customHeight="1" x14ac:dyDescent="0.1">
      <c r="B1531" s="153"/>
      <c r="C1531" s="154"/>
      <c r="D1531" s="154"/>
      <c r="E1531" s="155" t="s">
        <v>3</v>
      </c>
      <c r="F1531" s="249" t="s">
        <v>1636</v>
      </c>
      <c r="G1531" s="250"/>
      <c r="H1531" s="250"/>
      <c r="I1531" s="250"/>
      <c r="J1531" s="154"/>
      <c r="K1531" s="156">
        <v>24.45</v>
      </c>
      <c r="L1531" s="154"/>
      <c r="M1531" s="154"/>
      <c r="N1531" s="154"/>
      <c r="O1531" s="154"/>
      <c r="P1531" s="154"/>
      <c r="Q1531" s="154"/>
      <c r="R1531" s="157"/>
      <c r="T1531" s="158"/>
      <c r="U1531" s="154"/>
      <c r="V1531" s="154"/>
      <c r="W1531" s="154"/>
      <c r="X1531" s="154"/>
      <c r="Y1531" s="154"/>
      <c r="Z1531" s="154"/>
      <c r="AA1531" s="159"/>
      <c r="AT1531" s="160" t="s">
        <v>161</v>
      </c>
      <c r="AU1531" s="160" t="s">
        <v>81</v>
      </c>
      <c r="AV1531" s="11" t="s">
        <v>81</v>
      </c>
      <c r="AW1531" s="11" t="s">
        <v>32</v>
      </c>
      <c r="AX1531" s="11" t="s">
        <v>74</v>
      </c>
      <c r="AY1531" s="160" t="s">
        <v>154</v>
      </c>
    </row>
    <row r="1532" spans="2:65" s="11" customFormat="1" ht="22.5" customHeight="1" x14ac:dyDescent="0.1">
      <c r="B1532" s="153"/>
      <c r="C1532" s="154"/>
      <c r="D1532" s="154"/>
      <c r="E1532" s="155" t="s">
        <v>3</v>
      </c>
      <c r="F1532" s="249" t="s">
        <v>1637</v>
      </c>
      <c r="G1532" s="250"/>
      <c r="H1532" s="250"/>
      <c r="I1532" s="250"/>
      <c r="J1532" s="154"/>
      <c r="K1532" s="156">
        <v>28.074999999999999</v>
      </c>
      <c r="L1532" s="154"/>
      <c r="M1532" s="154"/>
      <c r="N1532" s="154"/>
      <c r="O1532" s="154"/>
      <c r="P1532" s="154"/>
      <c r="Q1532" s="154"/>
      <c r="R1532" s="157"/>
      <c r="T1532" s="158"/>
      <c r="U1532" s="154"/>
      <c r="V1532" s="154"/>
      <c r="W1532" s="154"/>
      <c r="X1532" s="154"/>
      <c r="Y1532" s="154"/>
      <c r="Z1532" s="154"/>
      <c r="AA1532" s="159"/>
      <c r="AT1532" s="160" t="s">
        <v>161</v>
      </c>
      <c r="AU1532" s="160" t="s">
        <v>81</v>
      </c>
      <c r="AV1532" s="11" t="s">
        <v>81</v>
      </c>
      <c r="AW1532" s="11" t="s">
        <v>32</v>
      </c>
      <c r="AX1532" s="11" t="s">
        <v>74</v>
      </c>
      <c r="AY1532" s="160" t="s">
        <v>154</v>
      </c>
    </row>
    <row r="1533" spans="2:65" s="12" customFormat="1" ht="22.5" customHeight="1" x14ac:dyDescent="0.1">
      <c r="B1533" s="161"/>
      <c r="C1533" s="162"/>
      <c r="D1533" s="162"/>
      <c r="E1533" s="163" t="s">
        <v>3</v>
      </c>
      <c r="F1533" s="251" t="s">
        <v>163</v>
      </c>
      <c r="G1533" s="252"/>
      <c r="H1533" s="252"/>
      <c r="I1533" s="252"/>
      <c r="J1533" s="162"/>
      <c r="K1533" s="164">
        <v>77.087999999999994</v>
      </c>
      <c r="L1533" s="162"/>
      <c r="M1533" s="162"/>
      <c r="N1533" s="162"/>
      <c r="O1533" s="162"/>
      <c r="P1533" s="162"/>
      <c r="Q1533" s="162"/>
      <c r="R1533" s="165"/>
      <c r="T1533" s="166"/>
      <c r="U1533" s="162"/>
      <c r="V1533" s="162"/>
      <c r="W1533" s="162"/>
      <c r="X1533" s="162"/>
      <c r="Y1533" s="162"/>
      <c r="Z1533" s="162"/>
      <c r="AA1533" s="167"/>
      <c r="AT1533" s="168" t="s">
        <v>161</v>
      </c>
      <c r="AU1533" s="168" t="s">
        <v>81</v>
      </c>
      <c r="AV1533" s="12" t="s">
        <v>87</v>
      </c>
      <c r="AW1533" s="12" t="s">
        <v>32</v>
      </c>
      <c r="AX1533" s="12" t="s">
        <v>20</v>
      </c>
      <c r="AY1533" s="168" t="s">
        <v>154</v>
      </c>
    </row>
    <row r="1534" spans="2:65" s="1" customFormat="1" ht="22.5" customHeight="1" x14ac:dyDescent="0.1">
      <c r="B1534" s="135"/>
      <c r="C1534" s="177" t="s">
        <v>1638</v>
      </c>
      <c r="D1534" s="177" t="s">
        <v>367</v>
      </c>
      <c r="E1534" s="178" t="s">
        <v>1639</v>
      </c>
      <c r="F1534" s="256" t="s">
        <v>1640</v>
      </c>
      <c r="G1534" s="257"/>
      <c r="H1534" s="257"/>
      <c r="I1534" s="257"/>
      <c r="J1534" s="179" t="s">
        <v>221</v>
      </c>
      <c r="K1534" s="180">
        <v>84.796999999999997</v>
      </c>
      <c r="L1534" s="258">
        <v>0</v>
      </c>
      <c r="M1534" s="257"/>
      <c r="N1534" s="258">
        <f>ROUND(L1534*K1534,2)</f>
        <v>0</v>
      </c>
      <c r="O1534" s="245"/>
      <c r="P1534" s="245"/>
      <c r="Q1534" s="245"/>
      <c r="R1534" s="140"/>
      <c r="T1534" s="141" t="s">
        <v>3</v>
      </c>
      <c r="U1534" s="40" t="s">
        <v>41</v>
      </c>
      <c r="V1534" s="142">
        <v>0</v>
      </c>
      <c r="W1534" s="142">
        <f>V1534*K1534</f>
        <v>0</v>
      </c>
      <c r="X1534" s="142">
        <v>1.18E-2</v>
      </c>
      <c r="Y1534" s="142">
        <f>X1534*K1534</f>
        <v>1.0006046</v>
      </c>
      <c r="Z1534" s="142">
        <v>0</v>
      </c>
      <c r="AA1534" s="143">
        <f>Z1534*K1534</f>
        <v>0</v>
      </c>
      <c r="AR1534" s="17" t="s">
        <v>383</v>
      </c>
      <c r="AT1534" s="17" t="s">
        <v>367</v>
      </c>
      <c r="AU1534" s="17" t="s">
        <v>81</v>
      </c>
      <c r="AY1534" s="17" t="s">
        <v>154</v>
      </c>
      <c r="BE1534" s="144">
        <f>IF(U1534="základní",N1534,0)</f>
        <v>0</v>
      </c>
      <c r="BF1534" s="144">
        <f>IF(U1534="snížená",N1534,0)</f>
        <v>0</v>
      </c>
      <c r="BG1534" s="144">
        <f>IF(U1534="zákl. přenesená",N1534,0)</f>
        <v>0</v>
      </c>
      <c r="BH1534" s="144">
        <f>IF(U1534="sníž. přenesená",N1534,0)</f>
        <v>0</v>
      </c>
      <c r="BI1534" s="144">
        <f>IF(U1534="nulová",N1534,0)</f>
        <v>0</v>
      </c>
      <c r="BJ1534" s="17" t="s">
        <v>81</v>
      </c>
      <c r="BK1534" s="144">
        <f>ROUND(L1534*K1534,2)</f>
        <v>0</v>
      </c>
      <c r="BL1534" s="17" t="s">
        <v>258</v>
      </c>
      <c r="BM1534" s="17" t="s">
        <v>1641</v>
      </c>
    </row>
    <row r="1535" spans="2:65" s="1" customFormat="1" ht="31.5" customHeight="1" x14ac:dyDescent="0.1">
      <c r="B1535" s="135"/>
      <c r="C1535" s="136" t="s">
        <v>1642</v>
      </c>
      <c r="D1535" s="136" t="s">
        <v>155</v>
      </c>
      <c r="E1535" s="137" t="s">
        <v>1643</v>
      </c>
      <c r="F1535" s="244" t="s">
        <v>1644</v>
      </c>
      <c r="G1535" s="245"/>
      <c r="H1535" s="245"/>
      <c r="I1535" s="245"/>
      <c r="J1535" s="138" t="s">
        <v>221</v>
      </c>
      <c r="K1535" s="139">
        <v>77.087999999999994</v>
      </c>
      <c r="L1535" s="246">
        <v>0</v>
      </c>
      <c r="M1535" s="245"/>
      <c r="N1535" s="246">
        <f>ROUND(L1535*K1535,2)</f>
        <v>0</v>
      </c>
      <c r="O1535" s="245"/>
      <c r="P1535" s="245"/>
      <c r="Q1535" s="245"/>
      <c r="R1535" s="140"/>
      <c r="T1535" s="141" t="s">
        <v>3</v>
      </c>
      <c r="U1535" s="40" t="s">
        <v>41</v>
      </c>
      <c r="V1535" s="142">
        <v>0.1</v>
      </c>
      <c r="W1535" s="142">
        <f>V1535*K1535</f>
        <v>7.7088000000000001</v>
      </c>
      <c r="X1535" s="142">
        <v>0</v>
      </c>
      <c r="Y1535" s="142">
        <f>X1535*K1535</f>
        <v>0</v>
      </c>
      <c r="Z1535" s="142">
        <v>0</v>
      </c>
      <c r="AA1535" s="143">
        <f>Z1535*K1535</f>
        <v>0</v>
      </c>
      <c r="AR1535" s="17" t="s">
        <v>258</v>
      </c>
      <c r="AT1535" s="17" t="s">
        <v>155</v>
      </c>
      <c r="AU1535" s="17" t="s">
        <v>81</v>
      </c>
      <c r="AY1535" s="17" t="s">
        <v>154</v>
      </c>
      <c r="BE1535" s="144">
        <f>IF(U1535="základní",N1535,0)</f>
        <v>0</v>
      </c>
      <c r="BF1535" s="144">
        <f>IF(U1535="snížená",N1535,0)</f>
        <v>0</v>
      </c>
      <c r="BG1535" s="144">
        <f>IF(U1535="zákl. přenesená",N1535,0)</f>
        <v>0</v>
      </c>
      <c r="BH1535" s="144">
        <f>IF(U1535="sníž. přenesená",N1535,0)</f>
        <v>0</v>
      </c>
      <c r="BI1535" s="144">
        <f>IF(U1535="nulová",N1535,0)</f>
        <v>0</v>
      </c>
      <c r="BJ1535" s="17" t="s">
        <v>81</v>
      </c>
      <c r="BK1535" s="144">
        <f>ROUND(L1535*K1535,2)</f>
        <v>0</v>
      </c>
      <c r="BL1535" s="17" t="s">
        <v>258</v>
      </c>
      <c r="BM1535" s="17" t="s">
        <v>1645</v>
      </c>
    </row>
    <row r="1536" spans="2:65" s="10" customFormat="1" ht="22.5" customHeight="1" x14ac:dyDescent="0.1">
      <c r="B1536" s="145"/>
      <c r="C1536" s="146"/>
      <c r="D1536" s="146"/>
      <c r="E1536" s="147" t="s">
        <v>3</v>
      </c>
      <c r="F1536" s="247" t="s">
        <v>1546</v>
      </c>
      <c r="G1536" s="248"/>
      <c r="H1536" s="248"/>
      <c r="I1536" s="248"/>
      <c r="J1536" s="146"/>
      <c r="K1536" s="148" t="s">
        <v>3</v>
      </c>
      <c r="L1536" s="146"/>
      <c r="M1536" s="146"/>
      <c r="N1536" s="146"/>
      <c r="O1536" s="146"/>
      <c r="P1536" s="146"/>
      <c r="Q1536" s="146"/>
      <c r="R1536" s="149"/>
      <c r="T1536" s="150"/>
      <c r="U1536" s="146"/>
      <c r="V1536" s="146"/>
      <c r="W1536" s="146"/>
      <c r="X1536" s="146"/>
      <c r="Y1536" s="146"/>
      <c r="Z1536" s="146"/>
      <c r="AA1536" s="151"/>
      <c r="AT1536" s="152" t="s">
        <v>161</v>
      </c>
      <c r="AU1536" s="152" t="s">
        <v>81</v>
      </c>
      <c r="AV1536" s="10" t="s">
        <v>20</v>
      </c>
      <c r="AW1536" s="10" t="s">
        <v>32</v>
      </c>
      <c r="AX1536" s="10" t="s">
        <v>74</v>
      </c>
      <c r="AY1536" s="152" t="s">
        <v>154</v>
      </c>
    </row>
    <row r="1537" spans="2:65" s="11" customFormat="1" ht="22.5" customHeight="1" x14ac:dyDescent="0.1">
      <c r="B1537" s="153"/>
      <c r="C1537" s="154"/>
      <c r="D1537" s="154"/>
      <c r="E1537" s="155" t="s">
        <v>3</v>
      </c>
      <c r="F1537" s="249" t="s">
        <v>1646</v>
      </c>
      <c r="G1537" s="250"/>
      <c r="H1537" s="250"/>
      <c r="I1537" s="250"/>
      <c r="J1537" s="154"/>
      <c r="K1537" s="156">
        <v>77.087999999999994</v>
      </c>
      <c r="L1537" s="154"/>
      <c r="M1537" s="154"/>
      <c r="N1537" s="154"/>
      <c r="O1537" s="154"/>
      <c r="P1537" s="154"/>
      <c r="Q1537" s="154"/>
      <c r="R1537" s="157"/>
      <c r="T1537" s="158"/>
      <c r="U1537" s="154"/>
      <c r="V1537" s="154"/>
      <c r="W1537" s="154"/>
      <c r="X1537" s="154"/>
      <c r="Y1537" s="154"/>
      <c r="Z1537" s="154"/>
      <c r="AA1537" s="159"/>
      <c r="AT1537" s="160" t="s">
        <v>161</v>
      </c>
      <c r="AU1537" s="160" t="s">
        <v>81</v>
      </c>
      <c r="AV1537" s="11" t="s">
        <v>81</v>
      </c>
      <c r="AW1537" s="11" t="s">
        <v>32</v>
      </c>
      <c r="AX1537" s="11" t="s">
        <v>74</v>
      </c>
      <c r="AY1537" s="160" t="s">
        <v>154</v>
      </c>
    </row>
    <row r="1538" spans="2:65" s="12" customFormat="1" ht="22.5" customHeight="1" x14ac:dyDescent="0.1">
      <c r="B1538" s="161"/>
      <c r="C1538" s="162"/>
      <c r="D1538" s="162"/>
      <c r="E1538" s="163" t="s">
        <v>3</v>
      </c>
      <c r="F1538" s="251" t="s">
        <v>163</v>
      </c>
      <c r="G1538" s="252"/>
      <c r="H1538" s="252"/>
      <c r="I1538" s="252"/>
      <c r="J1538" s="162"/>
      <c r="K1538" s="164">
        <v>77.087999999999994</v>
      </c>
      <c r="L1538" s="162"/>
      <c r="M1538" s="162"/>
      <c r="N1538" s="162"/>
      <c r="O1538" s="162"/>
      <c r="P1538" s="162"/>
      <c r="Q1538" s="162"/>
      <c r="R1538" s="165"/>
      <c r="T1538" s="166"/>
      <c r="U1538" s="162"/>
      <c r="V1538" s="162"/>
      <c r="W1538" s="162"/>
      <c r="X1538" s="162"/>
      <c r="Y1538" s="162"/>
      <c r="Z1538" s="162"/>
      <c r="AA1538" s="167"/>
      <c r="AT1538" s="168" t="s">
        <v>161</v>
      </c>
      <c r="AU1538" s="168" t="s">
        <v>81</v>
      </c>
      <c r="AV1538" s="12" t="s">
        <v>87</v>
      </c>
      <c r="AW1538" s="12" t="s">
        <v>32</v>
      </c>
      <c r="AX1538" s="12" t="s">
        <v>20</v>
      </c>
      <c r="AY1538" s="168" t="s">
        <v>154</v>
      </c>
    </row>
    <row r="1539" spans="2:65" s="1" customFormat="1" ht="31.5" customHeight="1" x14ac:dyDescent="0.1">
      <c r="B1539" s="135"/>
      <c r="C1539" s="136" t="s">
        <v>1647</v>
      </c>
      <c r="D1539" s="136" t="s">
        <v>155</v>
      </c>
      <c r="E1539" s="137" t="s">
        <v>1648</v>
      </c>
      <c r="F1539" s="244" t="s">
        <v>1649</v>
      </c>
      <c r="G1539" s="245"/>
      <c r="H1539" s="245"/>
      <c r="I1539" s="245"/>
      <c r="J1539" s="138" t="s">
        <v>221</v>
      </c>
      <c r="K1539" s="139">
        <v>77.087999999999994</v>
      </c>
      <c r="L1539" s="246">
        <v>0</v>
      </c>
      <c r="M1539" s="245"/>
      <c r="N1539" s="246">
        <f>ROUND(L1539*K1539,2)</f>
        <v>0</v>
      </c>
      <c r="O1539" s="245"/>
      <c r="P1539" s="245"/>
      <c r="Q1539" s="245"/>
      <c r="R1539" s="140"/>
      <c r="T1539" s="141" t="s">
        <v>3</v>
      </c>
      <c r="U1539" s="40" t="s">
        <v>41</v>
      </c>
      <c r="V1539" s="142">
        <v>0</v>
      </c>
      <c r="W1539" s="142">
        <f>V1539*K1539</f>
        <v>0</v>
      </c>
      <c r="X1539" s="142">
        <v>2.7E-4</v>
      </c>
      <c r="Y1539" s="142">
        <f>X1539*K1539</f>
        <v>2.0813759999999997E-2</v>
      </c>
      <c r="Z1539" s="142">
        <v>0</v>
      </c>
      <c r="AA1539" s="143">
        <f>Z1539*K1539</f>
        <v>0</v>
      </c>
      <c r="AR1539" s="17" t="s">
        <v>258</v>
      </c>
      <c r="AT1539" s="17" t="s">
        <v>155</v>
      </c>
      <c r="AU1539" s="17" t="s">
        <v>81</v>
      </c>
      <c r="AY1539" s="17" t="s">
        <v>154</v>
      </c>
      <c r="BE1539" s="144">
        <f>IF(U1539="základní",N1539,0)</f>
        <v>0</v>
      </c>
      <c r="BF1539" s="144">
        <f>IF(U1539="snížená",N1539,0)</f>
        <v>0</v>
      </c>
      <c r="BG1539" s="144">
        <f>IF(U1539="zákl. přenesená",N1539,0)</f>
        <v>0</v>
      </c>
      <c r="BH1539" s="144">
        <f>IF(U1539="sníž. přenesená",N1539,0)</f>
        <v>0</v>
      </c>
      <c r="BI1539" s="144">
        <f>IF(U1539="nulová",N1539,0)</f>
        <v>0</v>
      </c>
      <c r="BJ1539" s="17" t="s">
        <v>81</v>
      </c>
      <c r="BK1539" s="144">
        <f>ROUND(L1539*K1539,2)</f>
        <v>0</v>
      </c>
      <c r="BL1539" s="17" t="s">
        <v>258</v>
      </c>
      <c r="BM1539" s="17" t="s">
        <v>1650</v>
      </c>
    </row>
    <row r="1540" spans="2:65" s="10" customFormat="1" ht="22.5" customHeight="1" x14ac:dyDescent="0.1">
      <c r="B1540" s="145"/>
      <c r="C1540" s="146"/>
      <c r="D1540" s="146"/>
      <c r="E1540" s="147" t="s">
        <v>3</v>
      </c>
      <c r="F1540" s="247" t="s">
        <v>1546</v>
      </c>
      <c r="G1540" s="248"/>
      <c r="H1540" s="248"/>
      <c r="I1540" s="248"/>
      <c r="J1540" s="146"/>
      <c r="K1540" s="148" t="s">
        <v>3</v>
      </c>
      <c r="L1540" s="146"/>
      <c r="M1540" s="146"/>
      <c r="N1540" s="146"/>
      <c r="O1540" s="146"/>
      <c r="P1540" s="146"/>
      <c r="Q1540" s="146"/>
      <c r="R1540" s="149"/>
      <c r="T1540" s="150"/>
      <c r="U1540" s="146"/>
      <c r="V1540" s="146"/>
      <c r="W1540" s="146"/>
      <c r="X1540" s="146"/>
      <c r="Y1540" s="146"/>
      <c r="Z1540" s="146"/>
      <c r="AA1540" s="151"/>
      <c r="AT1540" s="152" t="s">
        <v>161</v>
      </c>
      <c r="AU1540" s="152" t="s">
        <v>81</v>
      </c>
      <c r="AV1540" s="10" t="s">
        <v>20</v>
      </c>
      <c r="AW1540" s="10" t="s">
        <v>32</v>
      </c>
      <c r="AX1540" s="10" t="s">
        <v>74</v>
      </c>
      <c r="AY1540" s="152" t="s">
        <v>154</v>
      </c>
    </row>
    <row r="1541" spans="2:65" s="11" customFormat="1" ht="22.5" customHeight="1" x14ac:dyDescent="0.1">
      <c r="B1541" s="153"/>
      <c r="C1541" s="154"/>
      <c r="D1541" s="154"/>
      <c r="E1541" s="155" t="s">
        <v>3</v>
      </c>
      <c r="F1541" s="249" t="s">
        <v>1646</v>
      </c>
      <c r="G1541" s="250"/>
      <c r="H1541" s="250"/>
      <c r="I1541" s="250"/>
      <c r="J1541" s="154"/>
      <c r="K1541" s="156">
        <v>77.087999999999994</v>
      </c>
      <c r="L1541" s="154"/>
      <c r="M1541" s="154"/>
      <c r="N1541" s="154"/>
      <c r="O1541" s="154"/>
      <c r="P1541" s="154"/>
      <c r="Q1541" s="154"/>
      <c r="R1541" s="157"/>
      <c r="T1541" s="158"/>
      <c r="U1541" s="154"/>
      <c r="V1541" s="154"/>
      <c r="W1541" s="154"/>
      <c r="X1541" s="154"/>
      <c r="Y1541" s="154"/>
      <c r="Z1541" s="154"/>
      <c r="AA1541" s="159"/>
      <c r="AT1541" s="160" t="s">
        <v>161</v>
      </c>
      <c r="AU1541" s="160" t="s">
        <v>81</v>
      </c>
      <c r="AV1541" s="11" t="s">
        <v>81</v>
      </c>
      <c r="AW1541" s="11" t="s">
        <v>32</v>
      </c>
      <c r="AX1541" s="11" t="s">
        <v>74</v>
      </c>
      <c r="AY1541" s="160" t="s">
        <v>154</v>
      </c>
    </row>
    <row r="1542" spans="2:65" s="12" customFormat="1" ht="22.5" customHeight="1" x14ac:dyDescent="0.1">
      <c r="B1542" s="161"/>
      <c r="C1542" s="162"/>
      <c r="D1542" s="162"/>
      <c r="E1542" s="163" t="s">
        <v>3</v>
      </c>
      <c r="F1542" s="251" t="s">
        <v>163</v>
      </c>
      <c r="G1542" s="252"/>
      <c r="H1542" s="252"/>
      <c r="I1542" s="252"/>
      <c r="J1542" s="162"/>
      <c r="K1542" s="164">
        <v>77.087999999999994</v>
      </c>
      <c r="L1542" s="162"/>
      <c r="M1542" s="162"/>
      <c r="N1542" s="162"/>
      <c r="O1542" s="162"/>
      <c r="P1542" s="162"/>
      <c r="Q1542" s="162"/>
      <c r="R1542" s="165"/>
      <c r="T1542" s="166"/>
      <c r="U1542" s="162"/>
      <c r="V1542" s="162"/>
      <c r="W1542" s="162"/>
      <c r="X1542" s="162"/>
      <c r="Y1542" s="162"/>
      <c r="Z1542" s="162"/>
      <c r="AA1542" s="167"/>
      <c r="AT1542" s="168" t="s">
        <v>161</v>
      </c>
      <c r="AU1542" s="168" t="s">
        <v>81</v>
      </c>
      <c r="AV1542" s="12" t="s">
        <v>87</v>
      </c>
      <c r="AW1542" s="12" t="s">
        <v>32</v>
      </c>
      <c r="AX1542" s="12" t="s">
        <v>20</v>
      </c>
      <c r="AY1542" s="168" t="s">
        <v>154</v>
      </c>
    </row>
    <row r="1543" spans="2:65" s="1" customFormat="1" ht="22.5" customHeight="1" x14ac:dyDescent="0.1">
      <c r="B1543" s="135"/>
      <c r="C1543" s="136" t="s">
        <v>1651</v>
      </c>
      <c r="D1543" s="136" t="s">
        <v>155</v>
      </c>
      <c r="E1543" s="137" t="s">
        <v>1652</v>
      </c>
      <c r="F1543" s="244" t="s">
        <v>1653</v>
      </c>
      <c r="G1543" s="245"/>
      <c r="H1543" s="245"/>
      <c r="I1543" s="245"/>
      <c r="J1543" s="138" t="s">
        <v>206</v>
      </c>
      <c r="K1543" s="139">
        <v>50</v>
      </c>
      <c r="L1543" s="246">
        <v>0</v>
      </c>
      <c r="M1543" s="245"/>
      <c r="N1543" s="246">
        <f>ROUND(L1543*K1543,2)</f>
        <v>0</v>
      </c>
      <c r="O1543" s="245"/>
      <c r="P1543" s="245"/>
      <c r="Q1543" s="245"/>
      <c r="R1543" s="140"/>
      <c r="T1543" s="141" t="s">
        <v>3</v>
      </c>
      <c r="U1543" s="40" t="s">
        <v>41</v>
      </c>
      <c r="V1543" s="142">
        <v>0.248</v>
      </c>
      <c r="W1543" s="142">
        <f>V1543*K1543</f>
        <v>12.4</v>
      </c>
      <c r="X1543" s="142">
        <v>3.1E-4</v>
      </c>
      <c r="Y1543" s="142">
        <f>X1543*K1543</f>
        <v>1.55E-2</v>
      </c>
      <c r="Z1543" s="142">
        <v>0</v>
      </c>
      <c r="AA1543" s="143">
        <f>Z1543*K1543</f>
        <v>0</v>
      </c>
      <c r="AR1543" s="17" t="s">
        <v>258</v>
      </c>
      <c r="AT1543" s="17" t="s">
        <v>155</v>
      </c>
      <c r="AU1543" s="17" t="s">
        <v>81</v>
      </c>
      <c r="AY1543" s="17" t="s">
        <v>154</v>
      </c>
      <c r="BE1543" s="144">
        <f>IF(U1543="základní",N1543,0)</f>
        <v>0</v>
      </c>
      <c r="BF1543" s="144">
        <f>IF(U1543="snížená",N1543,0)</f>
        <v>0</v>
      </c>
      <c r="BG1543" s="144">
        <f>IF(U1543="zákl. přenesená",N1543,0)</f>
        <v>0</v>
      </c>
      <c r="BH1543" s="144">
        <f>IF(U1543="sníž. přenesená",N1543,0)</f>
        <v>0</v>
      </c>
      <c r="BI1543" s="144">
        <f>IF(U1543="nulová",N1543,0)</f>
        <v>0</v>
      </c>
      <c r="BJ1543" s="17" t="s">
        <v>81</v>
      </c>
      <c r="BK1543" s="144">
        <f>ROUND(L1543*K1543,2)</f>
        <v>0</v>
      </c>
      <c r="BL1543" s="17" t="s">
        <v>258</v>
      </c>
      <c r="BM1543" s="17" t="s">
        <v>1654</v>
      </c>
    </row>
    <row r="1544" spans="2:65" s="1" customFormat="1" ht="22.5" customHeight="1" x14ac:dyDescent="0.1">
      <c r="B1544" s="135"/>
      <c r="C1544" s="136" t="s">
        <v>1655</v>
      </c>
      <c r="D1544" s="136" t="s">
        <v>155</v>
      </c>
      <c r="E1544" s="137" t="s">
        <v>1656</v>
      </c>
      <c r="F1544" s="244" t="s">
        <v>1657</v>
      </c>
      <c r="G1544" s="245"/>
      <c r="H1544" s="245"/>
      <c r="I1544" s="245"/>
      <c r="J1544" s="138" t="s">
        <v>221</v>
      </c>
      <c r="K1544" s="139">
        <v>77.087999999999994</v>
      </c>
      <c r="L1544" s="246">
        <v>0</v>
      </c>
      <c r="M1544" s="245"/>
      <c r="N1544" s="246">
        <f>ROUND(L1544*K1544,2)</f>
        <v>0</v>
      </c>
      <c r="O1544" s="245"/>
      <c r="P1544" s="245"/>
      <c r="Q1544" s="245"/>
      <c r="R1544" s="140"/>
      <c r="T1544" s="141" t="s">
        <v>3</v>
      </c>
      <c r="U1544" s="40" t="s">
        <v>41</v>
      </c>
      <c r="V1544" s="142">
        <v>4.3999999999999997E-2</v>
      </c>
      <c r="W1544" s="142">
        <f>V1544*K1544</f>
        <v>3.3918719999999993</v>
      </c>
      <c r="X1544" s="142">
        <v>2.9999999999999997E-4</v>
      </c>
      <c r="Y1544" s="142">
        <f>X1544*K1544</f>
        <v>2.3126399999999995E-2</v>
      </c>
      <c r="Z1544" s="142">
        <v>0</v>
      </c>
      <c r="AA1544" s="143">
        <f>Z1544*K1544</f>
        <v>0</v>
      </c>
      <c r="AR1544" s="17" t="s">
        <v>258</v>
      </c>
      <c r="AT1544" s="17" t="s">
        <v>155</v>
      </c>
      <c r="AU1544" s="17" t="s">
        <v>81</v>
      </c>
      <c r="AY1544" s="17" t="s">
        <v>154</v>
      </c>
      <c r="BE1544" s="144">
        <f>IF(U1544="základní",N1544,0)</f>
        <v>0</v>
      </c>
      <c r="BF1544" s="144">
        <f>IF(U1544="snížená",N1544,0)</f>
        <v>0</v>
      </c>
      <c r="BG1544" s="144">
        <f>IF(U1544="zákl. přenesená",N1544,0)</f>
        <v>0</v>
      </c>
      <c r="BH1544" s="144">
        <f>IF(U1544="sníž. přenesená",N1544,0)</f>
        <v>0</v>
      </c>
      <c r="BI1544" s="144">
        <f>IF(U1544="nulová",N1544,0)</f>
        <v>0</v>
      </c>
      <c r="BJ1544" s="17" t="s">
        <v>81</v>
      </c>
      <c r="BK1544" s="144">
        <f>ROUND(L1544*K1544,2)</f>
        <v>0</v>
      </c>
      <c r="BL1544" s="17" t="s">
        <v>258</v>
      </c>
      <c r="BM1544" s="17" t="s">
        <v>1658</v>
      </c>
    </row>
    <row r="1545" spans="2:65" s="10" customFormat="1" ht="22.5" customHeight="1" x14ac:dyDescent="0.1">
      <c r="B1545" s="145"/>
      <c r="C1545" s="146"/>
      <c r="D1545" s="146"/>
      <c r="E1545" s="147" t="s">
        <v>3</v>
      </c>
      <c r="F1545" s="247" t="s">
        <v>1546</v>
      </c>
      <c r="G1545" s="248"/>
      <c r="H1545" s="248"/>
      <c r="I1545" s="248"/>
      <c r="J1545" s="146"/>
      <c r="K1545" s="148" t="s">
        <v>3</v>
      </c>
      <c r="L1545" s="146"/>
      <c r="M1545" s="146"/>
      <c r="N1545" s="146"/>
      <c r="O1545" s="146"/>
      <c r="P1545" s="146"/>
      <c r="Q1545" s="146"/>
      <c r="R1545" s="149"/>
      <c r="T1545" s="150"/>
      <c r="U1545" s="146"/>
      <c r="V1545" s="146"/>
      <c r="W1545" s="146"/>
      <c r="X1545" s="146"/>
      <c r="Y1545" s="146"/>
      <c r="Z1545" s="146"/>
      <c r="AA1545" s="151"/>
      <c r="AT1545" s="152" t="s">
        <v>161</v>
      </c>
      <c r="AU1545" s="152" t="s">
        <v>81</v>
      </c>
      <c r="AV1545" s="10" t="s">
        <v>20</v>
      </c>
      <c r="AW1545" s="10" t="s">
        <v>32</v>
      </c>
      <c r="AX1545" s="10" t="s">
        <v>74</v>
      </c>
      <c r="AY1545" s="152" t="s">
        <v>154</v>
      </c>
    </row>
    <row r="1546" spans="2:65" s="11" customFormat="1" ht="22.5" customHeight="1" x14ac:dyDescent="0.1">
      <c r="B1546" s="153"/>
      <c r="C1546" s="154"/>
      <c r="D1546" s="154"/>
      <c r="E1546" s="155" t="s">
        <v>3</v>
      </c>
      <c r="F1546" s="249" t="s">
        <v>1646</v>
      </c>
      <c r="G1546" s="250"/>
      <c r="H1546" s="250"/>
      <c r="I1546" s="250"/>
      <c r="J1546" s="154"/>
      <c r="K1546" s="156">
        <v>77.087999999999994</v>
      </c>
      <c r="L1546" s="154"/>
      <c r="M1546" s="154"/>
      <c r="N1546" s="154"/>
      <c r="O1546" s="154"/>
      <c r="P1546" s="154"/>
      <c r="Q1546" s="154"/>
      <c r="R1546" s="157"/>
      <c r="T1546" s="158"/>
      <c r="U1546" s="154"/>
      <c r="V1546" s="154"/>
      <c r="W1546" s="154"/>
      <c r="X1546" s="154"/>
      <c r="Y1546" s="154"/>
      <c r="Z1546" s="154"/>
      <c r="AA1546" s="159"/>
      <c r="AT1546" s="160" t="s">
        <v>161</v>
      </c>
      <c r="AU1546" s="160" t="s">
        <v>81</v>
      </c>
      <c r="AV1546" s="11" t="s">
        <v>81</v>
      </c>
      <c r="AW1546" s="11" t="s">
        <v>32</v>
      </c>
      <c r="AX1546" s="11" t="s">
        <v>74</v>
      </c>
      <c r="AY1546" s="160" t="s">
        <v>154</v>
      </c>
    </row>
    <row r="1547" spans="2:65" s="12" customFormat="1" ht="22.5" customHeight="1" x14ac:dyDescent="0.1">
      <c r="B1547" s="161"/>
      <c r="C1547" s="162"/>
      <c r="D1547" s="162"/>
      <c r="E1547" s="163" t="s">
        <v>3</v>
      </c>
      <c r="F1547" s="251" t="s">
        <v>163</v>
      </c>
      <c r="G1547" s="252"/>
      <c r="H1547" s="252"/>
      <c r="I1547" s="252"/>
      <c r="J1547" s="162"/>
      <c r="K1547" s="164">
        <v>77.087999999999994</v>
      </c>
      <c r="L1547" s="162"/>
      <c r="M1547" s="162"/>
      <c r="N1547" s="162"/>
      <c r="O1547" s="162"/>
      <c r="P1547" s="162"/>
      <c r="Q1547" s="162"/>
      <c r="R1547" s="165"/>
      <c r="T1547" s="166"/>
      <c r="U1547" s="162"/>
      <c r="V1547" s="162"/>
      <c r="W1547" s="162"/>
      <c r="X1547" s="162"/>
      <c r="Y1547" s="162"/>
      <c r="Z1547" s="162"/>
      <c r="AA1547" s="167"/>
      <c r="AT1547" s="168" t="s">
        <v>161</v>
      </c>
      <c r="AU1547" s="168" t="s">
        <v>81</v>
      </c>
      <c r="AV1547" s="12" t="s">
        <v>87</v>
      </c>
      <c r="AW1547" s="12" t="s">
        <v>32</v>
      </c>
      <c r="AX1547" s="12" t="s">
        <v>20</v>
      </c>
      <c r="AY1547" s="168" t="s">
        <v>154</v>
      </c>
    </row>
    <row r="1548" spans="2:65" s="1" customFormat="1" ht="22.5" customHeight="1" x14ac:dyDescent="0.1">
      <c r="B1548" s="135"/>
      <c r="C1548" s="136" t="s">
        <v>1659</v>
      </c>
      <c r="D1548" s="136" t="s">
        <v>155</v>
      </c>
      <c r="E1548" s="137" t="s">
        <v>1660</v>
      </c>
      <c r="F1548" s="244" t="s">
        <v>1661</v>
      </c>
      <c r="G1548" s="245"/>
      <c r="H1548" s="245"/>
      <c r="I1548" s="245"/>
      <c r="J1548" s="138" t="s">
        <v>206</v>
      </c>
      <c r="K1548" s="139">
        <v>50</v>
      </c>
      <c r="L1548" s="246">
        <v>0</v>
      </c>
      <c r="M1548" s="245"/>
      <c r="N1548" s="246">
        <f t="shared" ref="N1548:N1553" si="10">ROUND(L1548*K1548,2)</f>
        <v>0</v>
      </c>
      <c r="O1548" s="245"/>
      <c r="P1548" s="245"/>
      <c r="Q1548" s="245"/>
      <c r="R1548" s="140"/>
      <c r="T1548" s="141" t="s">
        <v>3</v>
      </c>
      <c r="U1548" s="40" t="s">
        <v>41</v>
      </c>
      <c r="V1548" s="142">
        <v>5.5E-2</v>
      </c>
      <c r="W1548" s="142">
        <f t="shared" ref="W1548:W1553" si="11">V1548*K1548</f>
        <v>2.75</v>
      </c>
      <c r="X1548" s="142">
        <v>3.0000000000000001E-5</v>
      </c>
      <c r="Y1548" s="142">
        <f t="shared" ref="Y1548:Y1553" si="12">X1548*K1548</f>
        <v>1.5E-3</v>
      </c>
      <c r="Z1548" s="142">
        <v>0</v>
      </c>
      <c r="AA1548" s="143">
        <f t="shared" ref="AA1548:AA1553" si="13">Z1548*K1548</f>
        <v>0</v>
      </c>
      <c r="AR1548" s="17" t="s">
        <v>258</v>
      </c>
      <c r="AT1548" s="17" t="s">
        <v>155</v>
      </c>
      <c r="AU1548" s="17" t="s">
        <v>81</v>
      </c>
      <c r="AY1548" s="17" t="s">
        <v>154</v>
      </c>
      <c r="BE1548" s="144">
        <f t="shared" ref="BE1548:BE1553" si="14">IF(U1548="základní",N1548,0)</f>
        <v>0</v>
      </c>
      <c r="BF1548" s="144">
        <f t="shared" ref="BF1548:BF1553" si="15">IF(U1548="snížená",N1548,0)</f>
        <v>0</v>
      </c>
      <c r="BG1548" s="144">
        <f t="shared" ref="BG1548:BG1553" si="16">IF(U1548="zákl. přenesená",N1548,0)</f>
        <v>0</v>
      </c>
      <c r="BH1548" s="144">
        <f t="shared" ref="BH1548:BH1553" si="17">IF(U1548="sníž. přenesená",N1548,0)</f>
        <v>0</v>
      </c>
      <c r="BI1548" s="144">
        <f t="shared" ref="BI1548:BI1553" si="18">IF(U1548="nulová",N1548,0)</f>
        <v>0</v>
      </c>
      <c r="BJ1548" s="17" t="s">
        <v>81</v>
      </c>
      <c r="BK1548" s="144">
        <f t="shared" ref="BK1548:BK1553" si="19">ROUND(L1548*K1548,2)</f>
        <v>0</v>
      </c>
      <c r="BL1548" s="17" t="s">
        <v>258</v>
      </c>
      <c r="BM1548" s="17" t="s">
        <v>1662</v>
      </c>
    </row>
    <row r="1549" spans="2:65" s="1" customFormat="1" ht="22.5" customHeight="1" x14ac:dyDescent="0.1">
      <c r="B1549" s="135"/>
      <c r="C1549" s="136" t="s">
        <v>1663</v>
      </c>
      <c r="D1549" s="136" t="s">
        <v>155</v>
      </c>
      <c r="E1549" s="137" t="s">
        <v>1664</v>
      </c>
      <c r="F1549" s="244" t="s">
        <v>1665</v>
      </c>
      <c r="G1549" s="245"/>
      <c r="H1549" s="245"/>
      <c r="I1549" s="245"/>
      <c r="J1549" s="138" t="s">
        <v>235</v>
      </c>
      <c r="K1549" s="139">
        <v>10</v>
      </c>
      <c r="L1549" s="246">
        <v>0</v>
      </c>
      <c r="M1549" s="245"/>
      <c r="N1549" s="246">
        <f t="shared" si="10"/>
        <v>0</v>
      </c>
      <c r="O1549" s="245"/>
      <c r="P1549" s="245"/>
      <c r="Q1549" s="245"/>
      <c r="R1549" s="140"/>
      <c r="T1549" s="141" t="s">
        <v>3</v>
      </c>
      <c r="U1549" s="40" t="s">
        <v>41</v>
      </c>
      <c r="V1549" s="142">
        <v>0.13</v>
      </c>
      <c r="W1549" s="142">
        <f t="shared" si="11"/>
        <v>1.3</v>
      </c>
      <c r="X1549" s="142">
        <v>9.0000000000000006E-5</v>
      </c>
      <c r="Y1549" s="142">
        <f t="shared" si="12"/>
        <v>9.0000000000000008E-4</v>
      </c>
      <c r="Z1549" s="142">
        <v>0</v>
      </c>
      <c r="AA1549" s="143">
        <f t="shared" si="13"/>
        <v>0</v>
      </c>
      <c r="AR1549" s="17" t="s">
        <v>258</v>
      </c>
      <c r="AT1549" s="17" t="s">
        <v>155</v>
      </c>
      <c r="AU1549" s="17" t="s">
        <v>81</v>
      </c>
      <c r="AY1549" s="17" t="s">
        <v>154</v>
      </c>
      <c r="BE1549" s="144">
        <f t="shared" si="14"/>
        <v>0</v>
      </c>
      <c r="BF1549" s="144">
        <f t="shared" si="15"/>
        <v>0</v>
      </c>
      <c r="BG1549" s="144">
        <f t="shared" si="16"/>
        <v>0</v>
      </c>
      <c r="BH1549" s="144">
        <f t="shared" si="17"/>
        <v>0</v>
      </c>
      <c r="BI1549" s="144">
        <f t="shared" si="18"/>
        <v>0</v>
      </c>
      <c r="BJ1549" s="17" t="s">
        <v>81</v>
      </c>
      <c r="BK1549" s="144">
        <f t="shared" si="19"/>
        <v>0</v>
      </c>
      <c r="BL1549" s="17" t="s">
        <v>258</v>
      </c>
      <c r="BM1549" s="17" t="s">
        <v>1666</v>
      </c>
    </row>
    <row r="1550" spans="2:65" s="1" customFormat="1" ht="22.5" customHeight="1" x14ac:dyDescent="0.1">
      <c r="B1550" s="135"/>
      <c r="C1550" s="136" t="s">
        <v>1667</v>
      </c>
      <c r="D1550" s="136" t="s">
        <v>155</v>
      </c>
      <c r="E1550" s="137" t="s">
        <v>1668</v>
      </c>
      <c r="F1550" s="244" t="s">
        <v>1669</v>
      </c>
      <c r="G1550" s="245"/>
      <c r="H1550" s="245"/>
      <c r="I1550" s="245"/>
      <c r="J1550" s="138" t="s">
        <v>235</v>
      </c>
      <c r="K1550" s="139">
        <v>4</v>
      </c>
      <c r="L1550" s="246">
        <v>0</v>
      </c>
      <c r="M1550" s="245"/>
      <c r="N1550" s="246">
        <f t="shared" si="10"/>
        <v>0</v>
      </c>
      <c r="O1550" s="245"/>
      <c r="P1550" s="245"/>
      <c r="Q1550" s="245"/>
      <c r="R1550" s="140"/>
      <c r="T1550" s="141" t="s">
        <v>3</v>
      </c>
      <c r="U1550" s="40" t="s">
        <v>41</v>
      </c>
      <c r="V1550" s="142">
        <v>0.15</v>
      </c>
      <c r="W1550" s="142">
        <f t="shared" si="11"/>
        <v>0.6</v>
      </c>
      <c r="X1550" s="142">
        <v>9.0000000000000006E-5</v>
      </c>
      <c r="Y1550" s="142">
        <f t="shared" si="12"/>
        <v>3.6000000000000002E-4</v>
      </c>
      <c r="Z1550" s="142">
        <v>0</v>
      </c>
      <c r="AA1550" s="143">
        <f t="shared" si="13"/>
        <v>0</v>
      </c>
      <c r="AR1550" s="17" t="s">
        <v>258</v>
      </c>
      <c r="AT1550" s="17" t="s">
        <v>155</v>
      </c>
      <c r="AU1550" s="17" t="s">
        <v>81</v>
      </c>
      <c r="AY1550" s="17" t="s">
        <v>154</v>
      </c>
      <c r="BE1550" s="144">
        <f t="shared" si="14"/>
        <v>0</v>
      </c>
      <c r="BF1550" s="144">
        <f t="shared" si="15"/>
        <v>0</v>
      </c>
      <c r="BG1550" s="144">
        <f t="shared" si="16"/>
        <v>0</v>
      </c>
      <c r="BH1550" s="144">
        <f t="shared" si="17"/>
        <v>0</v>
      </c>
      <c r="BI1550" s="144">
        <f t="shared" si="18"/>
        <v>0</v>
      </c>
      <c r="BJ1550" s="17" t="s">
        <v>81</v>
      </c>
      <c r="BK1550" s="144">
        <f t="shared" si="19"/>
        <v>0</v>
      </c>
      <c r="BL1550" s="17" t="s">
        <v>258</v>
      </c>
      <c r="BM1550" s="17" t="s">
        <v>1670</v>
      </c>
    </row>
    <row r="1551" spans="2:65" s="1" customFormat="1" ht="22.5" customHeight="1" x14ac:dyDescent="0.1">
      <c r="B1551" s="135"/>
      <c r="C1551" s="136" t="s">
        <v>1671</v>
      </c>
      <c r="D1551" s="136" t="s">
        <v>155</v>
      </c>
      <c r="E1551" s="137" t="s">
        <v>1672</v>
      </c>
      <c r="F1551" s="244" t="s">
        <v>1673</v>
      </c>
      <c r="G1551" s="245"/>
      <c r="H1551" s="245"/>
      <c r="I1551" s="245"/>
      <c r="J1551" s="138" t="s">
        <v>235</v>
      </c>
      <c r="K1551" s="139">
        <v>4</v>
      </c>
      <c r="L1551" s="246">
        <v>0</v>
      </c>
      <c r="M1551" s="245"/>
      <c r="N1551" s="246">
        <f t="shared" si="10"/>
        <v>0</v>
      </c>
      <c r="O1551" s="245"/>
      <c r="P1551" s="245"/>
      <c r="Q1551" s="245"/>
      <c r="R1551" s="140"/>
      <c r="T1551" s="141" t="s">
        <v>3</v>
      </c>
      <c r="U1551" s="40" t="s">
        <v>41</v>
      </c>
      <c r="V1551" s="142">
        <v>0.17</v>
      </c>
      <c r="W1551" s="142">
        <f t="shared" si="11"/>
        <v>0.68</v>
      </c>
      <c r="X1551" s="142">
        <v>1.9000000000000001E-4</v>
      </c>
      <c r="Y1551" s="142">
        <f t="shared" si="12"/>
        <v>7.6000000000000004E-4</v>
      </c>
      <c r="Z1551" s="142">
        <v>0</v>
      </c>
      <c r="AA1551" s="143">
        <f t="shared" si="13"/>
        <v>0</v>
      </c>
      <c r="AR1551" s="17" t="s">
        <v>258</v>
      </c>
      <c r="AT1551" s="17" t="s">
        <v>155</v>
      </c>
      <c r="AU1551" s="17" t="s">
        <v>81</v>
      </c>
      <c r="AY1551" s="17" t="s">
        <v>154</v>
      </c>
      <c r="BE1551" s="144">
        <f t="shared" si="14"/>
        <v>0</v>
      </c>
      <c r="BF1551" s="144">
        <f t="shared" si="15"/>
        <v>0</v>
      </c>
      <c r="BG1551" s="144">
        <f t="shared" si="16"/>
        <v>0</v>
      </c>
      <c r="BH1551" s="144">
        <f t="shared" si="17"/>
        <v>0</v>
      </c>
      <c r="BI1551" s="144">
        <f t="shared" si="18"/>
        <v>0</v>
      </c>
      <c r="BJ1551" s="17" t="s">
        <v>81</v>
      </c>
      <c r="BK1551" s="144">
        <f t="shared" si="19"/>
        <v>0</v>
      </c>
      <c r="BL1551" s="17" t="s">
        <v>258</v>
      </c>
      <c r="BM1551" s="17" t="s">
        <v>1674</v>
      </c>
    </row>
    <row r="1552" spans="2:65" s="1" customFormat="1" ht="22.5" customHeight="1" x14ac:dyDescent="0.1">
      <c r="B1552" s="135"/>
      <c r="C1552" s="136" t="s">
        <v>1675</v>
      </c>
      <c r="D1552" s="136" t="s">
        <v>155</v>
      </c>
      <c r="E1552" s="137" t="s">
        <v>1676</v>
      </c>
      <c r="F1552" s="244" t="s">
        <v>1677</v>
      </c>
      <c r="G1552" s="245"/>
      <c r="H1552" s="245"/>
      <c r="I1552" s="245"/>
      <c r="J1552" s="138" t="s">
        <v>235</v>
      </c>
      <c r="K1552" s="139">
        <v>50</v>
      </c>
      <c r="L1552" s="246">
        <v>0</v>
      </c>
      <c r="M1552" s="245"/>
      <c r="N1552" s="246">
        <f t="shared" si="10"/>
        <v>0</v>
      </c>
      <c r="O1552" s="245"/>
      <c r="P1552" s="245"/>
      <c r="Q1552" s="245"/>
      <c r="R1552" s="140"/>
      <c r="T1552" s="141" t="s">
        <v>3</v>
      </c>
      <c r="U1552" s="40" t="s">
        <v>41</v>
      </c>
      <c r="V1552" s="142">
        <v>3.2000000000000001E-2</v>
      </c>
      <c r="W1552" s="142">
        <f t="shared" si="11"/>
        <v>1.6</v>
      </c>
      <c r="X1552" s="142">
        <v>0</v>
      </c>
      <c r="Y1552" s="142">
        <f t="shared" si="12"/>
        <v>0</v>
      </c>
      <c r="Z1552" s="142">
        <v>0</v>
      </c>
      <c r="AA1552" s="143">
        <f t="shared" si="13"/>
        <v>0</v>
      </c>
      <c r="AR1552" s="17" t="s">
        <v>258</v>
      </c>
      <c r="AT1552" s="17" t="s">
        <v>155</v>
      </c>
      <c r="AU1552" s="17" t="s">
        <v>81</v>
      </c>
      <c r="AY1552" s="17" t="s">
        <v>154</v>
      </c>
      <c r="BE1552" s="144">
        <f t="shared" si="14"/>
        <v>0</v>
      </c>
      <c r="BF1552" s="144">
        <f t="shared" si="15"/>
        <v>0</v>
      </c>
      <c r="BG1552" s="144">
        <f t="shared" si="16"/>
        <v>0</v>
      </c>
      <c r="BH1552" s="144">
        <f t="shared" si="17"/>
        <v>0</v>
      </c>
      <c r="BI1552" s="144">
        <f t="shared" si="18"/>
        <v>0</v>
      </c>
      <c r="BJ1552" s="17" t="s">
        <v>81</v>
      </c>
      <c r="BK1552" s="144">
        <f t="shared" si="19"/>
        <v>0</v>
      </c>
      <c r="BL1552" s="17" t="s">
        <v>258</v>
      </c>
      <c r="BM1552" s="17" t="s">
        <v>1678</v>
      </c>
    </row>
    <row r="1553" spans="2:65" s="1" customFormat="1" ht="31.5" customHeight="1" x14ac:dyDescent="0.1">
      <c r="B1553" s="135"/>
      <c r="C1553" s="136" t="s">
        <v>1679</v>
      </c>
      <c r="D1553" s="136" t="s">
        <v>155</v>
      </c>
      <c r="E1553" s="137" t="s">
        <v>1680</v>
      </c>
      <c r="F1553" s="244" t="s">
        <v>1681</v>
      </c>
      <c r="G1553" s="245"/>
      <c r="H1553" s="245"/>
      <c r="I1553" s="245"/>
      <c r="J1553" s="138" t="s">
        <v>974</v>
      </c>
      <c r="K1553" s="139">
        <v>883.77300000000002</v>
      </c>
      <c r="L1553" s="246">
        <v>0</v>
      </c>
      <c r="M1553" s="245"/>
      <c r="N1553" s="246">
        <f t="shared" si="10"/>
        <v>0</v>
      </c>
      <c r="O1553" s="245"/>
      <c r="P1553" s="245"/>
      <c r="Q1553" s="245"/>
      <c r="R1553" s="140"/>
      <c r="T1553" s="141" t="s">
        <v>3</v>
      </c>
      <c r="U1553" s="40" t="s">
        <v>41</v>
      </c>
      <c r="V1553" s="142">
        <v>0</v>
      </c>
      <c r="W1553" s="142">
        <f t="shared" si="11"/>
        <v>0</v>
      </c>
      <c r="X1553" s="142">
        <v>0</v>
      </c>
      <c r="Y1553" s="142">
        <f t="shared" si="12"/>
        <v>0</v>
      </c>
      <c r="Z1553" s="142">
        <v>0</v>
      </c>
      <c r="AA1553" s="143">
        <f t="shared" si="13"/>
        <v>0</v>
      </c>
      <c r="AR1553" s="17" t="s">
        <v>258</v>
      </c>
      <c r="AT1553" s="17" t="s">
        <v>155</v>
      </c>
      <c r="AU1553" s="17" t="s">
        <v>81</v>
      </c>
      <c r="AY1553" s="17" t="s">
        <v>154</v>
      </c>
      <c r="BE1553" s="144">
        <f t="shared" si="14"/>
        <v>0</v>
      </c>
      <c r="BF1553" s="144">
        <f t="shared" si="15"/>
        <v>0</v>
      </c>
      <c r="BG1553" s="144">
        <f t="shared" si="16"/>
        <v>0</v>
      </c>
      <c r="BH1553" s="144">
        <f t="shared" si="17"/>
        <v>0</v>
      </c>
      <c r="BI1553" s="144">
        <f t="shared" si="18"/>
        <v>0</v>
      </c>
      <c r="BJ1553" s="17" t="s">
        <v>81</v>
      </c>
      <c r="BK1553" s="144">
        <f t="shared" si="19"/>
        <v>0</v>
      </c>
      <c r="BL1553" s="17" t="s">
        <v>258</v>
      </c>
      <c r="BM1553" s="17" t="s">
        <v>1682</v>
      </c>
    </row>
    <row r="1554" spans="2:65" s="9" customFormat="1" ht="29.85" customHeight="1" x14ac:dyDescent="0.15">
      <c r="B1554" s="124"/>
      <c r="C1554" s="125"/>
      <c r="D1554" s="134" t="s">
        <v>137</v>
      </c>
      <c r="E1554" s="134"/>
      <c r="F1554" s="134"/>
      <c r="G1554" s="134"/>
      <c r="H1554" s="134"/>
      <c r="I1554" s="134"/>
      <c r="J1554" s="134"/>
      <c r="K1554" s="134"/>
      <c r="L1554" s="134"/>
      <c r="M1554" s="134"/>
      <c r="N1554" s="260">
        <f>BK1554</f>
        <v>0</v>
      </c>
      <c r="O1554" s="261"/>
      <c r="P1554" s="261"/>
      <c r="Q1554" s="261"/>
      <c r="R1554" s="127"/>
      <c r="T1554" s="128"/>
      <c r="U1554" s="125"/>
      <c r="V1554" s="125"/>
      <c r="W1554" s="129">
        <f>SUM(W1555:W1574)</f>
        <v>7.7584499999999998</v>
      </c>
      <c r="X1554" s="125"/>
      <c r="Y1554" s="129">
        <f>SUM(Y1555:Y1574)</f>
        <v>6.4284300000000006E-3</v>
      </c>
      <c r="Z1554" s="125"/>
      <c r="AA1554" s="130">
        <f>SUM(AA1555:AA1574)</f>
        <v>0</v>
      </c>
      <c r="AR1554" s="131" t="s">
        <v>81</v>
      </c>
      <c r="AT1554" s="132" t="s">
        <v>73</v>
      </c>
      <c r="AU1554" s="132" t="s">
        <v>20</v>
      </c>
      <c r="AY1554" s="131" t="s">
        <v>154</v>
      </c>
      <c r="BK1554" s="133">
        <f>SUM(BK1555:BK1574)</f>
        <v>0</v>
      </c>
    </row>
    <row r="1555" spans="2:65" s="1" customFormat="1" ht="31.5" customHeight="1" x14ac:dyDescent="0.1">
      <c r="B1555" s="135"/>
      <c r="C1555" s="136" t="s">
        <v>1683</v>
      </c>
      <c r="D1555" s="136" t="s">
        <v>155</v>
      </c>
      <c r="E1555" s="137" t="s">
        <v>1684</v>
      </c>
      <c r="F1555" s="244" t="s">
        <v>1685</v>
      </c>
      <c r="G1555" s="245"/>
      <c r="H1555" s="245"/>
      <c r="I1555" s="245"/>
      <c r="J1555" s="138" t="s">
        <v>221</v>
      </c>
      <c r="K1555" s="139">
        <v>22.167000000000002</v>
      </c>
      <c r="L1555" s="246">
        <v>0</v>
      </c>
      <c r="M1555" s="245"/>
      <c r="N1555" s="246">
        <f>ROUND(L1555*K1555,2)</f>
        <v>0</v>
      </c>
      <c r="O1555" s="245"/>
      <c r="P1555" s="245"/>
      <c r="Q1555" s="245"/>
      <c r="R1555" s="140"/>
      <c r="T1555" s="141" t="s">
        <v>3</v>
      </c>
      <c r="U1555" s="40" t="s">
        <v>41</v>
      </c>
      <c r="V1555" s="142">
        <v>0.184</v>
      </c>
      <c r="W1555" s="142">
        <f>V1555*K1555</f>
        <v>4.0787279999999999</v>
      </c>
      <c r="X1555" s="142">
        <v>1.7000000000000001E-4</v>
      </c>
      <c r="Y1555" s="142">
        <f>X1555*K1555</f>
        <v>3.7683900000000004E-3</v>
      </c>
      <c r="Z1555" s="142">
        <v>0</v>
      </c>
      <c r="AA1555" s="143">
        <f>Z1555*K1555</f>
        <v>0</v>
      </c>
      <c r="AR1555" s="17" t="s">
        <v>258</v>
      </c>
      <c r="AT1555" s="17" t="s">
        <v>155</v>
      </c>
      <c r="AU1555" s="17" t="s">
        <v>81</v>
      </c>
      <c r="AY1555" s="17" t="s">
        <v>154</v>
      </c>
      <c r="BE1555" s="144">
        <f>IF(U1555="základní",N1555,0)</f>
        <v>0</v>
      </c>
      <c r="BF1555" s="144">
        <f>IF(U1555="snížená",N1555,0)</f>
        <v>0</v>
      </c>
      <c r="BG1555" s="144">
        <f>IF(U1555="zákl. přenesená",N1555,0)</f>
        <v>0</v>
      </c>
      <c r="BH1555" s="144">
        <f>IF(U1555="sníž. přenesená",N1555,0)</f>
        <v>0</v>
      </c>
      <c r="BI1555" s="144">
        <f>IF(U1555="nulová",N1555,0)</f>
        <v>0</v>
      </c>
      <c r="BJ1555" s="17" t="s">
        <v>81</v>
      </c>
      <c r="BK1555" s="144">
        <f>ROUND(L1555*K1555,2)</f>
        <v>0</v>
      </c>
      <c r="BL1555" s="17" t="s">
        <v>258</v>
      </c>
      <c r="BM1555" s="17" t="s">
        <v>1686</v>
      </c>
    </row>
    <row r="1556" spans="2:65" s="10" customFormat="1" ht="22.5" customHeight="1" x14ac:dyDescent="0.1">
      <c r="B1556" s="145"/>
      <c r="C1556" s="146"/>
      <c r="D1556" s="146"/>
      <c r="E1556" s="147" t="s">
        <v>3</v>
      </c>
      <c r="F1556" s="247" t="s">
        <v>1687</v>
      </c>
      <c r="G1556" s="248"/>
      <c r="H1556" s="248"/>
      <c r="I1556" s="248"/>
      <c r="J1556" s="146"/>
      <c r="K1556" s="148" t="s">
        <v>3</v>
      </c>
      <c r="L1556" s="146"/>
      <c r="M1556" s="146"/>
      <c r="N1556" s="146"/>
      <c r="O1556" s="146"/>
      <c r="P1556" s="146"/>
      <c r="Q1556" s="146"/>
      <c r="R1556" s="149"/>
      <c r="T1556" s="150"/>
      <c r="U1556" s="146"/>
      <c r="V1556" s="146"/>
      <c r="W1556" s="146"/>
      <c r="X1556" s="146"/>
      <c r="Y1556" s="146"/>
      <c r="Z1556" s="146"/>
      <c r="AA1556" s="151"/>
      <c r="AT1556" s="152" t="s">
        <v>161</v>
      </c>
      <c r="AU1556" s="152" t="s">
        <v>81</v>
      </c>
      <c r="AV1556" s="10" t="s">
        <v>20</v>
      </c>
      <c r="AW1556" s="10" t="s">
        <v>32</v>
      </c>
      <c r="AX1556" s="10" t="s">
        <v>74</v>
      </c>
      <c r="AY1556" s="152" t="s">
        <v>154</v>
      </c>
    </row>
    <row r="1557" spans="2:65" s="10" customFormat="1" ht="22.5" customHeight="1" x14ac:dyDescent="0.1">
      <c r="B1557" s="145"/>
      <c r="C1557" s="146"/>
      <c r="D1557" s="146"/>
      <c r="E1557" s="147" t="s">
        <v>3</v>
      </c>
      <c r="F1557" s="253" t="s">
        <v>355</v>
      </c>
      <c r="G1557" s="248"/>
      <c r="H1557" s="248"/>
      <c r="I1557" s="248"/>
      <c r="J1557" s="146"/>
      <c r="K1557" s="148" t="s">
        <v>3</v>
      </c>
      <c r="L1557" s="146"/>
      <c r="M1557" s="146"/>
      <c r="N1557" s="146"/>
      <c r="O1557" s="146"/>
      <c r="P1557" s="146"/>
      <c r="Q1557" s="146"/>
      <c r="R1557" s="149"/>
      <c r="T1557" s="150"/>
      <c r="U1557" s="146"/>
      <c r="V1557" s="146"/>
      <c r="W1557" s="146"/>
      <c r="X1557" s="146"/>
      <c r="Y1557" s="146"/>
      <c r="Z1557" s="146"/>
      <c r="AA1557" s="151"/>
      <c r="AT1557" s="152" t="s">
        <v>161</v>
      </c>
      <c r="AU1557" s="152" t="s">
        <v>81</v>
      </c>
      <c r="AV1557" s="10" t="s">
        <v>20</v>
      </c>
      <c r="AW1557" s="10" t="s">
        <v>32</v>
      </c>
      <c r="AX1557" s="10" t="s">
        <v>74</v>
      </c>
      <c r="AY1557" s="152" t="s">
        <v>154</v>
      </c>
    </row>
    <row r="1558" spans="2:65" s="11" customFormat="1" ht="22.5" customHeight="1" x14ac:dyDescent="0.1">
      <c r="B1558" s="153"/>
      <c r="C1558" s="154"/>
      <c r="D1558" s="154"/>
      <c r="E1558" s="155" t="s">
        <v>3</v>
      </c>
      <c r="F1558" s="249" t="s">
        <v>1688</v>
      </c>
      <c r="G1558" s="250"/>
      <c r="H1558" s="250"/>
      <c r="I1558" s="250"/>
      <c r="J1558" s="154"/>
      <c r="K1558" s="156">
        <v>4.7690000000000001</v>
      </c>
      <c r="L1558" s="154"/>
      <c r="M1558" s="154"/>
      <c r="N1558" s="154"/>
      <c r="O1558" s="154"/>
      <c r="P1558" s="154"/>
      <c r="Q1558" s="154"/>
      <c r="R1558" s="157"/>
      <c r="T1558" s="158"/>
      <c r="U1558" s="154"/>
      <c r="V1558" s="154"/>
      <c r="W1558" s="154"/>
      <c r="X1558" s="154"/>
      <c r="Y1558" s="154"/>
      <c r="Z1558" s="154"/>
      <c r="AA1558" s="159"/>
      <c r="AT1558" s="160" t="s">
        <v>161</v>
      </c>
      <c r="AU1558" s="160" t="s">
        <v>81</v>
      </c>
      <c r="AV1558" s="11" t="s">
        <v>81</v>
      </c>
      <c r="AW1558" s="11" t="s">
        <v>32</v>
      </c>
      <c r="AX1558" s="11" t="s">
        <v>74</v>
      </c>
      <c r="AY1558" s="160" t="s">
        <v>154</v>
      </c>
    </row>
    <row r="1559" spans="2:65" s="10" customFormat="1" ht="22.5" customHeight="1" x14ac:dyDescent="0.1">
      <c r="B1559" s="145"/>
      <c r="C1559" s="146"/>
      <c r="D1559" s="146"/>
      <c r="E1559" s="147" t="s">
        <v>3</v>
      </c>
      <c r="F1559" s="253" t="s">
        <v>361</v>
      </c>
      <c r="G1559" s="248"/>
      <c r="H1559" s="248"/>
      <c r="I1559" s="248"/>
      <c r="J1559" s="146"/>
      <c r="K1559" s="148" t="s">
        <v>3</v>
      </c>
      <c r="L1559" s="146"/>
      <c r="M1559" s="146"/>
      <c r="N1559" s="146"/>
      <c r="O1559" s="146"/>
      <c r="P1559" s="146"/>
      <c r="Q1559" s="146"/>
      <c r="R1559" s="149"/>
      <c r="T1559" s="150"/>
      <c r="U1559" s="146"/>
      <c r="V1559" s="146"/>
      <c r="W1559" s="146"/>
      <c r="X1559" s="146"/>
      <c r="Y1559" s="146"/>
      <c r="Z1559" s="146"/>
      <c r="AA1559" s="151"/>
      <c r="AT1559" s="152" t="s">
        <v>161</v>
      </c>
      <c r="AU1559" s="152" t="s">
        <v>81</v>
      </c>
      <c r="AV1559" s="10" t="s">
        <v>20</v>
      </c>
      <c r="AW1559" s="10" t="s">
        <v>32</v>
      </c>
      <c r="AX1559" s="10" t="s">
        <v>74</v>
      </c>
      <c r="AY1559" s="152" t="s">
        <v>154</v>
      </c>
    </row>
    <row r="1560" spans="2:65" s="10" customFormat="1" ht="22.5" customHeight="1" x14ac:dyDescent="0.1">
      <c r="B1560" s="145"/>
      <c r="C1560" s="146"/>
      <c r="D1560" s="146"/>
      <c r="E1560" s="147" t="s">
        <v>3</v>
      </c>
      <c r="F1560" s="253" t="s">
        <v>337</v>
      </c>
      <c r="G1560" s="248"/>
      <c r="H1560" s="248"/>
      <c r="I1560" s="248"/>
      <c r="J1560" s="146"/>
      <c r="K1560" s="148" t="s">
        <v>3</v>
      </c>
      <c r="L1560" s="146"/>
      <c r="M1560" s="146"/>
      <c r="N1560" s="146"/>
      <c r="O1560" s="146"/>
      <c r="P1560" s="146"/>
      <c r="Q1560" s="146"/>
      <c r="R1560" s="149"/>
      <c r="T1560" s="150"/>
      <c r="U1560" s="146"/>
      <c r="V1560" s="146"/>
      <c r="W1560" s="146"/>
      <c r="X1560" s="146"/>
      <c r="Y1560" s="146"/>
      <c r="Z1560" s="146"/>
      <c r="AA1560" s="151"/>
      <c r="AT1560" s="152" t="s">
        <v>161</v>
      </c>
      <c r="AU1560" s="152" t="s">
        <v>81</v>
      </c>
      <c r="AV1560" s="10" t="s">
        <v>20</v>
      </c>
      <c r="AW1560" s="10" t="s">
        <v>32</v>
      </c>
      <c r="AX1560" s="10" t="s">
        <v>74</v>
      </c>
      <c r="AY1560" s="152" t="s">
        <v>154</v>
      </c>
    </row>
    <row r="1561" spans="2:65" s="11" customFormat="1" ht="22.5" customHeight="1" x14ac:dyDescent="0.1">
      <c r="B1561" s="153"/>
      <c r="C1561" s="154"/>
      <c r="D1561" s="154"/>
      <c r="E1561" s="155" t="s">
        <v>3</v>
      </c>
      <c r="F1561" s="249" t="s">
        <v>1689</v>
      </c>
      <c r="G1561" s="250"/>
      <c r="H1561" s="250"/>
      <c r="I1561" s="250"/>
      <c r="J1561" s="154"/>
      <c r="K1561" s="156">
        <v>11.648</v>
      </c>
      <c r="L1561" s="154"/>
      <c r="M1561" s="154"/>
      <c r="N1561" s="154"/>
      <c r="O1561" s="154"/>
      <c r="P1561" s="154"/>
      <c r="Q1561" s="154"/>
      <c r="R1561" s="157"/>
      <c r="T1561" s="158"/>
      <c r="U1561" s="154"/>
      <c r="V1561" s="154"/>
      <c r="W1561" s="154"/>
      <c r="X1561" s="154"/>
      <c r="Y1561" s="154"/>
      <c r="Z1561" s="154"/>
      <c r="AA1561" s="159"/>
      <c r="AT1561" s="160" t="s">
        <v>161</v>
      </c>
      <c r="AU1561" s="160" t="s">
        <v>81</v>
      </c>
      <c r="AV1561" s="11" t="s">
        <v>81</v>
      </c>
      <c r="AW1561" s="11" t="s">
        <v>32</v>
      </c>
      <c r="AX1561" s="11" t="s">
        <v>74</v>
      </c>
      <c r="AY1561" s="160" t="s">
        <v>154</v>
      </c>
    </row>
    <row r="1562" spans="2:65" s="10" customFormat="1" ht="22.5" customHeight="1" x14ac:dyDescent="0.1">
      <c r="B1562" s="145"/>
      <c r="C1562" s="146"/>
      <c r="D1562" s="146"/>
      <c r="E1562" s="147" t="s">
        <v>3</v>
      </c>
      <c r="F1562" s="253" t="s">
        <v>1690</v>
      </c>
      <c r="G1562" s="248"/>
      <c r="H1562" s="248"/>
      <c r="I1562" s="248"/>
      <c r="J1562" s="146"/>
      <c r="K1562" s="148" t="s">
        <v>3</v>
      </c>
      <c r="L1562" s="146"/>
      <c r="M1562" s="146"/>
      <c r="N1562" s="146"/>
      <c r="O1562" s="146"/>
      <c r="P1562" s="146"/>
      <c r="Q1562" s="146"/>
      <c r="R1562" s="149"/>
      <c r="T1562" s="150"/>
      <c r="U1562" s="146"/>
      <c r="V1562" s="146"/>
      <c r="W1562" s="146"/>
      <c r="X1562" s="146"/>
      <c r="Y1562" s="146"/>
      <c r="Z1562" s="146"/>
      <c r="AA1562" s="151"/>
      <c r="AT1562" s="152" t="s">
        <v>161</v>
      </c>
      <c r="AU1562" s="152" t="s">
        <v>81</v>
      </c>
      <c r="AV1562" s="10" t="s">
        <v>20</v>
      </c>
      <c r="AW1562" s="10" t="s">
        <v>32</v>
      </c>
      <c r="AX1562" s="10" t="s">
        <v>74</v>
      </c>
      <c r="AY1562" s="152" t="s">
        <v>154</v>
      </c>
    </row>
    <row r="1563" spans="2:65" s="11" customFormat="1" ht="22.5" customHeight="1" x14ac:dyDescent="0.1">
      <c r="B1563" s="153"/>
      <c r="C1563" s="154"/>
      <c r="D1563" s="154"/>
      <c r="E1563" s="155" t="s">
        <v>3</v>
      </c>
      <c r="F1563" s="249" t="s">
        <v>1691</v>
      </c>
      <c r="G1563" s="250"/>
      <c r="H1563" s="250"/>
      <c r="I1563" s="250"/>
      <c r="J1563" s="154"/>
      <c r="K1563" s="156">
        <v>5.75</v>
      </c>
      <c r="L1563" s="154"/>
      <c r="M1563" s="154"/>
      <c r="N1563" s="154"/>
      <c r="O1563" s="154"/>
      <c r="P1563" s="154"/>
      <c r="Q1563" s="154"/>
      <c r="R1563" s="157"/>
      <c r="T1563" s="158"/>
      <c r="U1563" s="154"/>
      <c r="V1563" s="154"/>
      <c r="W1563" s="154"/>
      <c r="X1563" s="154"/>
      <c r="Y1563" s="154"/>
      <c r="Z1563" s="154"/>
      <c r="AA1563" s="159"/>
      <c r="AT1563" s="160" t="s">
        <v>161</v>
      </c>
      <c r="AU1563" s="160" t="s">
        <v>81</v>
      </c>
      <c r="AV1563" s="11" t="s">
        <v>81</v>
      </c>
      <c r="AW1563" s="11" t="s">
        <v>32</v>
      </c>
      <c r="AX1563" s="11" t="s">
        <v>74</v>
      </c>
      <c r="AY1563" s="160" t="s">
        <v>154</v>
      </c>
    </row>
    <row r="1564" spans="2:65" s="12" customFormat="1" ht="22.5" customHeight="1" x14ac:dyDescent="0.1">
      <c r="B1564" s="161"/>
      <c r="C1564" s="162"/>
      <c r="D1564" s="162"/>
      <c r="E1564" s="163" t="s">
        <v>3</v>
      </c>
      <c r="F1564" s="251" t="s">
        <v>163</v>
      </c>
      <c r="G1564" s="252"/>
      <c r="H1564" s="252"/>
      <c r="I1564" s="252"/>
      <c r="J1564" s="162"/>
      <c r="K1564" s="164">
        <v>22.167000000000002</v>
      </c>
      <c r="L1564" s="162"/>
      <c r="M1564" s="162"/>
      <c r="N1564" s="162"/>
      <c r="O1564" s="162"/>
      <c r="P1564" s="162"/>
      <c r="Q1564" s="162"/>
      <c r="R1564" s="165"/>
      <c r="T1564" s="166"/>
      <c r="U1564" s="162"/>
      <c r="V1564" s="162"/>
      <c r="W1564" s="162"/>
      <c r="X1564" s="162"/>
      <c r="Y1564" s="162"/>
      <c r="Z1564" s="162"/>
      <c r="AA1564" s="167"/>
      <c r="AT1564" s="168" t="s">
        <v>161</v>
      </c>
      <c r="AU1564" s="168" t="s">
        <v>81</v>
      </c>
      <c r="AV1564" s="12" t="s">
        <v>87</v>
      </c>
      <c r="AW1564" s="12" t="s">
        <v>32</v>
      </c>
      <c r="AX1564" s="12" t="s">
        <v>20</v>
      </c>
      <c r="AY1564" s="168" t="s">
        <v>154</v>
      </c>
    </row>
    <row r="1565" spans="2:65" s="1" customFormat="1" ht="31.5" customHeight="1" x14ac:dyDescent="0.1">
      <c r="B1565" s="135"/>
      <c r="C1565" s="136" t="s">
        <v>1692</v>
      </c>
      <c r="D1565" s="136" t="s">
        <v>155</v>
      </c>
      <c r="E1565" s="137" t="s">
        <v>1693</v>
      </c>
      <c r="F1565" s="244" t="s">
        <v>1694</v>
      </c>
      <c r="G1565" s="245"/>
      <c r="H1565" s="245"/>
      <c r="I1565" s="245"/>
      <c r="J1565" s="138" t="s">
        <v>221</v>
      </c>
      <c r="K1565" s="139">
        <v>22.167000000000002</v>
      </c>
      <c r="L1565" s="246">
        <v>0</v>
      </c>
      <c r="M1565" s="245"/>
      <c r="N1565" s="246">
        <f>ROUND(L1565*K1565,2)</f>
        <v>0</v>
      </c>
      <c r="O1565" s="245"/>
      <c r="P1565" s="245"/>
      <c r="Q1565" s="245"/>
      <c r="R1565" s="140"/>
      <c r="T1565" s="141" t="s">
        <v>3</v>
      </c>
      <c r="U1565" s="40" t="s">
        <v>41</v>
      </c>
      <c r="V1565" s="142">
        <v>0.16600000000000001</v>
      </c>
      <c r="W1565" s="142">
        <f>V1565*K1565</f>
        <v>3.6797220000000004</v>
      </c>
      <c r="X1565" s="142">
        <v>1.2E-4</v>
      </c>
      <c r="Y1565" s="142">
        <f>X1565*K1565</f>
        <v>2.6600400000000002E-3</v>
      </c>
      <c r="Z1565" s="142">
        <v>0</v>
      </c>
      <c r="AA1565" s="143">
        <f>Z1565*K1565</f>
        <v>0</v>
      </c>
      <c r="AR1565" s="17" t="s">
        <v>258</v>
      </c>
      <c r="AT1565" s="17" t="s">
        <v>155</v>
      </c>
      <c r="AU1565" s="17" t="s">
        <v>81</v>
      </c>
      <c r="AY1565" s="17" t="s">
        <v>154</v>
      </c>
      <c r="BE1565" s="144">
        <f>IF(U1565="základní",N1565,0)</f>
        <v>0</v>
      </c>
      <c r="BF1565" s="144">
        <f>IF(U1565="snížená",N1565,0)</f>
        <v>0</v>
      </c>
      <c r="BG1565" s="144">
        <f>IF(U1565="zákl. přenesená",N1565,0)</f>
        <v>0</v>
      </c>
      <c r="BH1565" s="144">
        <f>IF(U1565="sníž. přenesená",N1565,0)</f>
        <v>0</v>
      </c>
      <c r="BI1565" s="144">
        <f>IF(U1565="nulová",N1565,0)</f>
        <v>0</v>
      </c>
      <c r="BJ1565" s="17" t="s">
        <v>81</v>
      </c>
      <c r="BK1565" s="144">
        <f>ROUND(L1565*K1565,2)</f>
        <v>0</v>
      </c>
      <c r="BL1565" s="17" t="s">
        <v>258</v>
      </c>
      <c r="BM1565" s="17" t="s">
        <v>1695</v>
      </c>
    </row>
    <row r="1566" spans="2:65" s="10" customFormat="1" ht="22.5" customHeight="1" x14ac:dyDescent="0.1">
      <c r="B1566" s="145"/>
      <c r="C1566" s="146"/>
      <c r="D1566" s="146"/>
      <c r="E1566" s="147" t="s">
        <v>3</v>
      </c>
      <c r="F1566" s="247" t="s">
        <v>1687</v>
      </c>
      <c r="G1566" s="248"/>
      <c r="H1566" s="248"/>
      <c r="I1566" s="248"/>
      <c r="J1566" s="146"/>
      <c r="K1566" s="148" t="s">
        <v>3</v>
      </c>
      <c r="L1566" s="146"/>
      <c r="M1566" s="146"/>
      <c r="N1566" s="146"/>
      <c r="O1566" s="146"/>
      <c r="P1566" s="146"/>
      <c r="Q1566" s="146"/>
      <c r="R1566" s="149"/>
      <c r="T1566" s="150"/>
      <c r="U1566" s="146"/>
      <c r="V1566" s="146"/>
      <c r="W1566" s="146"/>
      <c r="X1566" s="146"/>
      <c r="Y1566" s="146"/>
      <c r="Z1566" s="146"/>
      <c r="AA1566" s="151"/>
      <c r="AT1566" s="152" t="s">
        <v>161</v>
      </c>
      <c r="AU1566" s="152" t="s">
        <v>81</v>
      </c>
      <c r="AV1566" s="10" t="s">
        <v>20</v>
      </c>
      <c r="AW1566" s="10" t="s">
        <v>32</v>
      </c>
      <c r="AX1566" s="10" t="s">
        <v>74</v>
      </c>
      <c r="AY1566" s="152" t="s">
        <v>154</v>
      </c>
    </row>
    <row r="1567" spans="2:65" s="10" customFormat="1" ht="22.5" customHeight="1" x14ac:dyDescent="0.1">
      <c r="B1567" s="145"/>
      <c r="C1567" s="146"/>
      <c r="D1567" s="146"/>
      <c r="E1567" s="147" t="s">
        <v>3</v>
      </c>
      <c r="F1567" s="253" t="s">
        <v>355</v>
      </c>
      <c r="G1567" s="248"/>
      <c r="H1567" s="248"/>
      <c r="I1567" s="248"/>
      <c r="J1567" s="146"/>
      <c r="K1567" s="148" t="s">
        <v>3</v>
      </c>
      <c r="L1567" s="146"/>
      <c r="M1567" s="146"/>
      <c r="N1567" s="146"/>
      <c r="O1567" s="146"/>
      <c r="P1567" s="146"/>
      <c r="Q1567" s="146"/>
      <c r="R1567" s="149"/>
      <c r="T1567" s="150"/>
      <c r="U1567" s="146"/>
      <c r="V1567" s="146"/>
      <c r="W1567" s="146"/>
      <c r="X1567" s="146"/>
      <c r="Y1567" s="146"/>
      <c r="Z1567" s="146"/>
      <c r="AA1567" s="151"/>
      <c r="AT1567" s="152" t="s">
        <v>161</v>
      </c>
      <c r="AU1567" s="152" t="s">
        <v>81</v>
      </c>
      <c r="AV1567" s="10" t="s">
        <v>20</v>
      </c>
      <c r="AW1567" s="10" t="s">
        <v>32</v>
      </c>
      <c r="AX1567" s="10" t="s">
        <v>74</v>
      </c>
      <c r="AY1567" s="152" t="s">
        <v>154</v>
      </c>
    </row>
    <row r="1568" spans="2:65" s="11" customFormat="1" ht="22.5" customHeight="1" x14ac:dyDescent="0.1">
      <c r="B1568" s="153"/>
      <c r="C1568" s="154"/>
      <c r="D1568" s="154"/>
      <c r="E1568" s="155" t="s">
        <v>3</v>
      </c>
      <c r="F1568" s="249" t="s">
        <v>1688</v>
      </c>
      <c r="G1568" s="250"/>
      <c r="H1568" s="250"/>
      <c r="I1568" s="250"/>
      <c r="J1568" s="154"/>
      <c r="K1568" s="156">
        <v>4.7690000000000001</v>
      </c>
      <c r="L1568" s="154"/>
      <c r="M1568" s="154"/>
      <c r="N1568" s="154"/>
      <c r="O1568" s="154"/>
      <c r="P1568" s="154"/>
      <c r="Q1568" s="154"/>
      <c r="R1568" s="157"/>
      <c r="T1568" s="158"/>
      <c r="U1568" s="154"/>
      <c r="V1568" s="154"/>
      <c r="W1568" s="154"/>
      <c r="X1568" s="154"/>
      <c r="Y1568" s="154"/>
      <c r="Z1568" s="154"/>
      <c r="AA1568" s="159"/>
      <c r="AT1568" s="160" t="s">
        <v>161</v>
      </c>
      <c r="AU1568" s="160" t="s">
        <v>81</v>
      </c>
      <c r="AV1568" s="11" t="s">
        <v>81</v>
      </c>
      <c r="AW1568" s="11" t="s">
        <v>32</v>
      </c>
      <c r="AX1568" s="11" t="s">
        <v>74</v>
      </c>
      <c r="AY1568" s="160" t="s">
        <v>154</v>
      </c>
    </row>
    <row r="1569" spans="2:65" s="10" customFormat="1" ht="22.5" customHeight="1" x14ac:dyDescent="0.1">
      <c r="B1569" s="145"/>
      <c r="C1569" s="146"/>
      <c r="D1569" s="146"/>
      <c r="E1569" s="147" t="s">
        <v>3</v>
      </c>
      <c r="F1569" s="253" t="s">
        <v>361</v>
      </c>
      <c r="G1569" s="248"/>
      <c r="H1569" s="248"/>
      <c r="I1569" s="248"/>
      <c r="J1569" s="146"/>
      <c r="K1569" s="148" t="s">
        <v>3</v>
      </c>
      <c r="L1569" s="146"/>
      <c r="M1569" s="146"/>
      <c r="N1569" s="146"/>
      <c r="O1569" s="146"/>
      <c r="P1569" s="146"/>
      <c r="Q1569" s="146"/>
      <c r="R1569" s="149"/>
      <c r="T1569" s="150"/>
      <c r="U1569" s="146"/>
      <c r="V1569" s="146"/>
      <c r="W1569" s="146"/>
      <c r="X1569" s="146"/>
      <c r="Y1569" s="146"/>
      <c r="Z1569" s="146"/>
      <c r="AA1569" s="151"/>
      <c r="AT1569" s="152" t="s">
        <v>161</v>
      </c>
      <c r="AU1569" s="152" t="s">
        <v>81</v>
      </c>
      <c r="AV1569" s="10" t="s">
        <v>20</v>
      </c>
      <c r="AW1569" s="10" t="s">
        <v>32</v>
      </c>
      <c r="AX1569" s="10" t="s">
        <v>74</v>
      </c>
      <c r="AY1569" s="152" t="s">
        <v>154</v>
      </c>
    </row>
    <row r="1570" spans="2:65" s="10" customFormat="1" ht="22.5" customHeight="1" x14ac:dyDescent="0.1">
      <c r="B1570" s="145"/>
      <c r="C1570" s="146"/>
      <c r="D1570" s="146"/>
      <c r="E1570" s="147" t="s">
        <v>3</v>
      </c>
      <c r="F1570" s="253" t="s">
        <v>337</v>
      </c>
      <c r="G1570" s="248"/>
      <c r="H1570" s="248"/>
      <c r="I1570" s="248"/>
      <c r="J1570" s="146"/>
      <c r="K1570" s="148" t="s">
        <v>3</v>
      </c>
      <c r="L1570" s="146"/>
      <c r="M1570" s="146"/>
      <c r="N1570" s="146"/>
      <c r="O1570" s="146"/>
      <c r="P1570" s="146"/>
      <c r="Q1570" s="146"/>
      <c r="R1570" s="149"/>
      <c r="T1570" s="150"/>
      <c r="U1570" s="146"/>
      <c r="V1570" s="146"/>
      <c r="W1570" s="146"/>
      <c r="X1570" s="146"/>
      <c r="Y1570" s="146"/>
      <c r="Z1570" s="146"/>
      <c r="AA1570" s="151"/>
      <c r="AT1570" s="152" t="s">
        <v>161</v>
      </c>
      <c r="AU1570" s="152" t="s">
        <v>81</v>
      </c>
      <c r="AV1570" s="10" t="s">
        <v>20</v>
      </c>
      <c r="AW1570" s="10" t="s">
        <v>32</v>
      </c>
      <c r="AX1570" s="10" t="s">
        <v>74</v>
      </c>
      <c r="AY1570" s="152" t="s">
        <v>154</v>
      </c>
    </row>
    <row r="1571" spans="2:65" s="11" customFormat="1" ht="22.5" customHeight="1" x14ac:dyDescent="0.1">
      <c r="B1571" s="153"/>
      <c r="C1571" s="154"/>
      <c r="D1571" s="154"/>
      <c r="E1571" s="155" t="s">
        <v>3</v>
      </c>
      <c r="F1571" s="249" t="s">
        <v>1689</v>
      </c>
      <c r="G1571" s="250"/>
      <c r="H1571" s="250"/>
      <c r="I1571" s="250"/>
      <c r="J1571" s="154"/>
      <c r="K1571" s="156">
        <v>11.648</v>
      </c>
      <c r="L1571" s="154"/>
      <c r="M1571" s="154"/>
      <c r="N1571" s="154"/>
      <c r="O1571" s="154"/>
      <c r="P1571" s="154"/>
      <c r="Q1571" s="154"/>
      <c r="R1571" s="157"/>
      <c r="T1571" s="158"/>
      <c r="U1571" s="154"/>
      <c r="V1571" s="154"/>
      <c r="W1571" s="154"/>
      <c r="X1571" s="154"/>
      <c r="Y1571" s="154"/>
      <c r="Z1571" s="154"/>
      <c r="AA1571" s="159"/>
      <c r="AT1571" s="160" t="s">
        <v>161</v>
      </c>
      <c r="AU1571" s="160" t="s">
        <v>81</v>
      </c>
      <c r="AV1571" s="11" t="s">
        <v>81</v>
      </c>
      <c r="AW1571" s="11" t="s">
        <v>32</v>
      </c>
      <c r="AX1571" s="11" t="s">
        <v>74</v>
      </c>
      <c r="AY1571" s="160" t="s">
        <v>154</v>
      </c>
    </row>
    <row r="1572" spans="2:65" s="10" customFormat="1" ht="22.5" customHeight="1" x14ac:dyDescent="0.1">
      <c r="B1572" s="145"/>
      <c r="C1572" s="146"/>
      <c r="D1572" s="146"/>
      <c r="E1572" s="147" t="s">
        <v>3</v>
      </c>
      <c r="F1572" s="253" t="s">
        <v>1690</v>
      </c>
      <c r="G1572" s="248"/>
      <c r="H1572" s="248"/>
      <c r="I1572" s="248"/>
      <c r="J1572" s="146"/>
      <c r="K1572" s="148" t="s">
        <v>3</v>
      </c>
      <c r="L1572" s="146"/>
      <c r="M1572" s="146"/>
      <c r="N1572" s="146"/>
      <c r="O1572" s="146"/>
      <c r="P1572" s="146"/>
      <c r="Q1572" s="146"/>
      <c r="R1572" s="149"/>
      <c r="T1572" s="150"/>
      <c r="U1572" s="146"/>
      <c r="V1572" s="146"/>
      <c r="W1572" s="146"/>
      <c r="X1572" s="146"/>
      <c r="Y1572" s="146"/>
      <c r="Z1572" s="146"/>
      <c r="AA1572" s="151"/>
      <c r="AT1572" s="152" t="s">
        <v>161</v>
      </c>
      <c r="AU1572" s="152" t="s">
        <v>81</v>
      </c>
      <c r="AV1572" s="10" t="s">
        <v>20</v>
      </c>
      <c r="AW1572" s="10" t="s">
        <v>32</v>
      </c>
      <c r="AX1572" s="10" t="s">
        <v>74</v>
      </c>
      <c r="AY1572" s="152" t="s">
        <v>154</v>
      </c>
    </row>
    <row r="1573" spans="2:65" s="11" customFormat="1" ht="22.5" customHeight="1" x14ac:dyDescent="0.1">
      <c r="B1573" s="153"/>
      <c r="C1573" s="154"/>
      <c r="D1573" s="154"/>
      <c r="E1573" s="155" t="s">
        <v>3</v>
      </c>
      <c r="F1573" s="249" t="s">
        <v>1691</v>
      </c>
      <c r="G1573" s="250"/>
      <c r="H1573" s="250"/>
      <c r="I1573" s="250"/>
      <c r="J1573" s="154"/>
      <c r="K1573" s="156">
        <v>5.75</v>
      </c>
      <c r="L1573" s="154"/>
      <c r="M1573" s="154"/>
      <c r="N1573" s="154"/>
      <c r="O1573" s="154"/>
      <c r="P1573" s="154"/>
      <c r="Q1573" s="154"/>
      <c r="R1573" s="157"/>
      <c r="T1573" s="158"/>
      <c r="U1573" s="154"/>
      <c r="V1573" s="154"/>
      <c r="W1573" s="154"/>
      <c r="X1573" s="154"/>
      <c r="Y1573" s="154"/>
      <c r="Z1573" s="154"/>
      <c r="AA1573" s="159"/>
      <c r="AT1573" s="160" t="s">
        <v>161</v>
      </c>
      <c r="AU1573" s="160" t="s">
        <v>81</v>
      </c>
      <c r="AV1573" s="11" t="s">
        <v>81</v>
      </c>
      <c r="AW1573" s="11" t="s">
        <v>32</v>
      </c>
      <c r="AX1573" s="11" t="s">
        <v>74</v>
      </c>
      <c r="AY1573" s="160" t="s">
        <v>154</v>
      </c>
    </row>
    <row r="1574" spans="2:65" s="12" customFormat="1" ht="22.5" customHeight="1" x14ac:dyDescent="0.1">
      <c r="B1574" s="161"/>
      <c r="C1574" s="162"/>
      <c r="D1574" s="162"/>
      <c r="E1574" s="163" t="s">
        <v>3</v>
      </c>
      <c r="F1574" s="251" t="s">
        <v>163</v>
      </c>
      <c r="G1574" s="252"/>
      <c r="H1574" s="252"/>
      <c r="I1574" s="252"/>
      <c r="J1574" s="162"/>
      <c r="K1574" s="164">
        <v>22.167000000000002</v>
      </c>
      <c r="L1574" s="162"/>
      <c r="M1574" s="162"/>
      <c r="N1574" s="162"/>
      <c r="O1574" s="162"/>
      <c r="P1574" s="162"/>
      <c r="Q1574" s="162"/>
      <c r="R1574" s="165"/>
      <c r="T1574" s="166"/>
      <c r="U1574" s="162"/>
      <c r="V1574" s="162"/>
      <c r="W1574" s="162"/>
      <c r="X1574" s="162"/>
      <c r="Y1574" s="162"/>
      <c r="Z1574" s="162"/>
      <c r="AA1574" s="167"/>
      <c r="AT1574" s="168" t="s">
        <v>161</v>
      </c>
      <c r="AU1574" s="168" t="s">
        <v>81</v>
      </c>
      <c r="AV1574" s="12" t="s">
        <v>87</v>
      </c>
      <c r="AW1574" s="12" t="s">
        <v>32</v>
      </c>
      <c r="AX1574" s="12" t="s">
        <v>20</v>
      </c>
      <c r="AY1574" s="168" t="s">
        <v>154</v>
      </c>
    </row>
    <row r="1575" spans="2:65" s="9" customFormat="1" ht="29.85" customHeight="1" x14ac:dyDescent="0.15">
      <c r="B1575" s="124"/>
      <c r="C1575" s="125"/>
      <c r="D1575" s="134" t="s">
        <v>138</v>
      </c>
      <c r="E1575" s="134"/>
      <c r="F1575" s="134"/>
      <c r="G1575" s="134"/>
      <c r="H1575" s="134"/>
      <c r="I1575" s="134"/>
      <c r="J1575" s="134"/>
      <c r="K1575" s="134"/>
      <c r="L1575" s="134"/>
      <c r="M1575" s="134"/>
      <c r="N1575" s="262">
        <f>BK1575</f>
        <v>0</v>
      </c>
      <c r="O1575" s="263"/>
      <c r="P1575" s="263"/>
      <c r="Q1575" s="263"/>
      <c r="R1575" s="127"/>
      <c r="T1575" s="128"/>
      <c r="U1575" s="125"/>
      <c r="V1575" s="125"/>
      <c r="W1575" s="129">
        <f>SUM(W1576:W1623)</f>
        <v>68.488574000000014</v>
      </c>
      <c r="X1575" s="125"/>
      <c r="Y1575" s="129">
        <f>SUM(Y1576:Y1623)</f>
        <v>0.23062479000000002</v>
      </c>
      <c r="Z1575" s="125"/>
      <c r="AA1575" s="130">
        <f>SUM(AA1576:AA1623)</f>
        <v>0</v>
      </c>
      <c r="AR1575" s="131" t="s">
        <v>81</v>
      </c>
      <c r="AT1575" s="132" t="s">
        <v>73</v>
      </c>
      <c r="AU1575" s="132" t="s">
        <v>20</v>
      </c>
      <c r="AY1575" s="131" t="s">
        <v>154</v>
      </c>
      <c r="BK1575" s="133">
        <f>SUM(BK1576:BK1623)</f>
        <v>0</v>
      </c>
    </row>
    <row r="1576" spans="2:65" s="1" customFormat="1" ht="44.25" customHeight="1" x14ac:dyDescent="0.1">
      <c r="B1576" s="135"/>
      <c r="C1576" s="136" t="s">
        <v>1696</v>
      </c>
      <c r="D1576" s="136" t="s">
        <v>155</v>
      </c>
      <c r="E1576" s="137" t="s">
        <v>1697</v>
      </c>
      <c r="F1576" s="244" t="s">
        <v>1698</v>
      </c>
      <c r="G1576" s="245"/>
      <c r="H1576" s="245"/>
      <c r="I1576" s="245"/>
      <c r="J1576" s="138" t="s">
        <v>221</v>
      </c>
      <c r="K1576" s="139">
        <v>698.86300000000006</v>
      </c>
      <c r="L1576" s="246">
        <v>0</v>
      </c>
      <c r="M1576" s="245"/>
      <c r="N1576" s="246">
        <f>ROUND(L1576*K1576,2)</f>
        <v>0</v>
      </c>
      <c r="O1576" s="245"/>
      <c r="P1576" s="245"/>
      <c r="Q1576" s="245"/>
      <c r="R1576" s="140"/>
      <c r="T1576" s="141" t="s">
        <v>3</v>
      </c>
      <c r="U1576" s="40" t="s">
        <v>41</v>
      </c>
      <c r="V1576" s="142">
        <v>9.8000000000000004E-2</v>
      </c>
      <c r="W1576" s="142">
        <f>V1576*K1576</f>
        <v>68.488574000000014</v>
      </c>
      <c r="X1576" s="142">
        <v>3.2000000000000003E-4</v>
      </c>
      <c r="Y1576" s="142">
        <f>X1576*K1576</f>
        <v>0.22363616000000003</v>
      </c>
      <c r="Z1576" s="142">
        <v>0</v>
      </c>
      <c r="AA1576" s="143">
        <f>Z1576*K1576</f>
        <v>0</v>
      </c>
      <c r="AR1576" s="17" t="s">
        <v>258</v>
      </c>
      <c r="AT1576" s="17" t="s">
        <v>155</v>
      </c>
      <c r="AU1576" s="17" t="s">
        <v>81</v>
      </c>
      <c r="AY1576" s="17" t="s">
        <v>154</v>
      </c>
      <c r="BE1576" s="144">
        <f>IF(U1576="základní",N1576,0)</f>
        <v>0</v>
      </c>
      <c r="BF1576" s="144">
        <f>IF(U1576="snížená",N1576,0)</f>
        <v>0</v>
      </c>
      <c r="BG1576" s="144">
        <f>IF(U1576="zákl. přenesená",N1576,0)</f>
        <v>0</v>
      </c>
      <c r="BH1576" s="144">
        <f>IF(U1576="sníž. přenesená",N1576,0)</f>
        <v>0</v>
      </c>
      <c r="BI1576" s="144">
        <f>IF(U1576="nulová",N1576,0)</f>
        <v>0</v>
      </c>
      <c r="BJ1576" s="17" t="s">
        <v>81</v>
      </c>
      <c r="BK1576" s="144">
        <f>ROUND(L1576*K1576,2)</f>
        <v>0</v>
      </c>
      <c r="BL1576" s="17" t="s">
        <v>258</v>
      </c>
      <c r="BM1576" s="17" t="s">
        <v>1699</v>
      </c>
    </row>
    <row r="1577" spans="2:65" s="10" customFormat="1" ht="22.5" customHeight="1" x14ac:dyDescent="0.1">
      <c r="B1577" s="145"/>
      <c r="C1577" s="146"/>
      <c r="D1577" s="146"/>
      <c r="E1577" s="147" t="s">
        <v>3</v>
      </c>
      <c r="F1577" s="247" t="s">
        <v>602</v>
      </c>
      <c r="G1577" s="248"/>
      <c r="H1577" s="248"/>
      <c r="I1577" s="248"/>
      <c r="J1577" s="146"/>
      <c r="K1577" s="148" t="s">
        <v>3</v>
      </c>
      <c r="L1577" s="146"/>
      <c r="M1577" s="146"/>
      <c r="N1577" s="146"/>
      <c r="O1577" s="146"/>
      <c r="P1577" s="146"/>
      <c r="Q1577" s="146"/>
      <c r="R1577" s="149"/>
      <c r="T1577" s="150"/>
      <c r="U1577" s="146"/>
      <c r="V1577" s="146"/>
      <c r="W1577" s="146"/>
      <c r="X1577" s="146"/>
      <c r="Y1577" s="146"/>
      <c r="Z1577" s="146"/>
      <c r="AA1577" s="151"/>
      <c r="AT1577" s="152" t="s">
        <v>161</v>
      </c>
      <c r="AU1577" s="152" t="s">
        <v>81</v>
      </c>
      <c r="AV1577" s="10" t="s">
        <v>20</v>
      </c>
      <c r="AW1577" s="10" t="s">
        <v>32</v>
      </c>
      <c r="AX1577" s="10" t="s">
        <v>74</v>
      </c>
      <c r="AY1577" s="152" t="s">
        <v>154</v>
      </c>
    </row>
    <row r="1578" spans="2:65" s="10" customFormat="1" ht="22.5" customHeight="1" x14ac:dyDescent="0.1">
      <c r="B1578" s="145"/>
      <c r="C1578" s="146"/>
      <c r="D1578" s="146"/>
      <c r="E1578" s="147" t="s">
        <v>3</v>
      </c>
      <c r="F1578" s="253" t="s">
        <v>603</v>
      </c>
      <c r="G1578" s="248"/>
      <c r="H1578" s="248"/>
      <c r="I1578" s="248"/>
      <c r="J1578" s="146"/>
      <c r="K1578" s="148" t="s">
        <v>3</v>
      </c>
      <c r="L1578" s="146"/>
      <c r="M1578" s="146"/>
      <c r="N1578" s="146"/>
      <c r="O1578" s="146"/>
      <c r="P1578" s="146"/>
      <c r="Q1578" s="146"/>
      <c r="R1578" s="149"/>
      <c r="T1578" s="150"/>
      <c r="U1578" s="146"/>
      <c r="V1578" s="146"/>
      <c r="W1578" s="146"/>
      <c r="X1578" s="146"/>
      <c r="Y1578" s="146"/>
      <c r="Z1578" s="146"/>
      <c r="AA1578" s="151"/>
      <c r="AT1578" s="152" t="s">
        <v>161</v>
      </c>
      <c r="AU1578" s="152" t="s">
        <v>81</v>
      </c>
      <c r="AV1578" s="10" t="s">
        <v>20</v>
      </c>
      <c r="AW1578" s="10" t="s">
        <v>32</v>
      </c>
      <c r="AX1578" s="10" t="s">
        <v>74</v>
      </c>
      <c r="AY1578" s="152" t="s">
        <v>154</v>
      </c>
    </row>
    <row r="1579" spans="2:65" s="11" customFormat="1" ht="22.5" customHeight="1" x14ac:dyDescent="0.1">
      <c r="B1579" s="153"/>
      <c r="C1579" s="154"/>
      <c r="D1579" s="154"/>
      <c r="E1579" s="155" t="s">
        <v>3</v>
      </c>
      <c r="F1579" s="249" t="s">
        <v>604</v>
      </c>
      <c r="G1579" s="250"/>
      <c r="H1579" s="250"/>
      <c r="I1579" s="250"/>
      <c r="J1579" s="154"/>
      <c r="K1579" s="156">
        <v>33.993000000000002</v>
      </c>
      <c r="L1579" s="154"/>
      <c r="M1579" s="154"/>
      <c r="N1579" s="154"/>
      <c r="O1579" s="154"/>
      <c r="P1579" s="154"/>
      <c r="Q1579" s="154"/>
      <c r="R1579" s="157"/>
      <c r="T1579" s="158"/>
      <c r="U1579" s="154"/>
      <c r="V1579" s="154"/>
      <c r="W1579" s="154"/>
      <c r="X1579" s="154"/>
      <c r="Y1579" s="154"/>
      <c r="Z1579" s="154"/>
      <c r="AA1579" s="159"/>
      <c r="AT1579" s="160" t="s">
        <v>161</v>
      </c>
      <c r="AU1579" s="160" t="s">
        <v>81</v>
      </c>
      <c r="AV1579" s="11" t="s">
        <v>81</v>
      </c>
      <c r="AW1579" s="11" t="s">
        <v>32</v>
      </c>
      <c r="AX1579" s="11" t="s">
        <v>74</v>
      </c>
      <c r="AY1579" s="160" t="s">
        <v>154</v>
      </c>
    </row>
    <row r="1580" spans="2:65" s="10" customFormat="1" ht="22.5" customHeight="1" x14ac:dyDescent="0.1">
      <c r="B1580" s="145"/>
      <c r="C1580" s="146"/>
      <c r="D1580" s="146"/>
      <c r="E1580" s="147" t="s">
        <v>3</v>
      </c>
      <c r="F1580" s="253" t="s">
        <v>605</v>
      </c>
      <c r="G1580" s="248"/>
      <c r="H1580" s="248"/>
      <c r="I1580" s="248"/>
      <c r="J1580" s="146"/>
      <c r="K1580" s="148" t="s">
        <v>3</v>
      </c>
      <c r="L1580" s="146"/>
      <c r="M1580" s="146"/>
      <c r="N1580" s="146"/>
      <c r="O1580" s="146"/>
      <c r="P1580" s="146"/>
      <c r="Q1580" s="146"/>
      <c r="R1580" s="149"/>
      <c r="T1580" s="150"/>
      <c r="U1580" s="146"/>
      <c r="V1580" s="146"/>
      <c r="W1580" s="146"/>
      <c r="X1580" s="146"/>
      <c r="Y1580" s="146"/>
      <c r="Z1580" s="146"/>
      <c r="AA1580" s="151"/>
      <c r="AT1580" s="152" t="s">
        <v>161</v>
      </c>
      <c r="AU1580" s="152" t="s">
        <v>81</v>
      </c>
      <c r="AV1580" s="10" t="s">
        <v>20</v>
      </c>
      <c r="AW1580" s="10" t="s">
        <v>32</v>
      </c>
      <c r="AX1580" s="10" t="s">
        <v>74</v>
      </c>
      <c r="AY1580" s="152" t="s">
        <v>154</v>
      </c>
    </row>
    <row r="1581" spans="2:65" s="11" customFormat="1" ht="31.5" customHeight="1" x14ac:dyDescent="0.1">
      <c r="B1581" s="153"/>
      <c r="C1581" s="154"/>
      <c r="D1581" s="154"/>
      <c r="E1581" s="155" t="s">
        <v>3</v>
      </c>
      <c r="F1581" s="249" t="s">
        <v>606</v>
      </c>
      <c r="G1581" s="250"/>
      <c r="H1581" s="250"/>
      <c r="I1581" s="250"/>
      <c r="J1581" s="154"/>
      <c r="K1581" s="156">
        <v>64.367999999999995</v>
      </c>
      <c r="L1581" s="154"/>
      <c r="M1581" s="154"/>
      <c r="N1581" s="154"/>
      <c r="O1581" s="154"/>
      <c r="P1581" s="154"/>
      <c r="Q1581" s="154"/>
      <c r="R1581" s="157"/>
      <c r="T1581" s="158"/>
      <c r="U1581" s="154"/>
      <c r="V1581" s="154"/>
      <c r="W1581" s="154"/>
      <c r="X1581" s="154"/>
      <c r="Y1581" s="154"/>
      <c r="Z1581" s="154"/>
      <c r="AA1581" s="159"/>
      <c r="AT1581" s="160" t="s">
        <v>161</v>
      </c>
      <c r="AU1581" s="160" t="s">
        <v>81</v>
      </c>
      <c r="AV1581" s="11" t="s">
        <v>81</v>
      </c>
      <c r="AW1581" s="11" t="s">
        <v>32</v>
      </c>
      <c r="AX1581" s="11" t="s">
        <v>74</v>
      </c>
      <c r="AY1581" s="160" t="s">
        <v>154</v>
      </c>
    </row>
    <row r="1582" spans="2:65" s="10" customFormat="1" ht="22.5" customHeight="1" x14ac:dyDescent="0.1">
      <c r="B1582" s="145"/>
      <c r="C1582" s="146"/>
      <c r="D1582" s="146"/>
      <c r="E1582" s="147" t="s">
        <v>3</v>
      </c>
      <c r="F1582" s="253" t="s">
        <v>264</v>
      </c>
      <c r="G1582" s="248"/>
      <c r="H1582" s="248"/>
      <c r="I1582" s="248"/>
      <c r="J1582" s="146"/>
      <c r="K1582" s="148" t="s">
        <v>3</v>
      </c>
      <c r="L1582" s="146"/>
      <c r="M1582" s="146"/>
      <c r="N1582" s="146"/>
      <c r="O1582" s="146"/>
      <c r="P1582" s="146"/>
      <c r="Q1582" s="146"/>
      <c r="R1582" s="149"/>
      <c r="T1582" s="150"/>
      <c r="U1582" s="146"/>
      <c r="V1582" s="146"/>
      <c r="W1582" s="146"/>
      <c r="X1582" s="146"/>
      <c r="Y1582" s="146"/>
      <c r="Z1582" s="146"/>
      <c r="AA1582" s="151"/>
      <c r="AT1582" s="152" t="s">
        <v>161</v>
      </c>
      <c r="AU1582" s="152" t="s">
        <v>81</v>
      </c>
      <c r="AV1582" s="10" t="s">
        <v>20</v>
      </c>
      <c r="AW1582" s="10" t="s">
        <v>32</v>
      </c>
      <c r="AX1582" s="10" t="s">
        <v>74</v>
      </c>
      <c r="AY1582" s="152" t="s">
        <v>154</v>
      </c>
    </row>
    <row r="1583" spans="2:65" s="11" customFormat="1" ht="22.5" customHeight="1" x14ac:dyDescent="0.1">
      <c r="B1583" s="153"/>
      <c r="C1583" s="154"/>
      <c r="D1583" s="154"/>
      <c r="E1583" s="155" t="s">
        <v>3</v>
      </c>
      <c r="F1583" s="249" t="s">
        <v>280</v>
      </c>
      <c r="G1583" s="250"/>
      <c r="H1583" s="250"/>
      <c r="I1583" s="250"/>
      <c r="J1583" s="154"/>
      <c r="K1583" s="156">
        <v>-6</v>
      </c>
      <c r="L1583" s="154"/>
      <c r="M1583" s="154"/>
      <c r="N1583" s="154"/>
      <c r="O1583" s="154"/>
      <c r="P1583" s="154"/>
      <c r="Q1583" s="154"/>
      <c r="R1583" s="157"/>
      <c r="T1583" s="158"/>
      <c r="U1583" s="154"/>
      <c r="V1583" s="154"/>
      <c r="W1583" s="154"/>
      <c r="X1583" s="154"/>
      <c r="Y1583" s="154"/>
      <c r="Z1583" s="154"/>
      <c r="AA1583" s="159"/>
      <c r="AT1583" s="160" t="s">
        <v>161</v>
      </c>
      <c r="AU1583" s="160" t="s">
        <v>81</v>
      </c>
      <c r="AV1583" s="11" t="s">
        <v>81</v>
      </c>
      <c r="AW1583" s="11" t="s">
        <v>32</v>
      </c>
      <c r="AX1583" s="11" t="s">
        <v>74</v>
      </c>
      <c r="AY1583" s="160" t="s">
        <v>154</v>
      </c>
    </row>
    <row r="1584" spans="2:65" s="10" customFormat="1" ht="22.5" customHeight="1" x14ac:dyDescent="0.1">
      <c r="B1584" s="145"/>
      <c r="C1584" s="146"/>
      <c r="D1584" s="146"/>
      <c r="E1584" s="147" t="s">
        <v>3</v>
      </c>
      <c r="F1584" s="253" t="s">
        <v>418</v>
      </c>
      <c r="G1584" s="248"/>
      <c r="H1584" s="248"/>
      <c r="I1584" s="248"/>
      <c r="J1584" s="146"/>
      <c r="K1584" s="148" t="s">
        <v>3</v>
      </c>
      <c r="L1584" s="146"/>
      <c r="M1584" s="146"/>
      <c r="N1584" s="146"/>
      <c r="O1584" s="146"/>
      <c r="P1584" s="146"/>
      <c r="Q1584" s="146"/>
      <c r="R1584" s="149"/>
      <c r="T1584" s="150"/>
      <c r="U1584" s="146"/>
      <c r="V1584" s="146"/>
      <c r="W1584" s="146"/>
      <c r="X1584" s="146"/>
      <c r="Y1584" s="146"/>
      <c r="Z1584" s="146"/>
      <c r="AA1584" s="151"/>
      <c r="AT1584" s="152" t="s">
        <v>161</v>
      </c>
      <c r="AU1584" s="152" t="s">
        <v>81</v>
      </c>
      <c r="AV1584" s="10" t="s">
        <v>20</v>
      </c>
      <c r="AW1584" s="10" t="s">
        <v>32</v>
      </c>
      <c r="AX1584" s="10" t="s">
        <v>74</v>
      </c>
      <c r="AY1584" s="152" t="s">
        <v>154</v>
      </c>
    </row>
    <row r="1585" spans="2:51" s="11" customFormat="1" ht="22.5" customHeight="1" x14ac:dyDescent="0.1">
      <c r="B1585" s="153"/>
      <c r="C1585" s="154"/>
      <c r="D1585" s="154"/>
      <c r="E1585" s="155" t="s">
        <v>3</v>
      </c>
      <c r="F1585" s="249" t="s">
        <v>607</v>
      </c>
      <c r="G1585" s="250"/>
      <c r="H1585" s="250"/>
      <c r="I1585" s="250"/>
      <c r="J1585" s="154"/>
      <c r="K1585" s="156">
        <v>13.23</v>
      </c>
      <c r="L1585" s="154"/>
      <c r="M1585" s="154"/>
      <c r="N1585" s="154"/>
      <c r="O1585" s="154"/>
      <c r="P1585" s="154"/>
      <c r="Q1585" s="154"/>
      <c r="R1585" s="157"/>
      <c r="T1585" s="158"/>
      <c r="U1585" s="154"/>
      <c r="V1585" s="154"/>
      <c r="W1585" s="154"/>
      <c r="X1585" s="154"/>
      <c r="Y1585" s="154"/>
      <c r="Z1585" s="154"/>
      <c r="AA1585" s="159"/>
      <c r="AT1585" s="160" t="s">
        <v>161</v>
      </c>
      <c r="AU1585" s="160" t="s">
        <v>81</v>
      </c>
      <c r="AV1585" s="11" t="s">
        <v>81</v>
      </c>
      <c r="AW1585" s="11" t="s">
        <v>32</v>
      </c>
      <c r="AX1585" s="11" t="s">
        <v>74</v>
      </c>
      <c r="AY1585" s="160" t="s">
        <v>154</v>
      </c>
    </row>
    <row r="1586" spans="2:51" s="10" customFormat="1" ht="22.5" customHeight="1" x14ac:dyDescent="0.1">
      <c r="B1586" s="145"/>
      <c r="C1586" s="146"/>
      <c r="D1586" s="146"/>
      <c r="E1586" s="147" t="s">
        <v>3</v>
      </c>
      <c r="F1586" s="253" t="s">
        <v>608</v>
      </c>
      <c r="G1586" s="248"/>
      <c r="H1586" s="248"/>
      <c r="I1586" s="248"/>
      <c r="J1586" s="146"/>
      <c r="K1586" s="148" t="s">
        <v>3</v>
      </c>
      <c r="L1586" s="146"/>
      <c r="M1586" s="146"/>
      <c r="N1586" s="146"/>
      <c r="O1586" s="146"/>
      <c r="P1586" s="146"/>
      <c r="Q1586" s="146"/>
      <c r="R1586" s="149"/>
      <c r="T1586" s="150"/>
      <c r="U1586" s="146"/>
      <c r="V1586" s="146"/>
      <c r="W1586" s="146"/>
      <c r="X1586" s="146"/>
      <c r="Y1586" s="146"/>
      <c r="Z1586" s="146"/>
      <c r="AA1586" s="151"/>
      <c r="AT1586" s="152" t="s">
        <v>161</v>
      </c>
      <c r="AU1586" s="152" t="s">
        <v>81</v>
      </c>
      <c r="AV1586" s="10" t="s">
        <v>20</v>
      </c>
      <c r="AW1586" s="10" t="s">
        <v>32</v>
      </c>
      <c r="AX1586" s="10" t="s">
        <v>74</v>
      </c>
      <c r="AY1586" s="152" t="s">
        <v>154</v>
      </c>
    </row>
    <row r="1587" spans="2:51" s="11" customFormat="1" ht="22.5" customHeight="1" x14ac:dyDescent="0.1">
      <c r="B1587" s="153"/>
      <c r="C1587" s="154"/>
      <c r="D1587" s="154"/>
      <c r="E1587" s="155" t="s">
        <v>3</v>
      </c>
      <c r="F1587" s="249" t="s">
        <v>609</v>
      </c>
      <c r="G1587" s="250"/>
      <c r="H1587" s="250"/>
      <c r="I1587" s="250"/>
      <c r="J1587" s="154"/>
      <c r="K1587" s="156">
        <v>27.06</v>
      </c>
      <c r="L1587" s="154"/>
      <c r="M1587" s="154"/>
      <c r="N1587" s="154"/>
      <c r="O1587" s="154"/>
      <c r="P1587" s="154"/>
      <c r="Q1587" s="154"/>
      <c r="R1587" s="157"/>
      <c r="T1587" s="158"/>
      <c r="U1587" s="154"/>
      <c r="V1587" s="154"/>
      <c r="W1587" s="154"/>
      <c r="X1587" s="154"/>
      <c r="Y1587" s="154"/>
      <c r="Z1587" s="154"/>
      <c r="AA1587" s="159"/>
      <c r="AT1587" s="160" t="s">
        <v>161</v>
      </c>
      <c r="AU1587" s="160" t="s">
        <v>81</v>
      </c>
      <c r="AV1587" s="11" t="s">
        <v>81</v>
      </c>
      <c r="AW1587" s="11" t="s">
        <v>32</v>
      </c>
      <c r="AX1587" s="11" t="s">
        <v>74</v>
      </c>
      <c r="AY1587" s="160" t="s">
        <v>154</v>
      </c>
    </row>
    <row r="1588" spans="2:51" s="10" customFormat="1" ht="22.5" customHeight="1" x14ac:dyDescent="0.1">
      <c r="B1588" s="145"/>
      <c r="C1588" s="146"/>
      <c r="D1588" s="146"/>
      <c r="E1588" s="147" t="s">
        <v>3</v>
      </c>
      <c r="F1588" s="253" t="s">
        <v>610</v>
      </c>
      <c r="G1588" s="248"/>
      <c r="H1588" s="248"/>
      <c r="I1588" s="248"/>
      <c r="J1588" s="146"/>
      <c r="K1588" s="148" t="s">
        <v>3</v>
      </c>
      <c r="L1588" s="146"/>
      <c r="M1588" s="146"/>
      <c r="N1588" s="146"/>
      <c r="O1588" s="146"/>
      <c r="P1588" s="146"/>
      <c r="Q1588" s="146"/>
      <c r="R1588" s="149"/>
      <c r="T1588" s="150"/>
      <c r="U1588" s="146"/>
      <c r="V1588" s="146"/>
      <c r="W1588" s="146"/>
      <c r="X1588" s="146"/>
      <c r="Y1588" s="146"/>
      <c r="Z1588" s="146"/>
      <c r="AA1588" s="151"/>
      <c r="AT1588" s="152" t="s">
        <v>161</v>
      </c>
      <c r="AU1588" s="152" t="s">
        <v>81</v>
      </c>
      <c r="AV1588" s="10" t="s">
        <v>20</v>
      </c>
      <c r="AW1588" s="10" t="s">
        <v>32</v>
      </c>
      <c r="AX1588" s="10" t="s">
        <v>74</v>
      </c>
      <c r="AY1588" s="152" t="s">
        <v>154</v>
      </c>
    </row>
    <row r="1589" spans="2:51" s="11" customFormat="1" ht="31.5" customHeight="1" x14ac:dyDescent="0.1">
      <c r="B1589" s="153"/>
      <c r="C1589" s="154"/>
      <c r="D1589" s="154"/>
      <c r="E1589" s="155" t="s">
        <v>3</v>
      </c>
      <c r="F1589" s="249" t="s">
        <v>611</v>
      </c>
      <c r="G1589" s="250"/>
      <c r="H1589" s="250"/>
      <c r="I1589" s="250"/>
      <c r="J1589" s="154"/>
      <c r="K1589" s="156">
        <v>87.926000000000002</v>
      </c>
      <c r="L1589" s="154"/>
      <c r="M1589" s="154"/>
      <c r="N1589" s="154"/>
      <c r="O1589" s="154"/>
      <c r="P1589" s="154"/>
      <c r="Q1589" s="154"/>
      <c r="R1589" s="157"/>
      <c r="T1589" s="158"/>
      <c r="U1589" s="154"/>
      <c r="V1589" s="154"/>
      <c r="W1589" s="154"/>
      <c r="X1589" s="154"/>
      <c r="Y1589" s="154"/>
      <c r="Z1589" s="154"/>
      <c r="AA1589" s="159"/>
      <c r="AT1589" s="160" t="s">
        <v>161</v>
      </c>
      <c r="AU1589" s="160" t="s">
        <v>81</v>
      </c>
      <c r="AV1589" s="11" t="s">
        <v>81</v>
      </c>
      <c r="AW1589" s="11" t="s">
        <v>32</v>
      </c>
      <c r="AX1589" s="11" t="s">
        <v>74</v>
      </c>
      <c r="AY1589" s="160" t="s">
        <v>154</v>
      </c>
    </row>
    <row r="1590" spans="2:51" s="11" customFormat="1" ht="22.5" customHeight="1" x14ac:dyDescent="0.1">
      <c r="B1590" s="153"/>
      <c r="C1590" s="154"/>
      <c r="D1590" s="154"/>
      <c r="E1590" s="155" t="s">
        <v>3</v>
      </c>
      <c r="F1590" s="249" t="s">
        <v>285</v>
      </c>
      <c r="G1590" s="250"/>
      <c r="H1590" s="250"/>
      <c r="I1590" s="250"/>
      <c r="J1590" s="154"/>
      <c r="K1590" s="156">
        <v>-6.48</v>
      </c>
      <c r="L1590" s="154"/>
      <c r="M1590" s="154"/>
      <c r="N1590" s="154"/>
      <c r="O1590" s="154"/>
      <c r="P1590" s="154"/>
      <c r="Q1590" s="154"/>
      <c r="R1590" s="157"/>
      <c r="T1590" s="158"/>
      <c r="U1590" s="154"/>
      <c r="V1590" s="154"/>
      <c r="W1590" s="154"/>
      <c r="X1590" s="154"/>
      <c r="Y1590" s="154"/>
      <c r="Z1590" s="154"/>
      <c r="AA1590" s="159"/>
      <c r="AT1590" s="160" t="s">
        <v>161</v>
      </c>
      <c r="AU1590" s="160" t="s">
        <v>81</v>
      </c>
      <c r="AV1590" s="11" t="s">
        <v>81</v>
      </c>
      <c r="AW1590" s="11" t="s">
        <v>32</v>
      </c>
      <c r="AX1590" s="11" t="s">
        <v>74</v>
      </c>
      <c r="AY1590" s="160" t="s">
        <v>154</v>
      </c>
    </row>
    <row r="1591" spans="2:51" s="13" customFormat="1" ht="22.5" customHeight="1" x14ac:dyDescent="0.1">
      <c r="B1591" s="169"/>
      <c r="C1591" s="170"/>
      <c r="D1591" s="170"/>
      <c r="E1591" s="171" t="s">
        <v>3</v>
      </c>
      <c r="F1591" s="254" t="s">
        <v>360</v>
      </c>
      <c r="G1591" s="255"/>
      <c r="H1591" s="255"/>
      <c r="I1591" s="255"/>
      <c r="J1591" s="170"/>
      <c r="K1591" s="172">
        <v>214.09700000000001</v>
      </c>
      <c r="L1591" s="170"/>
      <c r="M1591" s="170"/>
      <c r="N1591" s="170"/>
      <c r="O1591" s="170"/>
      <c r="P1591" s="170"/>
      <c r="Q1591" s="170"/>
      <c r="R1591" s="173"/>
      <c r="T1591" s="174"/>
      <c r="U1591" s="170"/>
      <c r="V1591" s="170"/>
      <c r="W1591" s="170"/>
      <c r="X1591" s="170"/>
      <c r="Y1591" s="170"/>
      <c r="Z1591" s="170"/>
      <c r="AA1591" s="175"/>
      <c r="AT1591" s="176" t="s">
        <v>161</v>
      </c>
      <c r="AU1591" s="176" t="s">
        <v>81</v>
      </c>
      <c r="AV1591" s="13" t="s">
        <v>84</v>
      </c>
      <c r="AW1591" s="13" t="s">
        <v>32</v>
      </c>
      <c r="AX1591" s="13" t="s">
        <v>74</v>
      </c>
      <c r="AY1591" s="176" t="s">
        <v>154</v>
      </c>
    </row>
    <row r="1592" spans="2:51" s="10" customFormat="1" ht="22.5" customHeight="1" x14ac:dyDescent="0.1">
      <c r="B1592" s="145"/>
      <c r="C1592" s="146"/>
      <c r="D1592" s="146"/>
      <c r="E1592" s="147" t="s">
        <v>3</v>
      </c>
      <c r="F1592" s="253" t="s">
        <v>614</v>
      </c>
      <c r="G1592" s="248"/>
      <c r="H1592" s="248"/>
      <c r="I1592" s="248"/>
      <c r="J1592" s="146"/>
      <c r="K1592" s="148" t="s">
        <v>3</v>
      </c>
      <c r="L1592" s="146"/>
      <c r="M1592" s="146"/>
      <c r="N1592" s="146"/>
      <c r="O1592" s="146"/>
      <c r="P1592" s="146"/>
      <c r="Q1592" s="146"/>
      <c r="R1592" s="149"/>
      <c r="T1592" s="150"/>
      <c r="U1592" s="146"/>
      <c r="V1592" s="146"/>
      <c r="W1592" s="146"/>
      <c r="X1592" s="146"/>
      <c r="Y1592" s="146"/>
      <c r="Z1592" s="146"/>
      <c r="AA1592" s="151"/>
      <c r="AT1592" s="152" t="s">
        <v>161</v>
      </c>
      <c r="AU1592" s="152" t="s">
        <v>81</v>
      </c>
      <c r="AV1592" s="10" t="s">
        <v>20</v>
      </c>
      <c r="AW1592" s="10" t="s">
        <v>32</v>
      </c>
      <c r="AX1592" s="10" t="s">
        <v>74</v>
      </c>
      <c r="AY1592" s="152" t="s">
        <v>154</v>
      </c>
    </row>
    <row r="1593" spans="2:51" s="10" customFormat="1" ht="22.5" customHeight="1" x14ac:dyDescent="0.1">
      <c r="B1593" s="145"/>
      <c r="C1593" s="146"/>
      <c r="D1593" s="146"/>
      <c r="E1593" s="147" t="s">
        <v>3</v>
      </c>
      <c r="F1593" s="253" t="s">
        <v>615</v>
      </c>
      <c r="G1593" s="248"/>
      <c r="H1593" s="248"/>
      <c r="I1593" s="248"/>
      <c r="J1593" s="146"/>
      <c r="K1593" s="148" t="s">
        <v>3</v>
      </c>
      <c r="L1593" s="146"/>
      <c r="M1593" s="146"/>
      <c r="N1593" s="146"/>
      <c r="O1593" s="146"/>
      <c r="P1593" s="146"/>
      <c r="Q1593" s="146"/>
      <c r="R1593" s="149"/>
      <c r="T1593" s="150"/>
      <c r="U1593" s="146"/>
      <c r="V1593" s="146"/>
      <c r="W1593" s="146"/>
      <c r="X1593" s="146"/>
      <c r="Y1593" s="146"/>
      <c r="Z1593" s="146"/>
      <c r="AA1593" s="151"/>
      <c r="AT1593" s="152" t="s">
        <v>161</v>
      </c>
      <c r="AU1593" s="152" t="s">
        <v>81</v>
      </c>
      <c r="AV1593" s="10" t="s">
        <v>20</v>
      </c>
      <c r="AW1593" s="10" t="s">
        <v>32</v>
      </c>
      <c r="AX1593" s="10" t="s">
        <v>74</v>
      </c>
      <c r="AY1593" s="152" t="s">
        <v>154</v>
      </c>
    </row>
    <row r="1594" spans="2:51" s="11" customFormat="1" ht="22.5" customHeight="1" x14ac:dyDescent="0.1">
      <c r="B1594" s="153"/>
      <c r="C1594" s="154"/>
      <c r="D1594" s="154"/>
      <c r="E1594" s="155" t="s">
        <v>3</v>
      </c>
      <c r="F1594" s="249" t="s">
        <v>616</v>
      </c>
      <c r="G1594" s="250"/>
      <c r="H1594" s="250"/>
      <c r="I1594" s="250"/>
      <c r="J1594" s="154"/>
      <c r="K1594" s="156">
        <v>52.433999999999997</v>
      </c>
      <c r="L1594" s="154"/>
      <c r="M1594" s="154"/>
      <c r="N1594" s="154"/>
      <c r="O1594" s="154"/>
      <c r="P1594" s="154"/>
      <c r="Q1594" s="154"/>
      <c r="R1594" s="157"/>
      <c r="T1594" s="158"/>
      <c r="U1594" s="154"/>
      <c r="V1594" s="154"/>
      <c r="W1594" s="154"/>
      <c r="X1594" s="154"/>
      <c r="Y1594" s="154"/>
      <c r="Z1594" s="154"/>
      <c r="AA1594" s="159"/>
      <c r="AT1594" s="160" t="s">
        <v>161</v>
      </c>
      <c r="AU1594" s="160" t="s">
        <v>81</v>
      </c>
      <c r="AV1594" s="11" t="s">
        <v>81</v>
      </c>
      <c r="AW1594" s="11" t="s">
        <v>32</v>
      </c>
      <c r="AX1594" s="11" t="s">
        <v>74</v>
      </c>
      <c r="AY1594" s="160" t="s">
        <v>154</v>
      </c>
    </row>
    <row r="1595" spans="2:51" s="10" customFormat="1" ht="22.5" customHeight="1" x14ac:dyDescent="0.1">
      <c r="B1595" s="145"/>
      <c r="C1595" s="146"/>
      <c r="D1595" s="146"/>
      <c r="E1595" s="147" t="s">
        <v>3</v>
      </c>
      <c r="F1595" s="253" t="s">
        <v>618</v>
      </c>
      <c r="G1595" s="248"/>
      <c r="H1595" s="248"/>
      <c r="I1595" s="248"/>
      <c r="J1595" s="146"/>
      <c r="K1595" s="148" t="s">
        <v>3</v>
      </c>
      <c r="L1595" s="146"/>
      <c r="M1595" s="146"/>
      <c r="N1595" s="146"/>
      <c r="O1595" s="146"/>
      <c r="P1595" s="146"/>
      <c r="Q1595" s="146"/>
      <c r="R1595" s="149"/>
      <c r="T1595" s="150"/>
      <c r="U1595" s="146"/>
      <c r="V1595" s="146"/>
      <c r="W1595" s="146"/>
      <c r="X1595" s="146"/>
      <c r="Y1595" s="146"/>
      <c r="Z1595" s="146"/>
      <c r="AA1595" s="151"/>
      <c r="AT1595" s="152" t="s">
        <v>161</v>
      </c>
      <c r="AU1595" s="152" t="s">
        <v>81</v>
      </c>
      <c r="AV1595" s="10" t="s">
        <v>20</v>
      </c>
      <c r="AW1595" s="10" t="s">
        <v>32</v>
      </c>
      <c r="AX1595" s="10" t="s">
        <v>74</v>
      </c>
      <c r="AY1595" s="152" t="s">
        <v>154</v>
      </c>
    </row>
    <row r="1596" spans="2:51" s="11" customFormat="1" ht="22.5" customHeight="1" x14ac:dyDescent="0.1">
      <c r="B1596" s="153"/>
      <c r="C1596" s="154"/>
      <c r="D1596" s="154"/>
      <c r="E1596" s="155" t="s">
        <v>3</v>
      </c>
      <c r="F1596" s="249" t="s">
        <v>619</v>
      </c>
      <c r="G1596" s="250"/>
      <c r="H1596" s="250"/>
      <c r="I1596" s="250"/>
      <c r="J1596" s="154"/>
      <c r="K1596" s="156">
        <v>19.062000000000001</v>
      </c>
      <c r="L1596" s="154"/>
      <c r="M1596" s="154"/>
      <c r="N1596" s="154"/>
      <c r="O1596" s="154"/>
      <c r="P1596" s="154"/>
      <c r="Q1596" s="154"/>
      <c r="R1596" s="157"/>
      <c r="T1596" s="158"/>
      <c r="U1596" s="154"/>
      <c r="V1596" s="154"/>
      <c r="W1596" s="154"/>
      <c r="X1596" s="154"/>
      <c r="Y1596" s="154"/>
      <c r="Z1596" s="154"/>
      <c r="AA1596" s="159"/>
      <c r="AT1596" s="160" t="s">
        <v>161</v>
      </c>
      <c r="AU1596" s="160" t="s">
        <v>81</v>
      </c>
      <c r="AV1596" s="11" t="s">
        <v>81</v>
      </c>
      <c r="AW1596" s="11" t="s">
        <v>32</v>
      </c>
      <c r="AX1596" s="11" t="s">
        <v>74</v>
      </c>
      <c r="AY1596" s="160" t="s">
        <v>154</v>
      </c>
    </row>
    <row r="1597" spans="2:51" s="10" customFormat="1" ht="22.5" customHeight="1" x14ac:dyDescent="0.1">
      <c r="B1597" s="145"/>
      <c r="C1597" s="146"/>
      <c r="D1597" s="146"/>
      <c r="E1597" s="147" t="s">
        <v>3</v>
      </c>
      <c r="F1597" s="253" t="s">
        <v>420</v>
      </c>
      <c r="G1597" s="248"/>
      <c r="H1597" s="248"/>
      <c r="I1597" s="248"/>
      <c r="J1597" s="146"/>
      <c r="K1597" s="148" t="s">
        <v>3</v>
      </c>
      <c r="L1597" s="146"/>
      <c r="M1597" s="146"/>
      <c r="N1597" s="146"/>
      <c r="O1597" s="146"/>
      <c r="P1597" s="146"/>
      <c r="Q1597" s="146"/>
      <c r="R1597" s="149"/>
      <c r="T1597" s="150"/>
      <c r="U1597" s="146"/>
      <c r="V1597" s="146"/>
      <c r="W1597" s="146"/>
      <c r="X1597" s="146"/>
      <c r="Y1597" s="146"/>
      <c r="Z1597" s="146"/>
      <c r="AA1597" s="151"/>
      <c r="AT1597" s="152" t="s">
        <v>161</v>
      </c>
      <c r="AU1597" s="152" t="s">
        <v>81</v>
      </c>
      <c r="AV1597" s="10" t="s">
        <v>20</v>
      </c>
      <c r="AW1597" s="10" t="s">
        <v>32</v>
      </c>
      <c r="AX1597" s="10" t="s">
        <v>74</v>
      </c>
      <c r="AY1597" s="152" t="s">
        <v>154</v>
      </c>
    </row>
    <row r="1598" spans="2:51" s="11" customFormat="1" ht="22.5" customHeight="1" x14ac:dyDescent="0.1">
      <c r="B1598" s="153"/>
      <c r="C1598" s="154"/>
      <c r="D1598" s="154"/>
      <c r="E1598" s="155" t="s">
        <v>3</v>
      </c>
      <c r="F1598" s="249" t="s">
        <v>620</v>
      </c>
      <c r="G1598" s="250"/>
      <c r="H1598" s="250"/>
      <c r="I1598" s="250"/>
      <c r="J1598" s="154"/>
      <c r="K1598" s="156">
        <v>27.081</v>
      </c>
      <c r="L1598" s="154"/>
      <c r="M1598" s="154"/>
      <c r="N1598" s="154"/>
      <c r="O1598" s="154"/>
      <c r="P1598" s="154"/>
      <c r="Q1598" s="154"/>
      <c r="R1598" s="157"/>
      <c r="T1598" s="158"/>
      <c r="U1598" s="154"/>
      <c r="V1598" s="154"/>
      <c r="W1598" s="154"/>
      <c r="X1598" s="154"/>
      <c r="Y1598" s="154"/>
      <c r="Z1598" s="154"/>
      <c r="AA1598" s="159"/>
      <c r="AT1598" s="160" t="s">
        <v>161</v>
      </c>
      <c r="AU1598" s="160" t="s">
        <v>81</v>
      </c>
      <c r="AV1598" s="11" t="s">
        <v>81</v>
      </c>
      <c r="AW1598" s="11" t="s">
        <v>32</v>
      </c>
      <c r="AX1598" s="11" t="s">
        <v>74</v>
      </c>
      <c r="AY1598" s="160" t="s">
        <v>154</v>
      </c>
    </row>
    <row r="1599" spans="2:51" s="10" customFormat="1" ht="22.5" customHeight="1" x14ac:dyDescent="0.1">
      <c r="B1599" s="145"/>
      <c r="C1599" s="146"/>
      <c r="D1599" s="146"/>
      <c r="E1599" s="147" t="s">
        <v>3</v>
      </c>
      <c r="F1599" s="253" t="s">
        <v>621</v>
      </c>
      <c r="G1599" s="248"/>
      <c r="H1599" s="248"/>
      <c r="I1599" s="248"/>
      <c r="J1599" s="146"/>
      <c r="K1599" s="148" t="s">
        <v>3</v>
      </c>
      <c r="L1599" s="146"/>
      <c r="M1599" s="146"/>
      <c r="N1599" s="146"/>
      <c r="O1599" s="146"/>
      <c r="P1599" s="146"/>
      <c r="Q1599" s="146"/>
      <c r="R1599" s="149"/>
      <c r="T1599" s="150"/>
      <c r="U1599" s="146"/>
      <c r="V1599" s="146"/>
      <c r="W1599" s="146"/>
      <c r="X1599" s="146"/>
      <c r="Y1599" s="146"/>
      <c r="Z1599" s="146"/>
      <c r="AA1599" s="151"/>
      <c r="AT1599" s="152" t="s">
        <v>161</v>
      </c>
      <c r="AU1599" s="152" t="s">
        <v>81</v>
      </c>
      <c r="AV1599" s="10" t="s">
        <v>20</v>
      </c>
      <c r="AW1599" s="10" t="s">
        <v>32</v>
      </c>
      <c r="AX1599" s="10" t="s">
        <v>74</v>
      </c>
      <c r="AY1599" s="152" t="s">
        <v>154</v>
      </c>
    </row>
    <row r="1600" spans="2:51" s="11" customFormat="1" ht="22.5" customHeight="1" x14ac:dyDescent="0.1">
      <c r="B1600" s="153"/>
      <c r="C1600" s="154"/>
      <c r="D1600" s="154"/>
      <c r="E1600" s="155" t="s">
        <v>3</v>
      </c>
      <c r="F1600" s="249" t="s">
        <v>622</v>
      </c>
      <c r="G1600" s="250"/>
      <c r="H1600" s="250"/>
      <c r="I1600" s="250"/>
      <c r="J1600" s="154"/>
      <c r="K1600" s="156">
        <v>32.723999999999997</v>
      </c>
      <c r="L1600" s="154"/>
      <c r="M1600" s="154"/>
      <c r="N1600" s="154"/>
      <c r="O1600" s="154"/>
      <c r="P1600" s="154"/>
      <c r="Q1600" s="154"/>
      <c r="R1600" s="157"/>
      <c r="T1600" s="158"/>
      <c r="U1600" s="154"/>
      <c r="V1600" s="154"/>
      <c r="W1600" s="154"/>
      <c r="X1600" s="154"/>
      <c r="Y1600" s="154"/>
      <c r="Z1600" s="154"/>
      <c r="AA1600" s="159"/>
      <c r="AT1600" s="160" t="s">
        <v>161</v>
      </c>
      <c r="AU1600" s="160" t="s">
        <v>81</v>
      </c>
      <c r="AV1600" s="11" t="s">
        <v>81</v>
      </c>
      <c r="AW1600" s="11" t="s">
        <v>32</v>
      </c>
      <c r="AX1600" s="11" t="s">
        <v>74</v>
      </c>
      <c r="AY1600" s="160" t="s">
        <v>154</v>
      </c>
    </row>
    <row r="1601" spans="2:51" s="10" customFormat="1" ht="22.5" customHeight="1" x14ac:dyDescent="0.1">
      <c r="B1601" s="145"/>
      <c r="C1601" s="146"/>
      <c r="D1601" s="146"/>
      <c r="E1601" s="147" t="s">
        <v>3</v>
      </c>
      <c r="F1601" s="253" t="s">
        <v>624</v>
      </c>
      <c r="G1601" s="248"/>
      <c r="H1601" s="248"/>
      <c r="I1601" s="248"/>
      <c r="J1601" s="146"/>
      <c r="K1601" s="148" t="s">
        <v>3</v>
      </c>
      <c r="L1601" s="146"/>
      <c r="M1601" s="146"/>
      <c r="N1601" s="146"/>
      <c r="O1601" s="146"/>
      <c r="P1601" s="146"/>
      <c r="Q1601" s="146"/>
      <c r="R1601" s="149"/>
      <c r="T1601" s="150"/>
      <c r="U1601" s="146"/>
      <c r="V1601" s="146"/>
      <c r="W1601" s="146"/>
      <c r="X1601" s="146"/>
      <c r="Y1601" s="146"/>
      <c r="Z1601" s="146"/>
      <c r="AA1601" s="151"/>
      <c r="AT1601" s="152" t="s">
        <v>161</v>
      </c>
      <c r="AU1601" s="152" t="s">
        <v>81</v>
      </c>
      <c r="AV1601" s="10" t="s">
        <v>20</v>
      </c>
      <c r="AW1601" s="10" t="s">
        <v>32</v>
      </c>
      <c r="AX1601" s="10" t="s">
        <v>74</v>
      </c>
      <c r="AY1601" s="152" t="s">
        <v>154</v>
      </c>
    </row>
    <row r="1602" spans="2:51" s="11" customFormat="1" ht="22.5" customHeight="1" x14ac:dyDescent="0.1">
      <c r="B1602" s="153"/>
      <c r="C1602" s="154"/>
      <c r="D1602" s="154"/>
      <c r="E1602" s="155" t="s">
        <v>3</v>
      </c>
      <c r="F1602" s="249" t="s">
        <v>625</v>
      </c>
      <c r="G1602" s="250"/>
      <c r="H1602" s="250"/>
      <c r="I1602" s="250"/>
      <c r="J1602" s="154"/>
      <c r="K1602" s="156">
        <v>45.116999999999997</v>
      </c>
      <c r="L1602" s="154"/>
      <c r="M1602" s="154"/>
      <c r="N1602" s="154"/>
      <c r="O1602" s="154"/>
      <c r="P1602" s="154"/>
      <c r="Q1602" s="154"/>
      <c r="R1602" s="157"/>
      <c r="T1602" s="158"/>
      <c r="U1602" s="154"/>
      <c r="V1602" s="154"/>
      <c r="W1602" s="154"/>
      <c r="X1602" s="154"/>
      <c r="Y1602" s="154"/>
      <c r="Z1602" s="154"/>
      <c r="AA1602" s="159"/>
      <c r="AT1602" s="160" t="s">
        <v>161</v>
      </c>
      <c r="AU1602" s="160" t="s">
        <v>81</v>
      </c>
      <c r="AV1602" s="11" t="s">
        <v>81</v>
      </c>
      <c r="AW1602" s="11" t="s">
        <v>32</v>
      </c>
      <c r="AX1602" s="11" t="s">
        <v>74</v>
      </c>
      <c r="AY1602" s="160" t="s">
        <v>154</v>
      </c>
    </row>
    <row r="1603" spans="2:51" s="10" customFormat="1" ht="22.5" customHeight="1" x14ac:dyDescent="0.1">
      <c r="B1603" s="145"/>
      <c r="C1603" s="146"/>
      <c r="D1603" s="146"/>
      <c r="E1603" s="147" t="s">
        <v>3</v>
      </c>
      <c r="F1603" s="253" t="s">
        <v>264</v>
      </c>
      <c r="G1603" s="248"/>
      <c r="H1603" s="248"/>
      <c r="I1603" s="248"/>
      <c r="J1603" s="146"/>
      <c r="K1603" s="148" t="s">
        <v>3</v>
      </c>
      <c r="L1603" s="146"/>
      <c r="M1603" s="146"/>
      <c r="N1603" s="146"/>
      <c r="O1603" s="146"/>
      <c r="P1603" s="146"/>
      <c r="Q1603" s="146"/>
      <c r="R1603" s="149"/>
      <c r="T1603" s="150"/>
      <c r="U1603" s="146"/>
      <c r="V1603" s="146"/>
      <c r="W1603" s="146"/>
      <c r="X1603" s="146"/>
      <c r="Y1603" s="146"/>
      <c r="Z1603" s="146"/>
      <c r="AA1603" s="151"/>
      <c r="AT1603" s="152" t="s">
        <v>161</v>
      </c>
      <c r="AU1603" s="152" t="s">
        <v>81</v>
      </c>
      <c r="AV1603" s="10" t="s">
        <v>20</v>
      </c>
      <c r="AW1603" s="10" t="s">
        <v>32</v>
      </c>
      <c r="AX1603" s="10" t="s">
        <v>74</v>
      </c>
      <c r="AY1603" s="152" t="s">
        <v>154</v>
      </c>
    </row>
    <row r="1604" spans="2:51" s="11" customFormat="1" ht="22.5" customHeight="1" x14ac:dyDescent="0.1">
      <c r="B1604" s="153"/>
      <c r="C1604" s="154"/>
      <c r="D1604" s="154"/>
      <c r="E1604" s="155" t="s">
        <v>3</v>
      </c>
      <c r="F1604" s="249" t="s">
        <v>626</v>
      </c>
      <c r="G1604" s="250"/>
      <c r="H1604" s="250"/>
      <c r="I1604" s="250"/>
      <c r="J1604" s="154"/>
      <c r="K1604" s="156">
        <v>-9.6</v>
      </c>
      <c r="L1604" s="154"/>
      <c r="M1604" s="154"/>
      <c r="N1604" s="154"/>
      <c r="O1604" s="154"/>
      <c r="P1604" s="154"/>
      <c r="Q1604" s="154"/>
      <c r="R1604" s="157"/>
      <c r="T1604" s="158"/>
      <c r="U1604" s="154"/>
      <c r="V1604" s="154"/>
      <c r="W1604" s="154"/>
      <c r="X1604" s="154"/>
      <c r="Y1604" s="154"/>
      <c r="Z1604" s="154"/>
      <c r="AA1604" s="159"/>
      <c r="AT1604" s="160" t="s">
        <v>161</v>
      </c>
      <c r="AU1604" s="160" t="s">
        <v>81</v>
      </c>
      <c r="AV1604" s="11" t="s">
        <v>81</v>
      </c>
      <c r="AW1604" s="11" t="s">
        <v>32</v>
      </c>
      <c r="AX1604" s="11" t="s">
        <v>74</v>
      </c>
      <c r="AY1604" s="160" t="s">
        <v>154</v>
      </c>
    </row>
    <row r="1605" spans="2:51" s="10" customFormat="1" ht="22.5" customHeight="1" x14ac:dyDescent="0.1">
      <c r="B1605" s="145"/>
      <c r="C1605" s="146"/>
      <c r="D1605" s="146"/>
      <c r="E1605" s="147" t="s">
        <v>3</v>
      </c>
      <c r="F1605" s="253" t="s">
        <v>627</v>
      </c>
      <c r="G1605" s="248"/>
      <c r="H1605" s="248"/>
      <c r="I1605" s="248"/>
      <c r="J1605" s="146"/>
      <c r="K1605" s="148" t="s">
        <v>3</v>
      </c>
      <c r="L1605" s="146"/>
      <c r="M1605" s="146"/>
      <c r="N1605" s="146"/>
      <c r="O1605" s="146"/>
      <c r="P1605" s="146"/>
      <c r="Q1605" s="146"/>
      <c r="R1605" s="149"/>
      <c r="T1605" s="150"/>
      <c r="U1605" s="146"/>
      <c r="V1605" s="146"/>
      <c r="W1605" s="146"/>
      <c r="X1605" s="146"/>
      <c r="Y1605" s="146"/>
      <c r="Z1605" s="146"/>
      <c r="AA1605" s="151"/>
      <c r="AT1605" s="152" t="s">
        <v>161</v>
      </c>
      <c r="AU1605" s="152" t="s">
        <v>81</v>
      </c>
      <c r="AV1605" s="10" t="s">
        <v>20</v>
      </c>
      <c r="AW1605" s="10" t="s">
        <v>32</v>
      </c>
      <c r="AX1605" s="10" t="s">
        <v>74</v>
      </c>
      <c r="AY1605" s="152" t="s">
        <v>154</v>
      </c>
    </row>
    <row r="1606" spans="2:51" s="11" customFormat="1" ht="22.5" customHeight="1" x14ac:dyDescent="0.1">
      <c r="B1606" s="153"/>
      <c r="C1606" s="154"/>
      <c r="D1606" s="154"/>
      <c r="E1606" s="155" t="s">
        <v>3</v>
      </c>
      <c r="F1606" s="249" t="s">
        <v>628</v>
      </c>
      <c r="G1606" s="250"/>
      <c r="H1606" s="250"/>
      <c r="I1606" s="250"/>
      <c r="J1606" s="154"/>
      <c r="K1606" s="156">
        <v>34.667999999999999</v>
      </c>
      <c r="L1606" s="154"/>
      <c r="M1606" s="154"/>
      <c r="N1606" s="154"/>
      <c r="O1606" s="154"/>
      <c r="P1606" s="154"/>
      <c r="Q1606" s="154"/>
      <c r="R1606" s="157"/>
      <c r="T1606" s="158"/>
      <c r="U1606" s="154"/>
      <c r="V1606" s="154"/>
      <c r="W1606" s="154"/>
      <c r="X1606" s="154"/>
      <c r="Y1606" s="154"/>
      <c r="Z1606" s="154"/>
      <c r="AA1606" s="159"/>
      <c r="AT1606" s="160" t="s">
        <v>161</v>
      </c>
      <c r="AU1606" s="160" t="s">
        <v>81</v>
      </c>
      <c r="AV1606" s="11" t="s">
        <v>81</v>
      </c>
      <c r="AW1606" s="11" t="s">
        <v>32</v>
      </c>
      <c r="AX1606" s="11" t="s">
        <v>74</v>
      </c>
      <c r="AY1606" s="160" t="s">
        <v>154</v>
      </c>
    </row>
    <row r="1607" spans="2:51" s="10" customFormat="1" ht="22.5" customHeight="1" x14ac:dyDescent="0.1">
      <c r="B1607" s="145"/>
      <c r="C1607" s="146"/>
      <c r="D1607" s="146"/>
      <c r="E1607" s="147" t="s">
        <v>3</v>
      </c>
      <c r="F1607" s="253" t="s">
        <v>630</v>
      </c>
      <c r="G1607" s="248"/>
      <c r="H1607" s="248"/>
      <c r="I1607" s="248"/>
      <c r="J1607" s="146"/>
      <c r="K1607" s="148" t="s">
        <v>3</v>
      </c>
      <c r="L1607" s="146"/>
      <c r="M1607" s="146"/>
      <c r="N1607" s="146"/>
      <c r="O1607" s="146"/>
      <c r="P1607" s="146"/>
      <c r="Q1607" s="146"/>
      <c r="R1607" s="149"/>
      <c r="T1607" s="150"/>
      <c r="U1607" s="146"/>
      <c r="V1607" s="146"/>
      <c r="W1607" s="146"/>
      <c r="X1607" s="146"/>
      <c r="Y1607" s="146"/>
      <c r="Z1607" s="146"/>
      <c r="AA1607" s="151"/>
      <c r="AT1607" s="152" t="s">
        <v>161</v>
      </c>
      <c r="AU1607" s="152" t="s">
        <v>81</v>
      </c>
      <c r="AV1607" s="10" t="s">
        <v>20</v>
      </c>
      <c r="AW1607" s="10" t="s">
        <v>32</v>
      </c>
      <c r="AX1607" s="10" t="s">
        <v>74</v>
      </c>
      <c r="AY1607" s="152" t="s">
        <v>154</v>
      </c>
    </row>
    <row r="1608" spans="2:51" s="11" customFormat="1" ht="22.5" customHeight="1" x14ac:dyDescent="0.1">
      <c r="B1608" s="153"/>
      <c r="C1608" s="154"/>
      <c r="D1608" s="154"/>
      <c r="E1608" s="155" t="s">
        <v>3</v>
      </c>
      <c r="F1608" s="249" t="s">
        <v>631</v>
      </c>
      <c r="G1608" s="250"/>
      <c r="H1608" s="250"/>
      <c r="I1608" s="250"/>
      <c r="J1608" s="154"/>
      <c r="K1608" s="156">
        <v>38.718000000000004</v>
      </c>
      <c r="L1608" s="154"/>
      <c r="M1608" s="154"/>
      <c r="N1608" s="154"/>
      <c r="O1608" s="154"/>
      <c r="P1608" s="154"/>
      <c r="Q1608" s="154"/>
      <c r="R1608" s="157"/>
      <c r="T1608" s="158"/>
      <c r="U1608" s="154"/>
      <c r="V1608" s="154"/>
      <c r="W1608" s="154"/>
      <c r="X1608" s="154"/>
      <c r="Y1608" s="154"/>
      <c r="Z1608" s="154"/>
      <c r="AA1608" s="159"/>
      <c r="AT1608" s="160" t="s">
        <v>161</v>
      </c>
      <c r="AU1608" s="160" t="s">
        <v>81</v>
      </c>
      <c r="AV1608" s="11" t="s">
        <v>81</v>
      </c>
      <c r="AW1608" s="11" t="s">
        <v>32</v>
      </c>
      <c r="AX1608" s="11" t="s">
        <v>74</v>
      </c>
      <c r="AY1608" s="160" t="s">
        <v>154</v>
      </c>
    </row>
    <row r="1609" spans="2:51" s="11" customFormat="1" ht="22.5" customHeight="1" x14ac:dyDescent="0.1">
      <c r="B1609" s="153"/>
      <c r="C1609" s="154"/>
      <c r="D1609" s="154"/>
      <c r="E1609" s="155" t="s">
        <v>3</v>
      </c>
      <c r="F1609" s="249" t="s">
        <v>629</v>
      </c>
      <c r="G1609" s="250"/>
      <c r="H1609" s="250"/>
      <c r="I1609" s="250"/>
      <c r="J1609" s="154"/>
      <c r="K1609" s="156">
        <v>-4.8</v>
      </c>
      <c r="L1609" s="154"/>
      <c r="M1609" s="154"/>
      <c r="N1609" s="154"/>
      <c r="O1609" s="154"/>
      <c r="P1609" s="154"/>
      <c r="Q1609" s="154"/>
      <c r="R1609" s="157"/>
      <c r="T1609" s="158"/>
      <c r="U1609" s="154"/>
      <c r="V1609" s="154"/>
      <c r="W1609" s="154"/>
      <c r="X1609" s="154"/>
      <c r="Y1609" s="154"/>
      <c r="Z1609" s="154"/>
      <c r="AA1609" s="159"/>
      <c r="AT1609" s="160" t="s">
        <v>161</v>
      </c>
      <c r="AU1609" s="160" t="s">
        <v>81</v>
      </c>
      <c r="AV1609" s="11" t="s">
        <v>81</v>
      </c>
      <c r="AW1609" s="11" t="s">
        <v>32</v>
      </c>
      <c r="AX1609" s="11" t="s">
        <v>74</v>
      </c>
      <c r="AY1609" s="160" t="s">
        <v>154</v>
      </c>
    </row>
    <row r="1610" spans="2:51" s="10" customFormat="1" ht="22.5" customHeight="1" x14ac:dyDescent="0.1">
      <c r="B1610" s="145"/>
      <c r="C1610" s="146"/>
      <c r="D1610" s="146"/>
      <c r="E1610" s="147" t="s">
        <v>3</v>
      </c>
      <c r="F1610" s="253" t="s">
        <v>632</v>
      </c>
      <c r="G1610" s="248"/>
      <c r="H1610" s="248"/>
      <c r="I1610" s="248"/>
      <c r="J1610" s="146"/>
      <c r="K1610" s="148" t="s">
        <v>3</v>
      </c>
      <c r="L1610" s="146"/>
      <c r="M1610" s="146"/>
      <c r="N1610" s="146"/>
      <c r="O1610" s="146"/>
      <c r="P1610" s="146"/>
      <c r="Q1610" s="146"/>
      <c r="R1610" s="149"/>
      <c r="T1610" s="150"/>
      <c r="U1610" s="146"/>
      <c r="V1610" s="146"/>
      <c r="W1610" s="146"/>
      <c r="X1610" s="146"/>
      <c r="Y1610" s="146"/>
      <c r="Z1610" s="146"/>
      <c r="AA1610" s="151"/>
      <c r="AT1610" s="152" t="s">
        <v>161</v>
      </c>
      <c r="AU1610" s="152" t="s">
        <v>81</v>
      </c>
      <c r="AV1610" s="10" t="s">
        <v>20</v>
      </c>
      <c r="AW1610" s="10" t="s">
        <v>32</v>
      </c>
      <c r="AX1610" s="10" t="s">
        <v>74</v>
      </c>
      <c r="AY1610" s="152" t="s">
        <v>154</v>
      </c>
    </row>
    <row r="1611" spans="2:51" s="11" customFormat="1" ht="22.5" customHeight="1" x14ac:dyDescent="0.1">
      <c r="B1611" s="153"/>
      <c r="C1611" s="154"/>
      <c r="D1611" s="154"/>
      <c r="E1611" s="155" t="s">
        <v>3</v>
      </c>
      <c r="F1611" s="249" t="s">
        <v>633</v>
      </c>
      <c r="G1611" s="250"/>
      <c r="H1611" s="250"/>
      <c r="I1611" s="250"/>
      <c r="J1611" s="154"/>
      <c r="K1611" s="156">
        <v>42.146999999999998</v>
      </c>
      <c r="L1611" s="154"/>
      <c r="M1611" s="154"/>
      <c r="N1611" s="154"/>
      <c r="O1611" s="154"/>
      <c r="P1611" s="154"/>
      <c r="Q1611" s="154"/>
      <c r="R1611" s="157"/>
      <c r="T1611" s="158"/>
      <c r="U1611" s="154"/>
      <c r="V1611" s="154"/>
      <c r="W1611" s="154"/>
      <c r="X1611" s="154"/>
      <c r="Y1611" s="154"/>
      <c r="Z1611" s="154"/>
      <c r="AA1611" s="159"/>
      <c r="AT1611" s="160" t="s">
        <v>161</v>
      </c>
      <c r="AU1611" s="160" t="s">
        <v>81</v>
      </c>
      <c r="AV1611" s="11" t="s">
        <v>81</v>
      </c>
      <c r="AW1611" s="11" t="s">
        <v>32</v>
      </c>
      <c r="AX1611" s="11" t="s">
        <v>74</v>
      </c>
      <c r="AY1611" s="160" t="s">
        <v>154</v>
      </c>
    </row>
    <row r="1612" spans="2:51" s="10" customFormat="1" ht="22.5" customHeight="1" x14ac:dyDescent="0.1">
      <c r="B1612" s="145"/>
      <c r="C1612" s="146"/>
      <c r="D1612" s="146"/>
      <c r="E1612" s="147" t="s">
        <v>3</v>
      </c>
      <c r="F1612" s="253" t="s">
        <v>264</v>
      </c>
      <c r="G1612" s="248"/>
      <c r="H1612" s="248"/>
      <c r="I1612" s="248"/>
      <c r="J1612" s="146"/>
      <c r="K1612" s="148" t="s">
        <v>3</v>
      </c>
      <c r="L1612" s="146"/>
      <c r="M1612" s="146"/>
      <c r="N1612" s="146"/>
      <c r="O1612" s="146"/>
      <c r="P1612" s="146"/>
      <c r="Q1612" s="146"/>
      <c r="R1612" s="149"/>
      <c r="T1612" s="150"/>
      <c r="U1612" s="146"/>
      <c r="V1612" s="146"/>
      <c r="W1612" s="146"/>
      <c r="X1612" s="146"/>
      <c r="Y1612" s="146"/>
      <c r="Z1612" s="146"/>
      <c r="AA1612" s="151"/>
      <c r="AT1612" s="152" t="s">
        <v>161</v>
      </c>
      <c r="AU1612" s="152" t="s">
        <v>81</v>
      </c>
      <c r="AV1612" s="10" t="s">
        <v>20</v>
      </c>
      <c r="AW1612" s="10" t="s">
        <v>32</v>
      </c>
      <c r="AX1612" s="10" t="s">
        <v>74</v>
      </c>
      <c r="AY1612" s="152" t="s">
        <v>154</v>
      </c>
    </row>
    <row r="1613" spans="2:51" s="11" customFormat="1" ht="22.5" customHeight="1" x14ac:dyDescent="0.1">
      <c r="B1613" s="153"/>
      <c r="C1613" s="154"/>
      <c r="D1613" s="154"/>
      <c r="E1613" s="155" t="s">
        <v>3</v>
      </c>
      <c r="F1613" s="249" t="s">
        <v>629</v>
      </c>
      <c r="G1613" s="250"/>
      <c r="H1613" s="250"/>
      <c r="I1613" s="250"/>
      <c r="J1613" s="154"/>
      <c r="K1613" s="156">
        <v>-4.8</v>
      </c>
      <c r="L1613" s="154"/>
      <c r="M1613" s="154"/>
      <c r="N1613" s="154"/>
      <c r="O1613" s="154"/>
      <c r="P1613" s="154"/>
      <c r="Q1613" s="154"/>
      <c r="R1613" s="157"/>
      <c r="T1613" s="158"/>
      <c r="U1613" s="154"/>
      <c r="V1613" s="154"/>
      <c r="W1613" s="154"/>
      <c r="X1613" s="154"/>
      <c r="Y1613" s="154"/>
      <c r="Z1613" s="154"/>
      <c r="AA1613" s="159"/>
      <c r="AT1613" s="160" t="s">
        <v>161</v>
      </c>
      <c r="AU1613" s="160" t="s">
        <v>81</v>
      </c>
      <c r="AV1613" s="11" t="s">
        <v>81</v>
      </c>
      <c r="AW1613" s="11" t="s">
        <v>32</v>
      </c>
      <c r="AX1613" s="11" t="s">
        <v>74</v>
      </c>
      <c r="AY1613" s="160" t="s">
        <v>154</v>
      </c>
    </row>
    <row r="1614" spans="2:51" s="10" customFormat="1" ht="22.5" customHeight="1" x14ac:dyDescent="0.1">
      <c r="B1614" s="145"/>
      <c r="C1614" s="146"/>
      <c r="D1614" s="146"/>
      <c r="E1614" s="147" t="s">
        <v>3</v>
      </c>
      <c r="F1614" s="253" t="s">
        <v>422</v>
      </c>
      <c r="G1614" s="248"/>
      <c r="H1614" s="248"/>
      <c r="I1614" s="248"/>
      <c r="J1614" s="146"/>
      <c r="K1614" s="148" t="s">
        <v>3</v>
      </c>
      <c r="L1614" s="146"/>
      <c r="M1614" s="146"/>
      <c r="N1614" s="146"/>
      <c r="O1614" s="146"/>
      <c r="P1614" s="146"/>
      <c r="Q1614" s="146"/>
      <c r="R1614" s="149"/>
      <c r="T1614" s="150"/>
      <c r="U1614" s="146"/>
      <c r="V1614" s="146"/>
      <c r="W1614" s="146"/>
      <c r="X1614" s="146"/>
      <c r="Y1614" s="146"/>
      <c r="Z1614" s="146"/>
      <c r="AA1614" s="151"/>
      <c r="AT1614" s="152" t="s">
        <v>161</v>
      </c>
      <c r="AU1614" s="152" t="s">
        <v>81</v>
      </c>
      <c r="AV1614" s="10" t="s">
        <v>20</v>
      </c>
      <c r="AW1614" s="10" t="s">
        <v>32</v>
      </c>
      <c r="AX1614" s="10" t="s">
        <v>74</v>
      </c>
      <c r="AY1614" s="152" t="s">
        <v>154</v>
      </c>
    </row>
    <row r="1615" spans="2:51" s="11" customFormat="1" ht="22.5" customHeight="1" x14ac:dyDescent="0.1">
      <c r="B1615" s="153"/>
      <c r="C1615" s="154"/>
      <c r="D1615" s="154"/>
      <c r="E1615" s="155" t="s">
        <v>3</v>
      </c>
      <c r="F1615" s="249" t="s">
        <v>634</v>
      </c>
      <c r="G1615" s="250"/>
      <c r="H1615" s="250"/>
      <c r="I1615" s="250"/>
      <c r="J1615" s="154"/>
      <c r="K1615" s="156">
        <v>35.234999999999999</v>
      </c>
      <c r="L1615" s="154"/>
      <c r="M1615" s="154"/>
      <c r="N1615" s="154"/>
      <c r="O1615" s="154"/>
      <c r="P1615" s="154"/>
      <c r="Q1615" s="154"/>
      <c r="R1615" s="157"/>
      <c r="T1615" s="158"/>
      <c r="U1615" s="154"/>
      <c r="V1615" s="154"/>
      <c r="W1615" s="154"/>
      <c r="X1615" s="154"/>
      <c r="Y1615" s="154"/>
      <c r="Z1615" s="154"/>
      <c r="AA1615" s="159"/>
      <c r="AT1615" s="160" t="s">
        <v>161</v>
      </c>
      <c r="AU1615" s="160" t="s">
        <v>81</v>
      </c>
      <c r="AV1615" s="11" t="s">
        <v>81</v>
      </c>
      <c r="AW1615" s="11" t="s">
        <v>32</v>
      </c>
      <c r="AX1615" s="11" t="s">
        <v>74</v>
      </c>
      <c r="AY1615" s="160" t="s">
        <v>154</v>
      </c>
    </row>
    <row r="1616" spans="2:51" s="11" customFormat="1" ht="22.5" customHeight="1" x14ac:dyDescent="0.1">
      <c r="B1616" s="153"/>
      <c r="C1616" s="154"/>
      <c r="D1616" s="154"/>
      <c r="E1616" s="155" t="s">
        <v>3</v>
      </c>
      <c r="F1616" s="249" t="s">
        <v>268</v>
      </c>
      <c r="G1616" s="250"/>
      <c r="H1616" s="250"/>
      <c r="I1616" s="250"/>
      <c r="J1616" s="154"/>
      <c r="K1616" s="156">
        <v>-1.92</v>
      </c>
      <c r="L1616" s="154"/>
      <c r="M1616" s="154"/>
      <c r="N1616" s="154"/>
      <c r="O1616" s="154"/>
      <c r="P1616" s="154"/>
      <c r="Q1616" s="154"/>
      <c r="R1616" s="157"/>
      <c r="T1616" s="158"/>
      <c r="U1616" s="154"/>
      <c r="V1616" s="154"/>
      <c r="W1616" s="154"/>
      <c r="X1616" s="154"/>
      <c r="Y1616" s="154"/>
      <c r="Z1616" s="154"/>
      <c r="AA1616" s="159"/>
      <c r="AT1616" s="160" t="s">
        <v>161</v>
      </c>
      <c r="AU1616" s="160" t="s">
        <v>81</v>
      </c>
      <c r="AV1616" s="11" t="s">
        <v>81</v>
      </c>
      <c r="AW1616" s="11" t="s">
        <v>32</v>
      </c>
      <c r="AX1616" s="11" t="s">
        <v>74</v>
      </c>
      <c r="AY1616" s="160" t="s">
        <v>154</v>
      </c>
    </row>
    <row r="1617" spans="2:65" s="13" customFormat="1" ht="22.5" customHeight="1" x14ac:dyDescent="0.1">
      <c r="B1617" s="169"/>
      <c r="C1617" s="170"/>
      <c r="D1617" s="170"/>
      <c r="E1617" s="171" t="s">
        <v>3</v>
      </c>
      <c r="F1617" s="254" t="s">
        <v>360</v>
      </c>
      <c r="G1617" s="255"/>
      <c r="H1617" s="255"/>
      <c r="I1617" s="255"/>
      <c r="J1617" s="170"/>
      <c r="K1617" s="172">
        <v>306.06599999999997</v>
      </c>
      <c r="L1617" s="170"/>
      <c r="M1617" s="170"/>
      <c r="N1617" s="170"/>
      <c r="O1617" s="170"/>
      <c r="P1617" s="170"/>
      <c r="Q1617" s="170"/>
      <c r="R1617" s="173"/>
      <c r="T1617" s="174"/>
      <c r="U1617" s="170"/>
      <c r="V1617" s="170"/>
      <c r="W1617" s="170"/>
      <c r="X1617" s="170"/>
      <c r="Y1617" s="170"/>
      <c r="Z1617" s="170"/>
      <c r="AA1617" s="175"/>
      <c r="AT1617" s="176" t="s">
        <v>161</v>
      </c>
      <c r="AU1617" s="176" t="s">
        <v>81</v>
      </c>
      <c r="AV1617" s="13" t="s">
        <v>84</v>
      </c>
      <c r="AW1617" s="13" t="s">
        <v>32</v>
      </c>
      <c r="AX1617" s="13" t="s">
        <v>74</v>
      </c>
      <c r="AY1617" s="176" t="s">
        <v>154</v>
      </c>
    </row>
    <row r="1618" spans="2:65" s="11" customFormat="1" ht="22.5" customHeight="1" x14ac:dyDescent="0.1">
      <c r="B1618" s="153"/>
      <c r="C1618" s="154"/>
      <c r="D1618" s="154"/>
      <c r="E1618" s="155" t="s">
        <v>3</v>
      </c>
      <c r="F1618" s="249" t="s">
        <v>1187</v>
      </c>
      <c r="G1618" s="250"/>
      <c r="H1618" s="250"/>
      <c r="I1618" s="250"/>
      <c r="J1618" s="154"/>
      <c r="K1618" s="156">
        <v>178.7</v>
      </c>
      <c r="L1618" s="154"/>
      <c r="M1618" s="154"/>
      <c r="N1618" s="154"/>
      <c r="O1618" s="154"/>
      <c r="P1618" s="154"/>
      <c r="Q1618" s="154"/>
      <c r="R1618" s="157"/>
      <c r="T1618" s="158"/>
      <c r="U1618" s="154"/>
      <c r="V1618" s="154"/>
      <c r="W1618" s="154"/>
      <c r="X1618" s="154"/>
      <c r="Y1618" s="154"/>
      <c r="Z1618" s="154"/>
      <c r="AA1618" s="159"/>
      <c r="AT1618" s="160" t="s">
        <v>161</v>
      </c>
      <c r="AU1618" s="160" t="s">
        <v>81</v>
      </c>
      <c r="AV1618" s="11" t="s">
        <v>81</v>
      </c>
      <c r="AW1618" s="11" t="s">
        <v>32</v>
      </c>
      <c r="AX1618" s="11" t="s">
        <v>74</v>
      </c>
      <c r="AY1618" s="160" t="s">
        <v>154</v>
      </c>
    </row>
    <row r="1619" spans="2:65" s="12" customFormat="1" ht="22.5" customHeight="1" x14ac:dyDescent="0.1">
      <c r="B1619" s="161"/>
      <c r="C1619" s="162"/>
      <c r="D1619" s="162"/>
      <c r="E1619" s="163" t="s">
        <v>3</v>
      </c>
      <c r="F1619" s="251" t="s">
        <v>163</v>
      </c>
      <c r="G1619" s="252"/>
      <c r="H1619" s="252"/>
      <c r="I1619" s="252"/>
      <c r="J1619" s="162"/>
      <c r="K1619" s="164">
        <v>698.86300000000006</v>
      </c>
      <c r="L1619" s="162"/>
      <c r="M1619" s="162"/>
      <c r="N1619" s="162"/>
      <c r="O1619" s="162"/>
      <c r="P1619" s="162"/>
      <c r="Q1619" s="162"/>
      <c r="R1619" s="165"/>
      <c r="T1619" s="166"/>
      <c r="U1619" s="162"/>
      <c r="V1619" s="162"/>
      <c r="W1619" s="162"/>
      <c r="X1619" s="162"/>
      <c r="Y1619" s="162"/>
      <c r="Z1619" s="162"/>
      <c r="AA1619" s="167"/>
      <c r="AT1619" s="168" t="s">
        <v>161</v>
      </c>
      <c r="AU1619" s="168" t="s">
        <v>81</v>
      </c>
      <c r="AV1619" s="12" t="s">
        <v>87</v>
      </c>
      <c r="AW1619" s="12" t="s">
        <v>32</v>
      </c>
      <c r="AX1619" s="12" t="s">
        <v>20</v>
      </c>
      <c r="AY1619" s="168" t="s">
        <v>154</v>
      </c>
    </row>
    <row r="1620" spans="2:65" s="1" customFormat="1" ht="44.25" customHeight="1" x14ac:dyDescent="0.1">
      <c r="B1620" s="135"/>
      <c r="C1620" s="136" t="s">
        <v>1700</v>
      </c>
      <c r="D1620" s="136" t="s">
        <v>155</v>
      </c>
      <c r="E1620" s="137" t="s">
        <v>1701</v>
      </c>
      <c r="F1620" s="244" t="s">
        <v>1702</v>
      </c>
      <c r="G1620" s="245"/>
      <c r="H1620" s="245"/>
      <c r="I1620" s="245"/>
      <c r="J1620" s="138" t="s">
        <v>221</v>
      </c>
      <c r="K1620" s="139">
        <v>698.86300000000006</v>
      </c>
      <c r="L1620" s="246">
        <v>0</v>
      </c>
      <c r="M1620" s="245"/>
      <c r="N1620" s="246">
        <f>ROUND(L1620*K1620,2)</f>
        <v>0</v>
      </c>
      <c r="O1620" s="245"/>
      <c r="P1620" s="245"/>
      <c r="Q1620" s="245"/>
      <c r="R1620" s="140"/>
      <c r="T1620" s="141" t="s">
        <v>3</v>
      </c>
      <c r="U1620" s="40" t="s">
        <v>41</v>
      </c>
      <c r="V1620" s="142">
        <v>0</v>
      </c>
      <c r="W1620" s="142">
        <f>V1620*K1620</f>
        <v>0</v>
      </c>
      <c r="X1620" s="142">
        <v>1.0000000000000001E-5</v>
      </c>
      <c r="Y1620" s="142">
        <f>X1620*K1620</f>
        <v>6.9886300000000009E-3</v>
      </c>
      <c r="Z1620" s="142">
        <v>0</v>
      </c>
      <c r="AA1620" s="143">
        <f>Z1620*K1620</f>
        <v>0</v>
      </c>
      <c r="AR1620" s="17" t="s">
        <v>258</v>
      </c>
      <c r="AT1620" s="17" t="s">
        <v>155</v>
      </c>
      <c r="AU1620" s="17" t="s">
        <v>81</v>
      </c>
      <c r="AY1620" s="17" t="s">
        <v>154</v>
      </c>
      <c r="BE1620" s="144">
        <f>IF(U1620="základní",N1620,0)</f>
        <v>0</v>
      </c>
      <c r="BF1620" s="144">
        <f>IF(U1620="snížená",N1620,0)</f>
        <v>0</v>
      </c>
      <c r="BG1620" s="144">
        <f>IF(U1620="zákl. přenesená",N1620,0)</f>
        <v>0</v>
      </c>
      <c r="BH1620" s="144">
        <f>IF(U1620="sníž. přenesená",N1620,0)</f>
        <v>0</v>
      </c>
      <c r="BI1620" s="144">
        <f>IF(U1620="nulová",N1620,0)</f>
        <v>0</v>
      </c>
      <c r="BJ1620" s="17" t="s">
        <v>81</v>
      </c>
      <c r="BK1620" s="144">
        <f>ROUND(L1620*K1620,2)</f>
        <v>0</v>
      </c>
      <c r="BL1620" s="17" t="s">
        <v>258</v>
      </c>
      <c r="BM1620" s="17" t="s">
        <v>1703</v>
      </c>
    </row>
    <row r="1621" spans="2:65" s="10" customFormat="1" ht="22.5" customHeight="1" x14ac:dyDescent="0.1">
      <c r="B1621" s="145"/>
      <c r="C1621" s="146"/>
      <c r="D1621" s="146"/>
      <c r="E1621" s="147" t="s">
        <v>3</v>
      </c>
      <c r="F1621" s="247" t="s">
        <v>1704</v>
      </c>
      <c r="G1621" s="248"/>
      <c r="H1621" s="248"/>
      <c r="I1621" s="248"/>
      <c r="J1621" s="146"/>
      <c r="K1621" s="148" t="s">
        <v>3</v>
      </c>
      <c r="L1621" s="146"/>
      <c r="M1621" s="146"/>
      <c r="N1621" s="146"/>
      <c r="O1621" s="146"/>
      <c r="P1621" s="146"/>
      <c r="Q1621" s="146"/>
      <c r="R1621" s="149"/>
      <c r="T1621" s="150"/>
      <c r="U1621" s="146"/>
      <c r="V1621" s="146"/>
      <c r="W1621" s="146"/>
      <c r="X1621" s="146"/>
      <c r="Y1621" s="146"/>
      <c r="Z1621" s="146"/>
      <c r="AA1621" s="151"/>
      <c r="AT1621" s="152" t="s">
        <v>161</v>
      </c>
      <c r="AU1621" s="152" t="s">
        <v>81</v>
      </c>
      <c r="AV1621" s="10" t="s">
        <v>20</v>
      </c>
      <c r="AW1621" s="10" t="s">
        <v>32</v>
      </c>
      <c r="AX1621" s="10" t="s">
        <v>74</v>
      </c>
      <c r="AY1621" s="152" t="s">
        <v>154</v>
      </c>
    </row>
    <row r="1622" spans="2:65" s="11" customFormat="1" ht="22.5" customHeight="1" x14ac:dyDescent="0.1">
      <c r="B1622" s="153"/>
      <c r="C1622" s="154"/>
      <c r="D1622" s="154"/>
      <c r="E1622" s="155" t="s">
        <v>3</v>
      </c>
      <c r="F1622" s="249" t="s">
        <v>1705</v>
      </c>
      <c r="G1622" s="250"/>
      <c r="H1622" s="250"/>
      <c r="I1622" s="250"/>
      <c r="J1622" s="154"/>
      <c r="K1622" s="156">
        <v>698.86300000000006</v>
      </c>
      <c r="L1622" s="154"/>
      <c r="M1622" s="154"/>
      <c r="N1622" s="154"/>
      <c r="O1622" s="154"/>
      <c r="P1622" s="154"/>
      <c r="Q1622" s="154"/>
      <c r="R1622" s="157"/>
      <c r="T1622" s="158"/>
      <c r="U1622" s="154"/>
      <c r="V1622" s="154"/>
      <c r="W1622" s="154"/>
      <c r="X1622" s="154"/>
      <c r="Y1622" s="154"/>
      <c r="Z1622" s="154"/>
      <c r="AA1622" s="159"/>
      <c r="AT1622" s="160" t="s">
        <v>161</v>
      </c>
      <c r="AU1622" s="160" t="s">
        <v>81</v>
      </c>
      <c r="AV1622" s="11" t="s">
        <v>81</v>
      </c>
      <c r="AW1622" s="11" t="s">
        <v>32</v>
      </c>
      <c r="AX1622" s="11" t="s">
        <v>74</v>
      </c>
      <c r="AY1622" s="160" t="s">
        <v>154</v>
      </c>
    </row>
    <row r="1623" spans="2:65" s="12" customFormat="1" ht="22.5" customHeight="1" x14ac:dyDescent="0.1">
      <c r="B1623" s="161"/>
      <c r="C1623" s="162"/>
      <c r="D1623" s="162"/>
      <c r="E1623" s="163" t="s">
        <v>3</v>
      </c>
      <c r="F1623" s="251" t="s">
        <v>163</v>
      </c>
      <c r="G1623" s="252"/>
      <c r="H1623" s="252"/>
      <c r="I1623" s="252"/>
      <c r="J1623" s="162"/>
      <c r="K1623" s="164">
        <v>698.86300000000006</v>
      </c>
      <c r="L1623" s="162"/>
      <c r="M1623" s="162"/>
      <c r="N1623" s="162"/>
      <c r="O1623" s="162"/>
      <c r="P1623" s="162"/>
      <c r="Q1623" s="162"/>
      <c r="R1623" s="165"/>
      <c r="T1623" s="181"/>
      <c r="U1623" s="182"/>
      <c r="V1623" s="182"/>
      <c r="W1623" s="182"/>
      <c r="X1623" s="182"/>
      <c r="Y1623" s="182"/>
      <c r="Z1623" s="182"/>
      <c r="AA1623" s="183"/>
      <c r="AT1623" s="168" t="s">
        <v>161</v>
      </c>
      <c r="AU1623" s="168" t="s">
        <v>81</v>
      </c>
      <c r="AV1623" s="12" t="s">
        <v>87</v>
      </c>
      <c r="AW1623" s="12" t="s">
        <v>32</v>
      </c>
      <c r="AX1623" s="12" t="s">
        <v>20</v>
      </c>
      <c r="AY1623" s="168" t="s">
        <v>154</v>
      </c>
    </row>
    <row r="1624" spans="2:65" s="1" customFormat="1" ht="6.95" customHeight="1" x14ac:dyDescent="0.1">
      <c r="B1624" s="55"/>
      <c r="C1624" s="56"/>
      <c r="D1624" s="56"/>
      <c r="E1624" s="56"/>
      <c r="F1624" s="56"/>
      <c r="G1624" s="56"/>
      <c r="H1624" s="56"/>
      <c r="I1624" s="56"/>
      <c r="J1624" s="56"/>
      <c r="K1624" s="56"/>
      <c r="L1624" s="56"/>
      <c r="M1624" s="56"/>
      <c r="N1624" s="56"/>
      <c r="O1624" s="56"/>
      <c r="P1624" s="56"/>
      <c r="Q1624" s="56"/>
      <c r="R1624" s="57"/>
    </row>
  </sheetData>
  <mergeCells count="2101">
    <mergeCell ref="H1:K1"/>
    <mergeCell ref="S2:AC2"/>
    <mergeCell ref="F1616:I1616"/>
    <mergeCell ref="F1617:I1617"/>
    <mergeCell ref="F1618:I1618"/>
    <mergeCell ref="F1619:I1619"/>
    <mergeCell ref="F1620:I1620"/>
    <mergeCell ref="L1620:M1620"/>
    <mergeCell ref="N1620:Q1620"/>
    <mergeCell ref="F1621:I1621"/>
    <mergeCell ref="F1622:I1622"/>
    <mergeCell ref="F1623:I1623"/>
    <mergeCell ref="N134:Q134"/>
    <mergeCell ref="N135:Q135"/>
    <mergeCell ref="N136:Q136"/>
    <mergeCell ref="N175:Q175"/>
    <mergeCell ref="N219:Q219"/>
    <mergeCell ref="N440:Q440"/>
    <mergeCell ref="N550:Q550"/>
    <mergeCell ref="N962:Q962"/>
    <mergeCell ref="N985:Q985"/>
    <mergeCell ref="N987:Q987"/>
    <mergeCell ref="N988:Q988"/>
    <mergeCell ref="N1034:Q1034"/>
    <mergeCell ref="N1129:Q1129"/>
    <mergeCell ref="N1175:Q1175"/>
    <mergeCell ref="N1178:Q1178"/>
    <mergeCell ref="N1184:Q1184"/>
    <mergeCell ref="N1212:Q1212"/>
    <mergeCell ref="N1223:Q1223"/>
    <mergeCell ref="N1358:Q1358"/>
    <mergeCell ref="N1436:Q1436"/>
    <mergeCell ref="N1483:Q1483"/>
    <mergeCell ref="N1508:Q1508"/>
    <mergeCell ref="F1599:I1599"/>
    <mergeCell ref="F1600:I1600"/>
    <mergeCell ref="F1601:I1601"/>
    <mergeCell ref="F1602:I1602"/>
    <mergeCell ref="F1603:I1603"/>
    <mergeCell ref="F1604:I1604"/>
    <mergeCell ref="F1605:I1605"/>
    <mergeCell ref="F1606:I1606"/>
    <mergeCell ref="F1607:I1607"/>
    <mergeCell ref="F1608:I1608"/>
    <mergeCell ref="F1609:I1609"/>
    <mergeCell ref="F1610:I1610"/>
    <mergeCell ref="F1611:I1611"/>
    <mergeCell ref="F1612:I1612"/>
    <mergeCell ref="F1613:I1613"/>
    <mergeCell ref="F1566:I1566"/>
    <mergeCell ref="F1567:I1567"/>
    <mergeCell ref="F1568:I1568"/>
    <mergeCell ref="F1569:I1569"/>
    <mergeCell ref="F1570:I1570"/>
    <mergeCell ref="F1571:I1571"/>
    <mergeCell ref="F1572:I1572"/>
    <mergeCell ref="F1573:I1573"/>
    <mergeCell ref="F1574:I1574"/>
    <mergeCell ref="F1576:I1576"/>
    <mergeCell ref="L1576:M1576"/>
    <mergeCell ref="N1576:Q1576"/>
    <mergeCell ref="F1577:I1577"/>
    <mergeCell ref="F1578:I1578"/>
    <mergeCell ref="F1579:I1579"/>
    <mergeCell ref="F1614:I1614"/>
    <mergeCell ref="F1615:I1615"/>
    <mergeCell ref="F1582:I1582"/>
    <mergeCell ref="F1583:I1583"/>
    <mergeCell ref="F1584:I1584"/>
    <mergeCell ref="F1585:I1585"/>
    <mergeCell ref="F1586:I1586"/>
    <mergeCell ref="F1587:I1587"/>
    <mergeCell ref="F1588:I1588"/>
    <mergeCell ref="F1589:I1589"/>
    <mergeCell ref="F1590:I1590"/>
    <mergeCell ref="F1591:I1591"/>
    <mergeCell ref="F1592:I1592"/>
    <mergeCell ref="F1593:I1593"/>
    <mergeCell ref="F1594:I1594"/>
    <mergeCell ref="F1595:I1595"/>
    <mergeCell ref="F1596:I1596"/>
    <mergeCell ref="F1597:I1597"/>
    <mergeCell ref="F1598:I1598"/>
    <mergeCell ref="F1580:I1580"/>
    <mergeCell ref="F1581:I1581"/>
    <mergeCell ref="N1575:Q1575"/>
    <mergeCell ref="F1553:I1553"/>
    <mergeCell ref="L1553:M1553"/>
    <mergeCell ref="N1553:Q1553"/>
    <mergeCell ref="F1555:I1555"/>
    <mergeCell ref="L1555:M1555"/>
    <mergeCell ref="N1555:Q1555"/>
    <mergeCell ref="F1556:I1556"/>
    <mergeCell ref="F1557:I1557"/>
    <mergeCell ref="F1558:I1558"/>
    <mergeCell ref="F1559:I1559"/>
    <mergeCell ref="F1560:I1560"/>
    <mergeCell ref="F1561:I1561"/>
    <mergeCell ref="F1562:I1562"/>
    <mergeCell ref="F1563:I1563"/>
    <mergeCell ref="F1564:I1564"/>
    <mergeCell ref="F1565:I1565"/>
    <mergeCell ref="L1565:M1565"/>
    <mergeCell ref="N1565:Q1565"/>
    <mergeCell ref="N1554:Q1554"/>
    <mergeCell ref="F1545:I1545"/>
    <mergeCell ref="F1546:I1546"/>
    <mergeCell ref="F1547:I1547"/>
    <mergeCell ref="F1548:I1548"/>
    <mergeCell ref="L1548:M1548"/>
    <mergeCell ref="N1548:Q1548"/>
    <mergeCell ref="F1549:I1549"/>
    <mergeCell ref="L1549:M1549"/>
    <mergeCell ref="N1549:Q1549"/>
    <mergeCell ref="F1550:I1550"/>
    <mergeCell ref="L1550:M1550"/>
    <mergeCell ref="N1550:Q1550"/>
    <mergeCell ref="F1551:I1551"/>
    <mergeCell ref="L1551:M1551"/>
    <mergeCell ref="N1551:Q1551"/>
    <mergeCell ref="F1552:I1552"/>
    <mergeCell ref="L1552:M1552"/>
    <mergeCell ref="N1552:Q1552"/>
    <mergeCell ref="F1535:I1535"/>
    <mergeCell ref="L1535:M1535"/>
    <mergeCell ref="N1535:Q1535"/>
    <mergeCell ref="F1536:I1536"/>
    <mergeCell ref="F1537:I1537"/>
    <mergeCell ref="F1538:I1538"/>
    <mergeCell ref="F1539:I1539"/>
    <mergeCell ref="L1539:M1539"/>
    <mergeCell ref="N1539:Q1539"/>
    <mergeCell ref="F1540:I1540"/>
    <mergeCell ref="F1541:I1541"/>
    <mergeCell ref="F1542:I1542"/>
    <mergeCell ref="F1543:I1543"/>
    <mergeCell ref="L1543:M1543"/>
    <mergeCell ref="N1543:Q1543"/>
    <mergeCell ref="F1544:I1544"/>
    <mergeCell ref="L1544:M1544"/>
    <mergeCell ref="N1544:Q1544"/>
    <mergeCell ref="F1521:I1521"/>
    <mergeCell ref="L1521:M1521"/>
    <mergeCell ref="N1521:Q1521"/>
    <mergeCell ref="F1523:I1523"/>
    <mergeCell ref="L1523:M1523"/>
    <mergeCell ref="N1523:Q1523"/>
    <mergeCell ref="F1524:I1524"/>
    <mergeCell ref="F1525:I1525"/>
    <mergeCell ref="F1526:I1526"/>
    <mergeCell ref="F1527:I1527"/>
    <mergeCell ref="F1528:I1528"/>
    <mergeCell ref="F1529:I1529"/>
    <mergeCell ref="F1530:I1530"/>
    <mergeCell ref="F1531:I1531"/>
    <mergeCell ref="F1532:I1532"/>
    <mergeCell ref="F1533:I1533"/>
    <mergeCell ref="F1534:I1534"/>
    <mergeCell ref="L1534:M1534"/>
    <mergeCell ref="N1534:Q1534"/>
    <mergeCell ref="N1522:Q1522"/>
    <mergeCell ref="F1509:I1509"/>
    <mergeCell ref="L1509:M1509"/>
    <mergeCell ref="N1509:Q1509"/>
    <mergeCell ref="F1510:I1510"/>
    <mergeCell ref="F1511:I1511"/>
    <mergeCell ref="F1512:I1512"/>
    <mergeCell ref="F1513:I1513"/>
    <mergeCell ref="L1513:M1513"/>
    <mergeCell ref="N1513:Q1513"/>
    <mergeCell ref="F1515:I1515"/>
    <mergeCell ref="L1515:M1515"/>
    <mergeCell ref="N1515:Q1515"/>
    <mergeCell ref="F1516:I1516"/>
    <mergeCell ref="F1517:I1517"/>
    <mergeCell ref="F1518:I1518"/>
    <mergeCell ref="F1519:I1519"/>
    <mergeCell ref="F1520:I1520"/>
    <mergeCell ref="N1514:Q1514"/>
    <mergeCell ref="F1495:I1495"/>
    <mergeCell ref="F1496:I1496"/>
    <mergeCell ref="F1497:I1497"/>
    <mergeCell ref="F1498:I1498"/>
    <mergeCell ref="F1499:I1499"/>
    <mergeCell ref="L1499:M1499"/>
    <mergeCell ref="N1499:Q1499"/>
    <mergeCell ref="F1500:I1500"/>
    <mergeCell ref="F1501:I1501"/>
    <mergeCell ref="F1502:I1502"/>
    <mergeCell ref="F1503:I1503"/>
    <mergeCell ref="L1503:M1503"/>
    <mergeCell ref="N1503:Q1503"/>
    <mergeCell ref="F1504:I1504"/>
    <mergeCell ref="F1505:I1505"/>
    <mergeCell ref="F1506:I1506"/>
    <mergeCell ref="F1507:I1507"/>
    <mergeCell ref="L1507:M1507"/>
    <mergeCell ref="N1507:Q1507"/>
    <mergeCell ref="F1484:I1484"/>
    <mergeCell ref="L1484:M1484"/>
    <mergeCell ref="N1484:Q1484"/>
    <mergeCell ref="F1485:I1485"/>
    <mergeCell ref="F1486:I1486"/>
    <mergeCell ref="F1487:I1487"/>
    <mergeCell ref="F1488:I1488"/>
    <mergeCell ref="F1489:I1489"/>
    <mergeCell ref="F1490:I1490"/>
    <mergeCell ref="F1491:I1491"/>
    <mergeCell ref="F1492:I1492"/>
    <mergeCell ref="F1493:I1493"/>
    <mergeCell ref="L1493:M1493"/>
    <mergeCell ref="N1493:Q1493"/>
    <mergeCell ref="F1494:I1494"/>
    <mergeCell ref="L1494:M1494"/>
    <mergeCell ref="N1494:Q1494"/>
    <mergeCell ref="F1473:I1473"/>
    <mergeCell ref="F1474:I1474"/>
    <mergeCell ref="F1475:I1475"/>
    <mergeCell ref="F1476:I1476"/>
    <mergeCell ref="L1476:M1476"/>
    <mergeCell ref="N1476:Q1476"/>
    <mergeCell ref="F1477:I1477"/>
    <mergeCell ref="L1477:M1477"/>
    <mergeCell ref="N1477:Q1477"/>
    <mergeCell ref="F1478:I1478"/>
    <mergeCell ref="L1478:M1478"/>
    <mergeCell ref="N1478:Q1478"/>
    <mergeCell ref="F1479:I1479"/>
    <mergeCell ref="F1480:I1480"/>
    <mergeCell ref="F1481:I1481"/>
    <mergeCell ref="F1482:I1482"/>
    <mergeCell ref="L1482:M1482"/>
    <mergeCell ref="N1482:Q1482"/>
    <mergeCell ref="F1462:I1462"/>
    <mergeCell ref="F1463:I1463"/>
    <mergeCell ref="F1464:I1464"/>
    <mergeCell ref="L1464:M1464"/>
    <mergeCell ref="N1464:Q1464"/>
    <mergeCell ref="F1465:I1465"/>
    <mergeCell ref="F1466:I1466"/>
    <mergeCell ref="F1467:I1467"/>
    <mergeCell ref="F1468:I1468"/>
    <mergeCell ref="L1468:M1468"/>
    <mergeCell ref="N1468:Q1468"/>
    <mergeCell ref="F1469:I1469"/>
    <mergeCell ref="F1470:I1470"/>
    <mergeCell ref="F1471:I1471"/>
    <mergeCell ref="F1472:I1472"/>
    <mergeCell ref="L1472:M1472"/>
    <mergeCell ref="N1472:Q1472"/>
    <mergeCell ref="F1449:I1449"/>
    <mergeCell ref="F1450:I1450"/>
    <mergeCell ref="F1451:I1451"/>
    <mergeCell ref="F1452:I1452"/>
    <mergeCell ref="F1453:I1453"/>
    <mergeCell ref="F1454:I1454"/>
    <mergeCell ref="L1454:M1454"/>
    <mergeCell ref="N1454:Q1454"/>
    <mergeCell ref="F1455:I1455"/>
    <mergeCell ref="F1456:I1456"/>
    <mergeCell ref="F1457:I1457"/>
    <mergeCell ref="F1458:I1458"/>
    <mergeCell ref="F1459:I1459"/>
    <mergeCell ref="L1459:M1459"/>
    <mergeCell ref="N1459:Q1459"/>
    <mergeCell ref="F1460:I1460"/>
    <mergeCell ref="F1461:I1461"/>
    <mergeCell ref="F1438:I1438"/>
    <mergeCell ref="F1439:I1439"/>
    <mergeCell ref="F1440:I1440"/>
    <mergeCell ref="F1441:I1441"/>
    <mergeCell ref="L1441:M1441"/>
    <mergeCell ref="N1441:Q1441"/>
    <mergeCell ref="F1442:I1442"/>
    <mergeCell ref="L1442:M1442"/>
    <mergeCell ref="N1442:Q1442"/>
    <mergeCell ref="F1443:I1443"/>
    <mergeCell ref="F1444:I1444"/>
    <mergeCell ref="F1445:I1445"/>
    <mergeCell ref="F1446:I1446"/>
    <mergeCell ref="F1447:I1447"/>
    <mergeCell ref="L1447:M1447"/>
    <mergeCell ref="N1447:Q1447"/>
    <mergeCell ref="F1448:I1448"/>
    <mergeCell ref="F1425:I1425"/>
    <mergeCell ref="L1425:M1425"/>
    <mergeCell ref="N1425:Q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L1435:M1435"/>
    <mergeCell ref="N1435:Q1435"/>
    <mergeCell ref="F1437:I1437"/>
    <mergeCell ref="L1437:M1437"/>
    <mergeCell ref="N1437:Q1437"/>
    <mergeCell ref="F1412:I1412"/>
    <mergeCell ref="F1413:I1413"/>
    <mergeCell ref="F1414:I1414"/>
    <mergeCell ref="L1414:M1414"/>
    <mergeCell ref="N1414:Q1414"/>
    <mergeCell ref="F1415:I1415"/>
    <mergeCell ref="F1416:I1416"/>
    <mergeCell ref="F1417:I1417"/>
    <mergeCell ref="F1418:I1418"/>
    <mergeCell ref="F1419:I1419"/>
    <mergeCell ref="F1420:I1420"/>
    <mergeCell ref="F1421:I1421"/>
    <mergeCell ref="L1421:M1421"/>
    <mergeCell ref="N1421:Q1421"/>
    <mergeCell ref="F1422:I1422"/>
    <mergeCell ref="F1423:I1423"/>
    <mergeCell ref="F1424:I1424"/>
    <mergeCell ref="F1399:I1399"/>
    <mergeCell ref="F1400:I1400"/>
    <mergeCell ref="F1401:I1401"/>
    <mergeCell ref="F1402:I1402"/>
    <mergeCell ref="F1403:I1403"/>
    <mergeCell ref="L1403:M1403"/>
    <mergeCell ref="N1403:Q1403"/>
    <mergeCell ref="F1404:I1404"/>
    <mergeCell ref="F1405:I1405"/>
    <mergeCell ref="F1406:I1406"/>
    <mergeCell ref="F1407:I1407"/>
    <mergeCell ref="F1408:I1408"/>
    <mergeCell ref="F1409:I1409"/>
    <mergeCell ref="F1410:I1410"/>
    <mergeCell ref="L1410:M1410"/>
    <mergeCell ref="N1410:Q1410"/>
    <mergeCell ref="F1411:I1411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L1393:M1393"/>
    <mergeCell ref="N1393:Q1393"/>
    <mergeCell ref="F1394:I1394"/>
    <mergeCell ref="F1395:I1395"/>
    <mergeCell ref="F1396:I1396"/>
    <mergeCell ref="F1397:I1397"/>
    <mergeCell ref="F1398:I1398"/>
    <mergeCell ref="F1372:I1372"/>
    <mergeCell ref="L1372:M1372"/>
    <mergeCell ref="N1372:Q1372"/>
    <mergeCell ref="F1373:I1373"/>
    <mergeCell ref="L1373:M1373"/>
    <mergeCell ref="N1373:Q1373"/>
    <mergeCell ref="F1374:I1374"/>
    <mergeCell ref="F1375:I1375"/>
    <mergeCell ref="F1376:I1376"/>
    <mergeCell ref="F1377:I1377"/>
    <mergeCell ref="F1378:I1378"/>
    <mergeCell ref="F1379:I1379"/>
    <mergeCell ref="F1380:I1380"/>
    <mergeCell ref="F1381:I1381"/>
    <mergeCell ref="F1382:I1382"/>
    <mergeCell ref="F1383:I1383"/>
    <mergeCell ref="L1383:M1383"/>
    <mergeCell ref="N1383:Q1383"/>
    <mergeCell ref="F1364:I1364"/>
    <mergeCell ref="L1364:M1364"/>
    <mergeCell ref="N1364:Q1364"/>
    <mergeCell ref="F1365:I1365"/>
    <mergeCell ref="F1366:I1366"/>
    <mergeCell ref="F1367:I1367"/>
    <mergeCell ref="F1368:I1368"/>
    <mergeCell ref="L1368:M1368"/>
    <mergeCell ref="N1368:Q1368"/>
    <mergeCell ref="F1369:I1369"/>
    <mergeCell ref="L1369:M1369"/>
    <mergeCell ref="N1369:Q1369"/>
    <mergeCell ref="F1370:I1370"/>
    <mergeCell ref="L1370:M1370"/>
    <mergeCell ref="N1370:Q1370"/>
    <mergeCell ref="F1371:I1371"/>
    <mergeCell ref="L1371:M1371"/>
    <mergeCell ref="N1371:Q1371"/>
    <mergeCell ref="F1354:I1354"/>
    <mergeCell ref="F1355:I1355"/>
    <mergeCell ref="F1356:I1356"/>
    <mergeCell ref="L1356:M1356"/>
    <mergeCell ref="N1356:Q1356"/>
    <mergeCell ref="F1357:I1357"/>
    <mergeCell ref="L1357:M1357"/>
    <mergeCell ref="N1357:Q1357"/>
    <mergeCell ref="F1359:I1359"/>
    <mergeCell ref="L1359:M1359"/>
    <mergeCell ref="N1359:Q1359"/>
    <mergeCell ref="F1360:I1360"/>
    <mergeCell ref="F1361:I1361"/>
    <mergeCell ref="F1362:I1362"/>
    <mergeCell ref="F1363:I1363"/>
    <mergeCell ref="L1363:M1363"/>
    <mergeCell ref="N1363:Q1363"/>
    <mergeCell ref="F1343:I1343"/>
    <mergeCell ref="F1344:I1344"/>
    <mergeCell ref="L1344:M1344"/>
    <mergeCell ref="N1344:Q1344"/>
    <mergeCell ref="F1345:I1345"/>
    <mergeCell ref="F1346:I1346"/>
    <mergeCell ref="F1347:I1347"/>
    <mergeCell ref="F1348:I1348"/>
    <mergeCell ref="L1348:M1348"/>
    <mergeCell ref="N1348:Q1348"/>
    <mergeCell ref="F1349:I1349"/>
    <mergeCell ref="F1350:I1350"/>
    <mergeCell ref="F1351:I1351"/>
    <mergeCell ref="F1352:I1352"/>
    <mergeCell ref="L1352:M1352"/>
    <mergeCell ref="N1352:Q1352"/>
    <mergeCell ref="F1353:I1353"/>
    <mergeCell ref="F1332:I1332"/>
    <mergeCell ref="F1333:I1333"/>
    <mergeCell ref="F1334:I1334"/>
    <mergeCell ref="F1335:I1335"/>
    <mergeCell ref="L1335:M1335"/>
    <mergeCell ref="N1335:Q1335"/>
    <mergeCell ref="F1336:I1336"/>
    <mergeCell ref="F1337:I1337"/>
    <mergeCell ref="F1338:I1338"/>
    <mergeCell ref="F1339:I1339"/>
    <mergeCell ref="L1339:M1339"/>
    <mergeCell ref="N1339:Q1339"/>
    <mergeCell ref="F1340:I1340"/>
    <mergeCell ref="L1340:M1340"/>
    <mergeCell ref="N1340:Q1340"/>
    <mergeCell ref="F1341:I1341"/>
    <mergeCell ref="F1342:I1342"/>
    <mergeCell ref="F1320:I1320"/>
    <mergeCell ref="F1321:I1321"/>
    <mergeCell ref="F1322:I1322"/>
    <mergeCell ref="F1323:I1323"/>
    <mergeCell ref="L1323:M1323"/>
    <mergeCell ref="N1323:Q1323"/>
    <mergeCell ref="F1324:I1324"/>
    <mergeCell ref="F1325:I1325"/>
    <mergeCell ref="F1326:I1326"/>
    <mergeCell ref="F1327:I1327"/>
    <mergeCell ref="L1327:M1327"/>
    <mergeCell ref="N1327:Q1327"/>
    <mergeCell ref="F1328:I1328"/>
    <mergeCell ref="F1329:I1329"/>
    <mergeCell ref="F1330:I1330"/>
    <mergeCell ref="F1331:I1331"/>
    <mergeCell ref="L1331:M1331"/>
    <mergeCell ref="N1331:Q1331"/>
    <mergeCell ref="F1311:I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F1316:I1316"/>
    <mergeCell ref="F1317:I1317"/>
    <mergeCell ref="F1318:I1318"/>
    <mergeCell ref="L1318:M1318"/>
    <mergeCell ref="N1318:Q1318"/>
    <mergeCell ref="F1319:I1319"/>
    <mergeCell ref="L1319:M1319"/>
    <mergeCell ref="N1319:Q1319"/>
    <mergeCell ref="F1300:I1300"/>
    <mergeCell ref="F1301:I1301"/>
    <mergeCell ref="F1302:I1302"/>
    <mergeCell ref="F1303:I1303"/>
    <mergeCell ref="F1304:I1304"/>
    <mergeCell ref="L1304:M1304"/>
    <mergeCell ref="N1304:Q1304"/>
    <mergeCell ref="F1305:I1305"/>
    <mergeCell ref="L1305:M1305"/>
    <mergeCell ref="N1305:Q1305"/>
    <mergeCell ref="F1306:I1306"/>
    <mergeCell ref="L1306:M1306"/>
    <mergeCell ref="N1306:Q1306"/>
    <mergeCell ref="F1307:I1307"/>
    <mergeCell ref="F1308:I1308"/>
    <mergeCell ref="F1309:I1309"/>
    <mergeCell ref="F1310:I1310"/>
    <mergeCell ref="F1289:I1289"/>
    <mergeCell ref="F1290:I1290"/>
    <mergeCell ref="L1290:M1290"/>
    <mergeCell ref="N1290:Q1290"/>
    <mergeCell ref="F1291:I1291"/>
    <mergeCell ref="F1292:I1292"/>
    <mergeCell ref="F1293:I1293"/>
    <mergeCell ref="F1294:I1294"/>
    <mergeCell ref="L1294:M1294"/>
    <mergeCell ref="N1294:Q1294"/>
    <mergeCell ref="F1295:I1295"/>
    <mergeCell ref="F1296:I1296"/>
    <mergeCell ref="F1297:I1297"/>
    <mergeCell ref="F1298:I1298"/>
    <mergeCell ref="L1298:M1298"/>
    <mergeCell ref="N1298:Q1298"/>
    <mergeCell ref="F1299:I1299"/>
    <mergeCell ref="F1278:I1278"/>
    <mergeCell ref="L1278:M1278"/>
    <mergeCell ref="N1278:Q1278"/>
    <mergeCell ref="F1279:I1279"/>
    <mergeCell ref="F1280:I1280"/>
    <mergeCell ref="F1281:I1281"/>
    <mergeCell ref="F1282:I1282"/>
    <mergeCell ref="L1282:M1282"/>
    <mergeCell ref="N1282:Q1282"/>
    <mergeCell ref="F1283:I1283"/>
    <mergeCell ref="F1284:I1284"/>
    <mergeCell ref="F1285:I1285"/>
    <mergeCell ref="F1286:I1286"/>
    <mergeCell ref="L1286:M1286"/>
    <mergeCell ref="N1286:Q1286"/>
    <mergeCell ref="F1287:I1287"/>
    <mergeCell ref="F1288:I1288"/>
    <mergeCell ref="F1265:I1265"/>
    <mergeCell ref="F1266:I1266"/>
    <mergeCell ref="F1267:I1267"/>
    <mergeCell ref="F1268:I1268"/>
    <mergeCell ref="L1268:M1268"/>
    <mergeCell ref="N1268:Q1268"/>
    <mergeCell ref="F1269:I1269"/>
    <mergeCell ref="F1270:I1270"/>
    <mergeCell ref="F1271:I1271"/>
    <mergeCell ref="F1272:I1272"/>
    <mergeCell ref="F1273:I1273"/>
    <mergeCell ref="F1274:I1274"/>
    <mergeCell ref="L1274:M1274"/>
    <mergeCell ref="N1274:Q1274"/>
    <mergeCell ref="F1275:I1275"/>
    <mergeCell ref="F1276:I1276"/>
    <mergeCell ref="F1277:I1277"/>
    <mergeCell ref="F1252:I1252"/>
    <mergeCell ref="F1253:I1253"/>
    <mergeCell ref="F1254:I1254"/>
    <mergeCell ref="L1254:M1254"/>
    <mergeCell ref="N1254:Q1254"/>
    <mergeCell ref="F1255:I1255"/>
    <mergeCell ref="F1256:I1256"/>
    <mergeCell ref="F1257:I1257"/>
    <mergeCell ref="F1258:I1258"/>
    <mergeCell ref="F1259:I1259"/>
    <mergeCell ref="F1260:I1260"/>
    <mergeCell ref="L1260:M1260"/>
    <mergeCell ref="N1260:Q1260"/>
    <mergeCell ref="F1261:I1261"/>
    <mergeCell ref="F1262:I1262"/>
    <mergeCell ref="F1263:I1263"/>
    <mergeCell ref="F1264:I1264"/>
    <mergeCell ref="L1264:M1264"/>
    <mergeCell ref="N1264:Q1264"/>
    <mergeCell ref="F1241:I1241"/>
    <mergeCell ref="F1242:I1242"/>
    <mergeCell ref="L1242:M1242"/>
    <mergeCell ref="N1242:Q1242"/>
    <mergeCell ref="F1243:I1243"/>
    <mergeCell ref="F1244:I1244"/>
    <mergeCell ref="F1245:I1245"/>
    <mergeCell ref="F1246:I1246"/>
    <mergeCell ref="L1246:M1246"/>
    <mergeCell ref="N1246:Q1246"/>
    <mergeCell ref="F1247:I1247"/>
    <mergeCell ref="F1248:I1248"/>
    <mergeCell ref="F1249:I1249"/>
    <mergeCell ref="F1250:I1250"/>
    <mergeCell ref="L1250:M1250"/>
    <mergeCell ref="N1250:Q1250"/>
    <mergeCell ref="F1251:I1251"/>
    <mergeCell ref="F1230:I1230"/>
    <mergeCell ref="L1230:M1230"/>
    <mergeCell ref="N1230:Q1230"/>
    <mergeCell ref="F1231:I1231"/>
    <mergeCell ref="F1232:I1232"/>
    <mergeCell ref="F1233:I1233"/>
    <mergeCell ref="F1234:I1234"/>
    <mergeCell ref="L1234:M1234"/>
    <mergeCell ref="N1234:Q1234"/>
    <mergeCell ref="F1235:I1235"/>
    <mergeCell ref="F1236:I1236"/>
    <mergeCell ref="F1237:I1237"/>
    <mergeCell ref="F1238:I1238"/>
    <mergeCell ref="L1238:M1238"/>
    <mergeCell ref="N1238:Q1238"/>
    <mergeCell ref="F1239:I1239"/>
    <mergeCell ref="F1240:I1240"/>
    <mergeCell ref="F1220:I1220"/>
    <mergeCell ref="F1221:I1221"/>
    <mergeCell ref="F1222:I1222"/>
    <mergeCell ref="L1222:M1222"/>
    <mergeCell ref="N1222:Q1222"/>
    <mergeCell ref="F1224:I1224"/>
    <mergeCell ref="L1224:M1224"/>
    <mergeCell ref="N1224:Q1224"/>
    <mergeCell ref="F1225:I1225"/>
    <mergeCell ref="L1225:M1225"/>
    <mergeCell ref="N1225:Q1225"/>
    <mergeCell ref="F1226:I1226"/>
    <mergeCell ref="F1227:I1227"/>
    <mergeCell ref="F1228:I1228"/>
    <mergeCell ref="F1229:I1229"/>
    <mergeCell ref="L1229:M1229"/>
    <mergeCell ref="N1229:Q1229"/>
    <mergeCell ref="F1210:I1210"/>
    <mergeCell ref="L1210:M1210"/>
    <mergeCell ref="N1210:Q1210"/>
    <mergeCell ref="F1211:I1211"/>
    <mergeCell ref="L1211:M1211"/>
    <mergeCell ref="N1211:Q1211"/>
    <mergeCell ref="F1213:I1213"/>
    <mergeCell ref="L1213:M1213"/>
    <mergeCell ref="N1213:Q1213"/>
    <mergeCell ref="F1214:I1214"/>
    <mergeCell ref="F1215:I1215"/>
    <mergeCell ref="F1216:I1216"/>
    <mergeCell ref="F1217:I1217"/>
    <mergeCell ref="L1217:M1217"/>
    <mergeCell ref="N1217:Q1217"/>
    <mergeCell ref="F1218:I1218"/>
    <mergeCell ref="F1219:I1219"/>
    <mergeCell ref="F1199:I1199"/>
    <mergeCell ref="F1200:I1200"/>
    <mergeCell ref="F1201:I1201"/>
    <mergeCell ref="F1202:I1202"/>
    <mergeCell ref="L1202:M1202"/>
    <mergeCell ref="N1202:Q1202"/>
    <mergeCell ref="F1203:I1203"/>
    <mergeCell ref="F1204:I1204"/>
    <mergeCell ref="F1205:I1205"/>
    <mergeCell ref="L1205:M1205"/>
    <mergeCell ref="N1205:Q1205"/>
    <mergeCell ref="F1206:I1206"/>
    <mergeCell ref="F1207:I1207"/>
    <mergeCell ref="F1208:I1208"/>
    <mergeCell ref="L1208:M1208"/>
    <mergeCell ref="N1208:Q1208"/>
    <mergeCell ref="F1209:I1209"/>
    <mergeCell ref="L1209:M1209"/>
    <mergeCell ref="N1209:Q1209"/>
    <mergeCell ref="F1188:I1188"/>
    <mergeCell ref="F1189:I1189"/>
    <mergeCell ref="L1189:M1189"/>
    <mergeCell ref="N1189:Q1189"/>
    <mergeCell ref="F1190:I1190"/>
    <mergeCell ref="F1191:I1191"/>
    <mergeCell ref="F1192:I1192"/>
    <mergeCell ref="F1193:I1193"/>
    <mergeCell ref="L1193:M1193"/>
    <mergeCell ref="N1193:Q1193"/>
    <mergeCell ref="F1194:I1194"/>
    <mergeCell ref="F1195:I1195"/>
    <mergeCell ref="F1196:I1196"/>
    <mergeCell ref="F1197:I1197"/>
    <mergeCell ref="F1198:I1198"/>
    <mergeCell ref="L1198:M1198"/>
    <mergeCell ref="N1198:Q1198"/>
    <mergeCell ref="F1177:I1177"/>
    <mergeCell ref="L1177:M1177"/>
    <mergeCell ref="N1177:Q1177"/>
    <mergeCell ref="F1179:I1179"/>
    <mergeCell ref="L1179:M1179"/>
    <mergeCell ref="N1179:Q1179"/>
    <mergeCell ref="F1180:I1180"/>
    <mergeCell ref="F1181:I1181"/>
    <mergeCell ref="F1182:I1182"/>
    <mergeCell ref="F1183:I1183"/>
    <mergeCell ref="L1183:M1183"/>
    <mergeCell ref="N1183:Q1183"/>
    <mergeCell ref="F1185:I1185"/>
    <mergeCell ref="L1185:M1185"/>
    <mergeCell ref="N1185:Q1185"/>
    <mergeCell ref="F1186:I1186"/>
    <mergeCell ref="F1187:I1187"/>
    <mergeCell ref="F1166:I1166"/>
    <mergeCell ref="F1167:I1167"/>
    <mergeCell ref="L1167:M1167"/>
    <mergeCell ref="N1167:Q1167"/>
    <mergeCell ref="F1168:I1168"/>
    <mergeCell ref="F1169:I1169"/>
    <mergeCell ref="F1170:I1170"/>
    <mergeCell ref="F1171:I1171"/>
    <mergeCell ref="F1172:I1172"/>
    <mergeCell ref="F1173:I1173"/>
    <mergeCell ref="L1173:M1173"/>
    <mergeCell ref="N1173:Q1173"/>
    <mergeCell ref="F1174:I1174"/>
    <mergeCell ref="L1174:M1174"/>
    <mergeCell ref="N1174:Q1174"/>
    <mergeCell ref="F1176:I1176"/>
    <mergeCell ref="L1176:M1176"/>
    <mergeCell ref="N1176:Q1176"/>
    <mergeCell ref="F1155:I1155"/>
    <mergeCell ref="L1155:M1155"/>
    <mergeCell ref="N1155:Q1155"/>
    <mergeCell ref="F1156:I1156"/>
    <mergeCell ref="F1157:I1157"/>
    <mergeCell ref="F1158:I1158"/>
    <mergeCell ref="F1159:I1159"/>
    <mergeCell ref="L1159:M1159"/>
    <mergeCell ref="N1159:Q1159"/>
    <mergeCell ref="F1160:I1160"/>
    <mergeCell ref="F1161:I1161"/>
    <mergeCell ref="F1162:I1162"/>
    <mergeCell ref="F1163:I1163"/>
    <mergeCell ref="L1163:M1163"/>
    <mergeCell ref="N1163:Q1163"/>
    <mergeCell ref="F1164:I1164"/>
    <mergeCell ref="F1165:I1165"/>
    <mergeCell ref="F1144:I1144"/>
    <mergeCell ref="F1145:I1145"/>
    <mergeCell ref="F1146:I1146"/>
    <mergeCell ref="L1146:M1146"/>
    <mergeCell ref="N1146:Q1146"/>
    <mergeCell ref="F1147:I1147"/>
    <mergeCell ref="F1148:I1148"/>
    <mergeCell ref="F1149:I1149"/>
    <mergeCell ref="F1150:I1150"/>
    <mergeCell ref="L1150:M1150"/>
    <mergeCell ref="N1150:Q1150"/>
    <mergeCell ref="F1151:I1151"/>
    <mergeCell ref="F1152:I1152"/>
    <mergeCell ref="F1153:I1153"/>
    <mergeCell ref="F1154:I1154"/>
    <mergeCell ref="L1154:M1154"/>
    <mergeCell ref="N1154:Q1154"/>
    <mergeCell ref="F1133:I1133"/>
    <mergeCell ref="F1134:I1134"/>
    <mergeCell ref="L1134:M1134"/>
    <mergeCell ref="N1134:Q1134"/>
    <mergeCell ref="F1135:I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F1142:I1142"/>
    <mergeCell ref="L1142:M1142"/>
    <mergeCell ref="N1142:Q1142"/>
    <mergeCell ref="F1143:I1143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L1128:M1128"/>
    <mergeCell ref="N1128:Q1128"/>
    <mergeCell ref="F1130:I1130"/>
    <mergeCell ref="L1130:M1130"/>
    <mergeCell ref="N1130:Q1130"/>
    <mergeCell ref="F1131:I1131"/>
    <mergeCell ref="F1132:I1132"/>
    <mergeCell ref="F1109:I1109"/>
    <mergeCell ref="F1110:I1110"/>
    <mergeCell ref="F1111:I1111"/>
    <mergeCell ref="F1112:I1112"/>
    <mergeCell ref="L1112:M1112"/>
    <mergeCell ref="N1112:Q1112"/>
    <mergeCell ref="F1113:I1113"/>
    <mergeCell ref="F1114:I1114"/>
    <mergeCell ref="F1115:I1115"/>
    <mergeCell ref="F1116:I1116"/>
    <mergeCell ref="L1116:M1116"/>
    <mergeCell ref="N1116:Q1116"/>
    <mergeCell ref="F1117:I1117"/>
    <mergeCell ref="F1118:I1118"/>
    <mergeCell ref="F1119:I1119"/>
    <mergeCell ref="F1120:I1120"/>
    <mergeCell ref="L1120:M1120"/>
    <mergeCell ref="N1120:Q1120"/>
    <mergeCell ref="F1097:I1097"/>
    <mergeCell ref="F1098:I1098"/>
    <mergeCell ref="F1099:I1099"/>
    <mergeCell ref="F1100:I1100"/>
    <mergeCell ref="L1100:M1100"/>
    <mergeCell ref="N1100:Q1100"/>
    <mergeCell ref="F1101:I1101"/>
    <mergeCell ref="F1102:I1102"/>
    <mergeCell ref="F1103:I1103"/>
    <mergeCell ref="F1104:I1104"/>
    <mergeCell ref="L1104:M1104"/>
    <mergeCell ref="N1104:Q1104"/>
    <mergeCell ref="F1105:I1105"/>
    <mergeCell ref="F1106:I1106"/>
    <mergeCell ref="F1107:I1107"/>
    <mergeCell ref="F1108:I1108"/>
    <mergeCell ref="L1108:M1108"/>
    <mergeCell ref="N1108:Q1108"/>
    <mergeCell ref="F1086:I1086"/>
    <mergeCell ref="L1086:M1086"/>
    <mergeCell ref="N1086:Q1086"/>
    <mergeCell ref="F1087:I1087"/>
    <mergeCell ref="F1088:I1088"/>
    <mergeCell ref="F1089:I1089"/>
    <mergeCell ref="F1090:I1090"/>
    <mergeCell ref="F1091:I1091"/>
    <mergeCell ref="L1091:M1091"/>
    <mergeCell ref="N1091:Q1091"/>
    <mergeCell ref="F1092:I1092"/>
    <mergeCell ref="F1093:I1093"/>
    <mergeCell ref="F1094:I1094"/>
    <mergeCell ref="F1095:I1095"/>
    <mergeCell ref="F1096:I1096"/>
    <mergeCell ref="L1096:M1096"/>
    <mergeCell ref="N1096:Q1096"/>
    <mergeCell ref="F1077:I1077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L1083:M1083"/>
    <mergeCell ref="N1083:Q1083"/>
    <mergeCell ref="F1084:I1084"/>
    <mergeCell ref="L1084:M1084"/>
    <mergeCell ref="N1084:Q1084"/>
    <mergeCell ref="F1085:I1085"/>
    <mergeCell ref="L1085:M1085"/>
    <mergeCell ref="N1085:Q1085"/>
    <mergeCell ref="F1064:I1064"/>
    <mergeCell ref="F1065:I1065"/>
    <mergeCell ref="F1066:I1066"/>
    <mergeCell ref="F1067:I1067"/>
    <mergeCell ref="F1068:I1068"/>
    <mergeCell ref="F1069:I1069"/>
    <mergeCell ref="F1070:I1070"/>
    <mergeCell ref="L1070:M1070"/>
    <mergeCell ref="N1070:Q1070"/>
    <mergeCell ref="F1071:I1071"/>
    <mergeCell ref="F1072:I1072"/>
    <mergeCell ref="F1073:I1073"/>
    <mergeCell ref="F1074:I1074"/>
    <mergeCell ref="L1074:M1074"/>
    <mergeCell ref="N1074:Q1074"/>
    <mergeCell ref="F1075:I1075"/>
    <mergeCell ref="F1076:I1076"/>
    <mergeCell ref="F1051:I1051"/>
    <mergeCell ref="F1052:I1052"/>
    <mergeCell ref="F1053:I1053"/>
    <mergeCell ref="F1054:I1054"/>
    <mergeCell ref="F1055:I1055"/>
    <mergeCell ref="F1056:I1056"/>
    <mergeCell ref="L1056:M1056"/>
    <mergeCell ref="N1056:Q1056"/>
    <mergeCell ref="F1057:I1057"/>
    <mergeCell ref="F1058:I1058"/>
    <mergeCell ref="F1059:I1059"/>
    <mergeCell ref="F1060:I1060"/>
    <mergeCell ref="F1061:I1061"/>
    <mergeCell ref="L1061:M1061"/>
    <mergeCell ref="N1061:Q1061"/>
    <mergeCell ref="F1062:I1062"/>
    <mergeCell ref="F1063:I1063"/>
    <mergeCell ref="F1038:I1038"/>
    <mergeCell ref="F1039:I1039"/>
    <mergeCell ref="F1040:I1040"/>
    <mergeCell ref="F1041:I1041"/>
    <mergeCell ref="F1042:I1042"/>
    <mergeCell ref="F1043:I1043"/>
    <mergeCell ref="L1043:M1043"/>
    <mergeCell ref="N1043:Q1043"/>
    <mergeCell ref="F1044:I1044"/>
    <mergeCell ref="F1045:I1045"/>
    <mergeCell ref="F1046:I1046"/>
    <mergeCell ref="F1047:I1047"/>
    <mergeCell ref="F1048:I1048"/>
    <mergeCell ref="L1048:M1048"/>
    <mergeCell ref="N1048:Q1048"/>
    <mergeCell ref="F1049:I1049"/>
    <mergeCell ref="F1050:I1050"/>
    <mergeCell ref="F1026:I1026"/>
    <mergeCell ref="F1027:I1027"/>
    <mergeCell ref="F1028:I1028"/>
    <mergeCell ref="F1029:I1029"/>
    <mergeCell ref="L1029:M1029"/>
    <mergeCell ref="N1029:Q1029"/>
    <mergeCell ref="F1030:I1030"/>
    <mergeCell ref="F1031:I1031"/>
    <mergeCell ref="F1032:I1032"/>
    <mergeCell ref="F1033:I1033"/>
    <mergeCell ref="L1033:M1033"/>
    <mergeCell ref="N1033:Q1033"/>
    <mergeCell ref="F1035:I1035"/>
    <mergeCell ref="L1035:M1035"/>
    <mergeCell ref="N1035:Q1035"/>
    <mergeCell ref="F1036:I1036"/>
    <mergeCell ref="F1037:I1037"/>
    <mergeCell ref="F1013:I1013"/>
    <mergeCell ref="F1014:I1014"/>
    <mergeCell ref="F1015:I1015"/>
    <mergeCell ref="F1016:I1016"/>
    <mergeCell ref="F1017:I1017"/>
    <mergeCell ref="L1017:M1017"/>
    <mergeCell ref="N1017:Q1017"/>
    <mergeCell ref="F1018:I1018"/>
    <mergeCell ref="F1019:I1019"/>
    <mergeCell ref="F1020:I1020"/>
    <mergeCell ref="F1021:I1021"/>
    <mergeCell ref="F1022:I1022"/>
    <mergeCell ref="L1022:M1022"/>
    <mergeCell ref="N1022:Q1022"/>
    <mergeCell ref="F1023:I1023"/>
    <mergeCell ref="F1024:I1024"/>
    <mergeCell ref="F1025:I1025"/>
    <mergeCell ref="L1025:M1025"/>
    <mergeCell ref="N1025:Q1025"/>
    <mergeCell ref="F1000:I1000"/>
    <mergeCell ref="F1001:I1001"/>
    <mergeCell ref="F1002:I1002"/>
    <mergeCell ref="F1003:I1003"/>
    <mergeCell ref="L1003:M1003"/>
    <mergeCell ref="N1003:Q1003"/>
    <mergeCell ref="F1004:I1004"/>
    <mergeCell ref="F1005:I1005"/>
    <mergeCell ref="F1006:I1006"/>
    <mergeCell ref="F1007:I1007"/>
    <mergeCell ref="F1008:I1008"/>
    <mergeCell ref="L1008:M1008"/>
    <mergeCell ref="N1008:Q1008"/>
    <mergeCell ref="F1009:I1009"/>
    <mergeCell ref="F1010:I1010"/>
    <mergeCell ref="F1011:I1011"/>
    <mergeCell ref="F1012:I1012"/>
    <mergeCell ref="L1012:M1012"/>
    <mergeCell ref="N1012:Q1012"/>
    <mergeCell ref="F989:I989"/>
    <mergeCell ref="L989:M989"/>
    <mergeCell ref="N989:Q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F997:I997"/>
    <mergeCell ref="F998:I998"/>
    <mergeCell ref="L998:M998"/>
    <mergeCell ref="N998:Q998"/>
    <mergeCell ref="F999:I999"/>
    <mergeCell ref="F979:I979"/>
    <mergeCell ref="F980:I980"/>
    <mergeCell ref="F981:I981"/>
    <mergeCell ref="L981:M981"/>
    <mergeCell ref="N981:Q981"/>
    <mergeCell ref="F982:I982"/>
    <mergeCell ref="L982:M982"/>
    <mergeCell ref="N982:Q982"/>
    <mergeCell ref="F983:I983"/>
    <mergeCell ref="L983:M983"/>
    <mergeCell ref="N983:Q983"/>
    <mergeCell ref="F984:I984"/>
    <mergeCell ref="L984:M984"/>
    <mergeCell ref="N984:Q984"/>
    <mergeCell ref="F986:I986"/>
    <mergeCell ref="L986:M986"/>
    <mergeCell ref="N986:Q986"/>
    <mergeCell ref="F968:I968"/>
    <mergeCell ref="L968:M968"/>
    <mergeCell ref="N968:Q968"/>
    <mergeCell ref="F969:I969"/>
    <mergeCell ref="F970:I970"/>
    <mergeCell ref="F971:I971"/>
    <mergeCell ref="L971:M971"/>
    <mergeCell ref="N971:Q971"/>
    <mergeCell ref="F972:I972"/>
    <mergeCell ref="F973:I973"/>
    <mergeCell ref="F974:I974"/>
    <mergeCell ref="F975:I975"/>
    <mergeCell ref="F976:I976"/>
    <mergeCell ref="L976:M976"/>
    <mergeCell ref="N976:Q976"/>
    <mergeCell ref="F977:I977"/>
    <mergeCell ref="F978:I978"/>
    <mergeCell ref="F959:I959"/>
    <mergeCell ref="L959:M959"/>
    <mergeCell ref="N959:Q959"/>
    <mergeCell ref="F960:I960"/>
    <mergeCell ref="L960:M960"/>
    <mergeCell ref="N960:Q960"/>
    <mergeCell ref="F961:I961"/>
    <mergeCell ref="L961:M961"/>
    <mergeCell ref="N961:Q961"/>
    <mergeCell ref="F963:I963"/>
    <mergeCell ref="L963:M963"/>
    <mergeCell ref="N963:Q963"/>
    <mergeCell ref="F964:I964"/>
    <mergeCell ref="F965:I965"/>
    <mergeCell ref="F966:I966"/>
    <mergeCell ref="F967:I967"/>
    <mergeCell ref="L967:M967"/>
    <mergeCell ref="N967:Q967"/>
    <mergeCell ref="F946:I946"/>
    <mergeCell ref="F947:I947"/>
    <mergeCell ref="F948:I948"/>
    <mergeCell ref="F949:I949"/>
    <mergeCell ref="L949:M949"/>
    <mergeCell ref="N949:Q949"/>
    <mergeCell ref="F950:I950"/>
    <mergeCell ref="F951:I951"/>
    <mergeCell ref="F952:I952"/>
    <mergeCell ref="F953:I953"/>
    <mergeCell ref="F954:I954"/>
    <mergeCell ref="F955:I955"/>
    <mergeCell ref="L955:M955"/>
    <mergeCell ref="N955:Q955"/>
    <mergeCell ref="F956:I956"/>
    <mergeCell ref="F957:I957"/>
    <mergeCell ref="F958:I958"/>
    <mergeCell ref="F933:I933"/>
    <mergeCell ref="F934:I934"/>
    <mergeCell ref="F935:I935"/>
    <mergeCell ref="F936:I936"/>
    <mergeCell ref="L936:M936"/>
    <mergeCell ref="N936:Q936"/>
    <mergeCell ref="F937:I937"/>
    <mergeCell ref="F938:I938"/>
    <mergeCell ref="F939:I939"/>
    <mergeCell ref="F940:I940"/>
    <mergeCell ref="F941:I941"/>
    <mergeCell ref="F942:I942"/>
    <mergeCell ref="F943:I943"/>
    <mergeCell ref="L943:M943"/>
    <mergeCell ref="N943:Q943"/>
    <mergeCell ref="F944:I944"/>
    <mergeCell ref="F945:I945"/>
    <mergeCell ref="F920:I920"/>
    <mergeCell ref="L920:M920"/>
    <mergeCell ref="N920:Q920"/>
    <mergeCell ref="F921:I921"/>
    <mergeCell ref="F922:I922"/>
    <mergeCell ref="F923:I923"/>
    <mergeCell ref="F924:I924"/>
    <mergeCell ref="F925:I925"/>
    <mergeCell ref="F926:I926"/>
    <mergeCell ref="F927:I927"/>
    <mergeCell ref="F928:I928"/>
    <mergeCell ref="L928:M928"/>
    <mergeCell ref="N928:Q928"/>
    <mergeCell ref="F929:I929"/>
    <mergeCell ref="F930:I930"/>
    <mergeCell ref="F931:I931"/>
    <mergeCell ref="F932:I932"/>
    <mergeCell ref="F909:I909"/>
    <mergeCell ref="L909:M909"/>
    <mergeCell ref="N909:Q909"/>
    <mergeCell ref="F910:I910"/>
    <mergeCell ref="F911:I911"/>
    <mergeCell ref="F912:I912"/>
    <mergeCell ref="F913:I913"/>
    <mergeCell ref="L913:M913"/>
    <mergeCell ref="N913:Q913"/>
    <mergeCell ref="F914:I914"/>
    <mergeCell ref="F915:I915"/>
    <mergeCell ref="F916:I916"/>
    <mergeCell ref="F917:I917"/>
    <mergeCell ref="L917:M917"/>
    <mergeCell ref="N917:Q917"/>
    <mergeCell ref="F918:I918"/>
    <mergeCell ref="F919:I919"/>
    <mergeCell ref="F896:I896"/>
    <mergeCell ref="F897:I897"/>
    <mergeCell ref="L897:M897"/>
    <mergeCell ref="N897:Q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L906:M906"/>
    <mergeCell ref="N906:Q906"/>
    <mergeCell ref="F907:I907"/>
    <mergeCell ref="F908:I908"/>
    <mergeCell ref="F883:I883"/>
    <mergeCell ref="F884:I884"/>
    <mergeCell ref="F885:I885"/>
    <mergeCell ref="F886:I886"/>
    <mergeCell ref="L886:M886"/>
    <mergeCell ref="N886:Q886"/>
    <mergeCell ref="F887:I887"/>
    <mergeCell ref="F888:I888"/>
    <mergeCell ref="F889:I889"/>
    <mergeCell ref="F890:I890"/>
    <mergeCell ref="F891:I891"/>
    <mergeCell ref="L891:M891"/>
    <mergeCell ref="N891:Q891"/>
    <mergeCell ref="F892:I892"/>
    <mergeCell ref="F893:I893"/>
    <mergeCell ref="F894:I894"/>
    <mergeCell ref="F895:I895"/>
    <mergeCell ref="F872:I872"/>
    <mergeCell ref="L872:M872"/>
    <mergeCell ref="N872:Q872"/>
    <mergeCell ref="F873:I873"/>
    <mergeCell ref="F874:I874"/>
    <mergeCell ref="F875:I875"/>
    <mergeCell ref="F876:I876"/>
    <mergeCell ref="F877:I877"/>
    <mergeCell ref="L877:M877"/>
    <mergeCell ref="N877:Q877"/>
    <mergeCell ref="F878:I878"/>
    <mergeCell ref="F879:I879"/>
    <mergeCell ref="F880:I880"/>
    <mergeCell ref="F881:I881"/>
    <mergeCell ref="F882:I882"/>
    <mergeCell ref="L882:M882"/>
    <mergeCell ref="N882:Q882"/>
    <mergeCell ref="F863:I863"/>
    <mergeCell ref="L863:M863"/>
    <mergeCell ref="N863:Q863"/>
    <mergeCell ref="F864:I864"/>
    <mergeCell ref="L864:M864"/>
    <mergeCell ref="N864:Q864"/>
    <mergeCell ref="F865:I865"/>
    <mergeCell ref="L865:M865"/>
    <mergeCell ref="N865:Q865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51:I851"/>
    <mergeCell ref="L851:M851"/>
    <mergeCell ref="N851:Q851"/>
    <mergeCell ref="F852:I852"/>
    <mergeCell ref="L852:M852"/>
    <mergeCell ref="N852:Q852"/>
    <mergeCell ref="F853:I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L862:M862"/>
    <mergeCell ref="N862:Q862"/>
    <mergeCell ref="F840:I840"/>
    <mergeCell ref="L840:M840"/>
    <mergeCell ref="N840:Q840"/>
    <mergeCell ref="F841:I841"/>
    <mergeCell ref="F842:I842"/>
    <mergeCell ref="F843:I843"/>
    <mergeCell ref="F844:I844"/>
    <mergeCell ref="L844:M844"/>
    <mergeCell ref="N844:Q844"/>
    <mergeCell ref="F845:I845"/>
    <mergeCell ref="F846:I846"/>
    <mergeCell ref="F847:I847"/>
    <mergeCell ref="L847:M847"/>
    <mergeCell ref="N847:Q847"/>
    <mergeCell ref="F848:I848"/>
    <mergeCell ref="F849:I849"/>
    <mergeCell ref="F850:I850"/>
    <mergeCell ref="F825:I825"/>
    <mergeCell ref="L825:M825"/>
    <mergeCell ref="N825:Q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L821:M821"/>
    <mergeCell ref="N821:Q821"/>
    <mergeCell ref="F822:I822"/>
    <mergeCell ref="F823:I823"/>
    <mergeCell ref="F824:I824"/>
    <mergeCell ref="F797:I797"/>
    <mergeCell ref="F798:I798"/>
    <mergeCell ref="F799:I799"/>
    <mergeCell ref="F800:I800"/>
    <mergeCell ref="L800:M800"/>
    <mergeCell ref="N800:Q800"/>
    <mergeCell ref="F801:I801"/>
    <mergeCell ref="F802:I802"/>
    <mergeCell ref="F803:I803"/>
    <mergeCell ref="F804:I804"/>
    <mergeCell ref="L804:M804"/>
    <mergeCell ref="N804:Q804"/>
    <mergeCell ref="F805:I805"/>
    <mergeCell ref="F806:I806"/>
    <mergeCell ref="F807:I807"/>
    <mergeCell ref="F808:I808"/>
    <mergeCell ref="F809:I809"/>
    <mergeCell ref="F784:I784"/>
    <mergeCell ref="F785:I785"/>
    <mergeCell ref="F786:I786"/>
    <mergeCell ref="F787:I787"/>
    <mergeCell ref="F788:I788"/>
    <mergeCell ref="L788:M788"/>
    <mergeCell ref="N788:Q788"/>
    <mergeCell ref="F789:I789"/>
    <mergeCell ref="F790:I790"/>
    <mergeCell ref="F791:I791"/>
    <mergeCell ref="F792:I792"/>
    <mergeCell ref="F793:I793"/>
    <mergeCell ref="F794:I794"/>
    <mergeCell ref="F795:I795"/>
    <mergeCell ref="L795:M795"/>
    <mergeCell ref="N795:Q795"/>
    <mergeCell ref="F796:I796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L780:M780"/>
    <mergeCell ref="N780:Q780"/>
    <mergeCell ref="F781:I781"/>
    <mergeCell ref="F782:I782"/>
    <mergeCell ref="F783:I783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L699:M699"/>
    <mergeCell ref="N699:Q699"/>
    <mergeCell ref="F700:I700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L632:M632"/>
    <mergeCell ref="N632:Q632"/>
    <mergeCell ref="F633:I633"/>
    <mergeCell ref="F634:I634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41:I541"/>
    <mergeCell ref="F542:I542"/>
    <mergeCell ref="F543:I543"/>
    <mergeCell ref="F544:I544"/>
    <mergeCell ref="L544:M544"/>
    <mergeCell ref="N544:Q544"/>
    <mergeCell ref="F545:I545"/>
    <mergeCell ref="F546:I546"/>
    <mergeCell ref="F547:I547"/>
    <mergeCell ref="F548:I548"/>
    <mergeCell ref="L548:M548"/>
    <mergeCell ref="N548:Q548"/>
    <mergeCell ref="F549:I549"/>
    <mergeCell ref="L549:M549"/>
    <mergeCell ref="N549:Q549"/>
    <mergeCell ref="F551:I551"/>
    <mergeCell ref="L551:M551"/>
    <mergeCell ref="N551:Q551"/>
    <mergeCell ref="F529:I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L540:M540"/>
    <mergeCell ref="N540:Q540"/>
    <mergeCell ref="F515:I515"/>
    <mergeCell ref="F516:I516"/>
    <mergeCell ref="F517:I517"/>
    <mergeCell ref="F518:I518"/>
    <mergeCell ref="F519:I519"/>
    <mergeCell ref="F520:I520"/>
    <mergeCell ref="F521:I521"/>
    <mergeCell ref="L521:M521"/>
    <mergeCell ref="N521:Q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01:I501"/>
    <mergeCell ref="F502:I502"/>
    <mergeCell ref="F503:I503"/>
    <mergeCell ref="F504:I504"/>
    <mergeCell ref="F505:I505"/>
    <mergeCell ref="F506:I506"/>
    <mergeCell ref="F507:I507"/>
    <mergeCell ref="L507:M507"/>
    <mergeCell ref="N507:Q507"/>
    <mergeCell ref="F508:I508"/>
    <mergeCell ref="F509:I509"/>
    <mergeCell ref="F510:I510"/>
    <mergeCell ref="F511:I511"/>
    <mergeCell ref="F512:I512"/>
    <mergeCell ref="F513:I513"/>
    <mergeCell ref="F514:I514"/>
    <mergeCell ref="L514:M514"/>
    <mergeCell ref="N514:Q514"/>
    <mergeCell ref="F487:I487"/>
    <mergeCell ref="F488:I488"/>
    <mergeCell ref="F489:I489"/>
    <mergeCell ref="F490:I490"/>
    <mergeCell ref="F491:I491"/>
    <mergeCell ref="F492:I492"/>
    <mergeCell ref="F493:I493"/>
    <mergeCell ref="L493:M493"/>
    <mergeCell ref="N493:Q493"/>
    <mergeCell ref="F494:I494"/>
    <mergeCell ref="F495:I495"/>
    <mergeCell ref="F496:I496"/>
    <mergeCell ref="F497:I497"/>
    <mergeCell ref="F498:I498"/>
    <mergeCell ref="F499:I499"/>
    <mergeCell ref="F500:I500"/>
    <mergeCell ref="L500:M500"/>
    <mergeCell ref="N500:Q500"/>
    <mergeCell ref="F473:I473"/>
    <mergeCell ref="F474:I474"/>
    <mergeCell ref="F475:I475"/>
    <mergeCell ref="F476:I476"/>
    <mergeCell ref="F477:I477"/>
    <mergeCell ref="F478:I478"/>
    <mergeCell ref="F479:I479"/>
    <mergeCell ref="L479:M479"/>
    <mergeCell ref="N479:Q479"/>
    <mergeCell ref="F480:I480"/>
    <mergeCell ref="F481:I481"/>
    <mergeCell ref="F482:I482"/>
    <mergeCell ref="F483:I483"/>
    <mergeCell ref="F484:I484"/>
    <mergeCell ref="F485:I485"/>
    <mergeCell ref="F486:I486"/>
    <mergeCell ref="L486:M486"/>
    <mergeCell ref="N486:Q486"/>
    <mergeCell ref="F460:I460"/>
    <mergeCell ref="F461:I461"/>
    <mergeCell ref="F462:I462"/>
    <mergeCell ref="F463:I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F470:I470"/>
    <mergeCell ref="F471:I471"/>
    <mergeCell ref="L471:M471"/>
    <mergeCell ref="N471:Q471"/>
    <mergeCell ref="F472:I472"/>
    <mergeCell ref="F447:I447"/>
    <mergeCell ref="F448:I448"/>
    <mergeCell ref="F449:I449"/>
    <mergeCell ref="L449:M449"/>
    <mergeCell ref="N449:Q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33:I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1:I441"/>
    <mergeCell ref="L441:M441"/>
    <mergeCell ref="N441:Q441"/>
    <mergeCell ref="F442:I442"/>
    <mergeCell ref="F443:I443"/>
    <mergeCell ref="F444:I444"/>
    <mergeCell ref="F445:I445"/>
    <mergeCell ref="F446:I44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L432:M432"/>
    <mergeCell ref="N432:Q432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L416:M416"/>
    <mergeCell ref="F386:I386"/>
    <mergeCell ref="F387:I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54:I354"/>
    <mergeCell ref="F355:I355"/>
    <mergeCell ref="F356:I356"/>
    <mergeCell ref="F357:I357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41:I341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F351:I351"/>
    <mergeCell ref="F352:I352"/>
    <mergeCell ref="F353:I353"/>
    <mergeCell ref="F328:I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F338:I338"/>
    <mergeCell ref="L338:M338"/>
    <mergeCell ref="N338:Q338"/>
    <mergeCell ref="F339:I339"/>
    <mergeCell ref="F340:I340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L327:M327"/>
    <mergeCell ref="N327:Q327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L315:M315"/>
    <mergeCell ref="N315:Q315"/>
    <mergeCell ref="F287:I287"/>
    <mergeCell ref="F288:I288"/>
    <mergeCell ref="F289:I289"/>
    <mergeCell ref="F290:I290"/>
    <mergeCell ref="L290:M290"/>
    <mergeCell ref="N290:Q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50:M250"/>
    <mergeCell ref="N250:Q25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35:I235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20:I220"/>
    <mergeCell ref="L220:M220"/>
    <mergeCell ref="N220:Q220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69:I169"/>
    <mergeCell ref="F170:I170"/>
    <mergeCell ref="F171:I171"/>
    <mergeCell ref="F172:I172"/>
    <mergeCell ref="F173:I173"/>
    <mergeCell ref="F174:I174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L117:Q117"/>
    <mergeCell ref="C123:Q123"/>
    <mergeCell ref="F125:P125"/>
    <mergeCell ref="F126:P126"/>
    <mergeCell ref="M128:P128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</mergeCells>
  <hyperlinks>
    <hyperlink ref="F1:G1" location="C2" tooltip="Krycí list rozpočtu" display="1) Krycí list rozpočtu" xr:uid="{00000000-0004-0000-0100-000000000000}"/>
    <hyperlink ref="H1:K1" location="C86" tooltip="Rekapitulace rozpočtu" display="2) Rekapitulace rozpočtu" xr:uid="{00000000-0004-0000-0100-000001000000}"/>
    <hyperlink ref="L1" location="C133" tooltip="Rozpočet" display="3) Rozpočet" xr:uid="{00000000-0004-0000-0100-000002000000}"/>
    <hyperlink ref="S1:T1" location="'Rekapitulace stavby'!C2" tooltip="Rekapitulace stavby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79"/>
  <sheetViews>
    <sheetView showGridLines="0" workbookViewId="0" xr3:uid="{842E5F09-E766-5B8D-85AF-A39847EA96FD}">
      <pane ySplit="1" topLeftCell="A132" activePane="bottomLeft" state="frozen"/>
      <selection pane="bottomLeft" activeCell="L382" sqref="L382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83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1706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N101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ROUND((SUM(BE101:BE102)+SUM(BE120:BE378)), 2)</f>
        <v>0</v>
      </c>
      <c r="I32" s="211"/>
      <c r="J32" s="211"/>
      <c r="K32" s="32"/>
      <c r="L32" s="32"/>
      <c r="M32" s="231">
        <f>ROUND(ROUND((SUM(BE101:BE102)+SUM(BE120:BE378)),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ROUND((SUM(BF101:BF102)+SUM(BF120:BF378)), 2)</f>
        <v>0</v>
      </c>
      <c r="I33" s="211"/>
      <c r="J33" s="211"/>
      <c r="K33" s="32"/>
      <c r="L33" s="32"/>
      <c r="M33" s="231">
        <f>ROUND(ROUND((SUM(BF101:BF102)+SUM(BF120:BF378)),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ROUND((SUM(BG101:BG102)+SUM(BG120:BG378)),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ROUND((SUM(BH101:BH102)+SUM(BH120:BH378)),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ROUND((SUM(BI101:BI102)+SUM(BI120:BI378)),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2 - zdtravotní instalace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N120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114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N121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115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N122</f>
        <v>0</v>
      </c>
      <c r="O90" s="238"/>
      <c r="P90" s="238"/>
      <c r="Q90" s="238"/>
      <c r="R90" s="114"/>
    </row>
    <row r="91" spans="2:47" s="7" customFormat="1" ht="19.899999999999999" customHeight="1" x14ac:dyDescent="0.1">
      <c r="B91" s="111"/>
      <c r="C91" s="112"/>
      <c r="D91" s="113" t="s">
        <v>117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37">
        <f>N152</f>
        <v>0</v>
      </c>
      <c r="O91" s="238"/>
      <c r="P91" s="238"/>
      <c r="Q91" s="238"/>
      <c r="R91" s="114"/>
    </row>
    <row r="92" spans="2:47" s="7" customFormat="1" ht="19.899999999999999" customHeight="1" x14ac:dyDescent="0.1">
      <c r="B92" s="111"/>
      <c r="C92" s="112"/>
      <c r="D92" s="113" t="s">
        <v>118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37">
        <f>N155</f>
        <v>0</v>
      </c>
      <c r="O92" s="238"/>
      <c r="P92" s="238"/>
      <c r="Q92" s="238"/>
      <c r="R92" s="114"/>
    </row>
    <row r="93" spans="2:47" s="7" customFormat="1" ht="19.899999999999999" customHeight="1" x14ac:dyDescent="0.1">
      <c r="B93" s="111"/>
      <c r="C93" s="112"/>
      <c r="D93" s="113" t="s">
        <v>1707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37">
        <f>N164</f>
        <v>0</v>
      </c>
      <c r="O93" s="238"/>
      <c r="P93" s="238"/>
      <c r="Q93" s="238"/>
      <c r="R93" s="114"/>
    </row>
    <row r="94" spans="2:47" s="6" customFormat="1" ht="24.95" customHeight="1" x14ac:dyDescent="0.1">
      <c r="B94" s="107"/>
      <c r="C94" s="108"/>
      <c r="D94" s="109" t="s">
        <v>122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35">
        <f>N175</f>
        <v>0</v>
      </c>
      <c r="O94" s="236"/>
      <c r="P94" s="236"/>
      <c r="Q94" s="236"/>
      <c r="R94" s="110"/>
    </row>
    <row r="95" spans="2:47" s="7" customFormat="1" ht="19.899999999999999" customHeight="1" x14ac:dyDescent="0.1">
      <c r="B95" s="111"/>
      <c r="C95" s="112"/>
      <c r="D95" s="113" t="s">
        <v>126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37">
        <f>N176</f>
        <v>0</v>
      </c>
      <c r="O95" s="238"/>
      <c r="P95" s="238"/>
      <c r="Q95" s="238"/>
      <c r="R95" s="114"/>
    </row>
    <row r="96" spans="2:47" s="7" customFormat="1" ht="19.899999999999999" customHeight="1" x14ac:dyDescent="0.1">
      <c r="B96" s="111"/>
      <c r="C96" s="112"/>
      <c r="D96" s="113" t="s">
        <v>1708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37">
        <f>N262</f>
        <v>0</v>
      </c>
      <c r="O96" s="238"/>
      <c r="P96" s="238"/>
      <c r="Q96" s="238"/>
      <c r="R96" s="114"/>
    </row>
    <row r="97" spans="2:21" s="7" customFormat="1" ht="19.899999999999999" customHeight="1" x14ac:dyDescent="0.1">
      <c r="B97" s="111"/>
      <c r="C97" s="112"/>
      <c r="D97" s="113" t="s">
        <v>1709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37">
        <f>N324</f>
        <v>0</v>
      </c>
      <c r="O97" s="238"/>
      <c r="P97" s="238"/>
      <c r="Q97" s="238"/>
      <c r="R97" s="114"/>
    </row>
    <row r="98" spans="2:21" s="7" customFormat="1" ht="19.899999999999999" customHeight="1" x14ac:dyDescent="0.1">
      <c r="B98" s="111"/>
      <c r="C98" s="112"/>
      <c r="D98" s="113" t="s">
        <v>1710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37">
        <f>N328</f>
        <v>0</v>
      </c>
      <c r="O98" s="238"/>
      <c r="P98" s="238"/>
      <c r="Q98" s="238"/>
      <c r="R98" s="114"/>
    </row>
    <row r="99" spans="2:21" s="7" customFormat="1" ht="19.899999999999999" customHeight="1" x14ac:dyDescent="0.1">
      <c r="B99" s="111"/>
      <c r="C99" s="112"/>
      <c r="D99" s="113" t="s">
        <v>1711</v>
      </c>
      <c r="E99" s="112"/>
      <c r="F99" s="112"/>
      <c r="G99" s="112"/>
      <c r="H99" s="112"/>
      <c r="I99" s="112"/>
      <c r="J99" s="112"/>
      <c r="K99" s="112"/>
      <c r="L99" s="112"/>
      <c r="M99" s="112"/>
      <c r="N99" s="237">
        <f>N371</f>
        <v>0</v>
      </c>
      <c r="O99" s="238"/>
      <c r="P99" s="238"/>
      <c r="Q99" s="238"/>
      <c r="R99" s="114"/>
    </row>
    <row r="100" spans="2:21" s="1" customFormat="1" ht="21.75" customHeight="1" x14ac:dyDescent="0.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 x14ac:dyDescent="0.1">
      <c r="B101" s="31"/>
      <c r="C101" s="106" t="s">
        <v>139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39">
        <v>0</v>
      </c>
      <c r="O101" s="211"/>
      <c r="P101" s="211"/>
      <c r="Q101" s="211"/>
      <c r="R101" s="33"/>
      <c r="T101" s="115"/>
      <c r="U101" s="116" t="s">
        <v>38</v>
      </c>
    </row>
    <row r="102" spans="2:21" s="1" customFormat="1" ht="18" customHeight="1" x14ac:dyDescent="0.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21" s="1" customFormat="1" ht="29.25" customHeight="1" x14ac:dyDescent="0.1">
      <c r="B103" s="31"/>
      <c r="C103" s="98" t="s">
        <v>102</v>
      </c>
      <c r="D103" s="99"/>
      <c r="E103" s="99"/>
      <c r="F103" s="99"/>
      <c r="G103" s="99"/>
      <c r="H103" s="99"/>
      <c r="I103" s="99"/>
      <c r="J103" s="99"/>
      <c r="K103" s="99"/>
      <c r="L103" s="220">
        <f>ROUND(SUM(N88+N101),2)</f>
        <v>0</v>
      </c>
      <c r="M103" s="234"/>
      <c r="N103" s="234"/>
      <c r="O103" s="234"/>
      <c r="P103" s="234"/>
      <c r="Q103" s="234"/>
      <c r="R103" s="33"/>
    </row>
    <row r="104" spans="2:21" s="1" customFormat="1" ht="6.95" customHeight="1" x14ac:dyDescent="0.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21" s="1" customFormat="1" ht="6.95" customHeight="1" x14ac:dyDescent="0.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21" s="1" customFormat="1" ht="36.950000000000003" customHeight="1" x14ac:dyDescent="0.1">
      <c r="B109" s="31"/>
      <c r="C109" s="198" t="s">
        <v>140</v>
      </c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33"/>
    </row>
    <row r="110" spans="2:21" s="1" customFormat="1" ht="6.95" customHeight="1" x14ac:dyDescent="0.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30" customHeight="1" x14ac:dyDescent="0.1">
      <c r="B111" s="31"/>
      <c r="C111" s="28" t="s">
        <v>15</v>
      </c>
      <c r="D111" s="32"/>
      <c r="E111" s="32"/>
      <c r="F111" s="228" t="str">
        <f>F6</f>
        <v>Dolní Počernice - novostavba RD</v>
      </c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32"/>
      <c r="R111" s="33"/>
    </row>
    <row r="112" spans="2:21" s="1" customFormat="1" ht="36.950000000000003" customHeight="1" x14ac:dyDescent="0.1">
      <c r="B112" s="31"/>
      <c r="C112" s="65" t="s">
        <v>105</v>
      </c>
      <c r="D112" s="32"/>
      <c r="E112" s="32"/>
      <c r="F112" s="212" t="str">
        <f>F7</f>
        <v>2 - zdtravotní instalace</v>
      </c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32"/>
      <c r="R112" s="33"/>
    </row>
    <row r="113" spans="2:65" s="1" customFormat="1" ht="6.95" customHeight="1" x14ac:dyDescent="0.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18" customHeight="1" x14ac:dyDescent="0.1">
      <c r="B114" s="31"/>
      <c r="C114" s="28" t="s">
        <v>21</v>
      </c>
      <c r="D114" s="32"/>
      <c r="E114" s="32"/>
      <c r="F114" s="26" t="str">
        <f>F9</f>
        <v xml:space="preserve"> </v>
      </c>
      <c r="G114" s="32"/>
      <c r="H114" s="32"/>
      <c r="I114" s="32"/>
      <c r="J114" s="32"/>
      <c r="K114" s="28" t="s">
        <v>23</v>
      </c>
      <c r="L114" s="32"/>
      <c r="M114" s="229" t="str">
        <f>IF(O9="","",O9)</f>
        <v>17. 9. 2016</v>
      </c>
      <c r="N114" s="211"/>
      <c r="O114" s="211"/>
      <c r="P114" s="211"/>
      <c r="Q114" s="32"/>
      <c r="R114" s="33"/>
    </row>
    <row r="115" spans="2:65" s="1" customFormat="1" ht="6.95" customHeight="1" x14ac:dyDescent="0.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12" x14ac:dyDescent="0.1">
      <c r="B116" s="31"/>
      <c r="C116" s="28" t="s">
        <v>27</v>
      </c>
      <c r="D116" s="32"/>
      <c r="E116" s="32"/>
      <c r="F116" s="26" t="str">
        <f>E12</f>
        <v xml:space="preserve"> </v>
      </c>
      <c r="G116" s="32"/>
      <c r="H116" s="32"/>
      <c r="I116" s="32"/>
      <c r="J116" s="32"/>
      <c r="K116" s="28" t="s">
        <v>31</v>
      </c>
      <c r="L116" s="32"/>
      <c r="M116" s="200" t="str">
        <f>E18</f>
        <v xml:space="preserve"> </v>
      </c>
      <c r="N116" s="211"/>
      <c r="O116" s="211"/>
      <c r="P116" s="211"/>
      <c r="Q116" s="211"/>
      <c r="R116" s="33"/>
    </row>
    <row r="117" spans="2:65" s="1" customFormat="1" ht="14.45" customHeight="1" x14ac:dyDescent="0.1">
      <c r="B117" s="31"/>
      <c r="C117" s="28" t="s">
        <v>30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33</v>
      </c>
      <c r="L117" s="32"/>
      <c r="M117" s="200" t="str">
        <f>E21</f>
        <v xml:space="preserve"> </v>
      </c>
      <c r="N117" s="211"/>
      <c r="O117" s="211"/>
      <c r="P117" s="211"/>
      <c r="Q117" s="211"/>
      <c r="R117" s="33"/>
    </row>
    <row r="118" spans="2:65" s="1" customFormat="1" ht="10.35" customHeight="1" x14ac:dyDescent="0.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8" customFormat="1" ht="29.25" customHeight="1" x14ac:dyDescent="0.15">
      <c r="B119" s="117"/>
      <c r="C119" s="118" t="s">
        <v>141</v>
      </c>
      <c r="D119" s="119" t="s">
        <v>142</v>
      </c>
      <c r="E119" s="119" t="s">
        <v>56</v>
      </c>
      <c r="F119" s="240" t="s">
        <v>143</v>
      </c>
      <c r="G119" s="241"/>
      <c r="H119" s="241"/>
      <c r="I119" s="241"/>
      <c r="J119" s="119" t="s">
        <v>144</v>
      </c>
      <c r="K119" s="119" t="s">
        <v>145</v>
      </c>
      <c r="L119" s="242" t="s">
        <v>146</v>
      </c>
      <c r="M119" s="241"/>
      <c r="N119" s="240" t="s">
        <v>111</v>
      </c>
      <c r="O119" s="241"/>
      <c r="P119" s="241"/>
      <c r="Q119" s="243"/>
      <c r="R119" s="120"/>
      <c r="T119" s="72" t="s">
        <v>147</v>
      </c>
      <c r="U119" s="73" t="s">
        <v>38</v>
      </c>
      <c r="V119" s="73" t="s">
        <v>148</v>
      </c>
      <c r="W119" s="73" t="s">
        <v>149</v>
      </c>
      <c r="X119" s="73" t="s">
        <v>150</v>
      </c>
      <c r="Y119" s="73" t="s">
        <v>151</v>
      </c>
      <c r="Z119" s="73" t="s">
        <v>152</v>
      </c>
      <c r="AA119" s="74" t="s">
        <v>153</v>
      </c>
    </row>
    <row r="120" spans="2:65" s="1" customFormat="1" ht="29.25" customHeight="1" x14ac:dyDescent="0.2">
      <c r="B120" s="31"/>
      <c r="C120" s="76" t="s">
        <v>107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65">
        <f>BK120</f>
        <v>0</v>
      </c>
      <c r="O120" s="266"/>
      <c r="P120" s="266"/>
      <c r="Q120" s="266"/>
      <c r="R120" s="33"/>
      <c r="T120" s="75"/>
      <c r="U120" s="47"/>
      <c r="V120" s="47"/>
      <c r="W120" s="121">
        <f>W121+W175</f>
        <v>337.75849499999998</v>
      </c>
      <c r="X120" s="47"/>
      <c r="Y120" s="121">
        <f>Y121+Y175</f>
        <v>12.391789000000001</v>
      </c>
      <c r="Z120" s="47"/>
      <c r="AA120" s="122">
        <f>AA121+AA175</f>
        <v>0</v>
      </c>
      <c r="AT120" s="17" t="s">
        <v>73</v>
      </c>
      <c r="AU120" s="17" t="s">
        <v>113</v>
      </c>
      <c r="BK120" s="123">
        <f>BK121+BK175</f>
        <v>0</v>
      </c>
    </row>
    <row r="121" spans="2:65" s="9" customFormat="1" ht="37.35" customHeight="1" x14ac:dyDescent="0.2">
      <c r="B121" s="124"/>
      <c r="C121" s="125"/>
      <c r="D121" s="126" t="s">
        <v>114</v>
      </c>
      <c r="E121" s="126"/>
      <c r="F121" s="126"/>
      <c r="G121" s="126"/>
      <c r="H121" s="126"/>
      <c r="I121" s="126"/>
      <c r="J121" s="126"/>
      <c r="K121" s="126"/>
      <c r="L121" s="126"/>
      <c r="M121" s="126"/>
      <c r="N121" s="267">
        <f>BK121</f>
        <v>0</v>
      </c>
      <c r="O121" s="235"/>
      <c r="P121" s="235"/>
      <c r="Q121" s="235"/>
      <c r="R121" s="127"/>
      <c r="T121" s="128"/>
      <c r="U121" s="125"/>
      <c r="V121" s="125"/>
      <c r="W121" s="129">
        <f>W122+W152+W155+W164</f>
        <v>88.234670000000023</v>
      </c>
      <c r="X121" s="125"/>
      <c r="Y121" s="129">
        <f>Y122+Y152+Y155+Y164</f>
        <v>11.765816000000001</v>
      </c>
      <c r="Z121" s="125"/>
      <c r="AA121" s="130">
        <f>AA122+AA152+AA155+AA164</f>
        <v>0</v>
      </c>
      <c r="AR121" s="131" t="s">
        <v>20</v>
      </c>
      <c r="AT121" s="132" t="s">
        <v>73</v>
      </c>
      <c r="AU121" s="132" t="s">
        <v>74</v>
      </c>
      <c r="AY121" s="131" t="s">
        <v>154</v>
      </c>
      <c r="BK121" s="133">
        <f>BK122+BK152+BK155+BK164</f>
        <v>0</v>
      </c>
    </row>
    <row r="122" spans="2:65" s="9" customFormat="1" ht="19.899999999999999" customHeight="1" x14ac:dyDescent="0.15">
      <c r="B122" s="124"/>
      <c r="C122" s="125"/>
      <c r="D122" s="134" t="s">
        <v>115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62">
        <f>BK122</f>
        <v>0</v>
      </c>
      <c r="O122" s="263"/>
      <c r="P122" s="263"/>
      <c r="Q122" s="263"/>
      <c r="R122" s="127"/>
      <c r="T122" s="128"/>
      <c r="U122" s="125"/>
      <c r="V122" s="125"/>
      <c r="W122" s="129">
        <f>SUM(W123:W151)</f>
        <v>78.182900000000018</v>
      </c>
      <c r="X122" s="125"/>
      <c r="Y122" s="129">
        <f>SUM(Y123:Y151)</f>
        <v>11.576000000000001</v>
      </c>
      <c r="Z122" s="125"/>
      <c r="AA122" s="130">
        <f>SUM(AA123:AA151)</f>
        <v>0</v>
      </c>
      <c r="AR122" s="131" t="s">
        <v>20</v>
      </c>
      <c r="AT122" s="132" t="s">
        <v>73</v>
      </c>
      <c r="AU122" s="132" t="s">
        <v>20</v>
      </c>
      <c r="AY122" s="131" t="s">
        <v>154</v>
      </c>
      <c r="BK122" s="133">
        <f>SUM(BK123:BK151)</f>
        <v>0</v>
      </c>
    </row>
    <row r="123" spans="2:65" s="1" customFormat="1" ht="31.5" customHeight="1" x14ac:dyDescent="0.1">
      <c r="B123" s="135"/>
      <c r="C123" s="136" t="s">
        <v>20</v>
      </c>
      <c r="D123" s="136" t="s">
        <v>155</v>
      </c>
      <c r="E123" s="137" t="s">
        <v>1712</v>
      </c>
      <c r="F123" s="244" t="s">
        <v>1713</v>
      </c>
      <c r="G123" s="245"/>
      <c r="H123" s="245"/>
      <c r="I123" s="245"/>
      <c r="J123" s="138" t="s">
        <v>158</v>
      </c>
      <c r="K123" s="139">
        <v>7</v>
      </c>
      <c r="L123" s="246">
        <v>0</v>
      </c>
      <c r="M123" s="245"/>
      <c r="N123" s="246">
        <f>ROUND(L123*K123,2)</f>
        <v>0</v>
      </c>
      <c r="O123" s="245"/>
      <c r="P123" s="245"/>
      <c r="Q123" s="245"/>
      <c r="R123" s="140"/>
      <c r="T123" s="141" t="s">
        <v>3</v>
      </c>
      <c r="U123" s="40" t="s">
        <v>41</v>
      </c>
      <c r="V123" s="142">
        <v>0.871</v>
      </c>
      <c r="W123" s="142">
        <f>V123*K123</f>
        <v>6.0969999999999995</v>
      </c>
      <c r="X123" s="142">
        <v>0</v>
      </c>
      <c r="Y123" s="142">
        <f>X123*K123</f>
        <v>0</v>
      </c>
      <c r="Z123" s="142">
        <v>0</v>
      </c>
      <c r="AA123" s="143">
        <f>Z123*K123</f>
        <v>0</v>
      </c>
      <c r="AR123" s="17" t="s">
        <v>87</v>
      </c>
      <c r="AT123" s="17" t="s">
        <v>155</v>
      </c>
      <c r="AU123" s="17" t="s">
        <v>81</v>
      </c>
      <c r="AY123" s="17" t="s">
        <v>154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17" t="s">
        <v>81</v>
      </c>
      <c r="BK123" s="144">
        <f>ROUND(L123*K123,2)</f>
        <v>0</v>
      </c>
      <c r="BL123" s="17" t="s">
        <v>87</v>
      </c>
      <c r="BM123" s="17" t="s">
        <v>1714</v>
      </c>
    </row>
    <row r="124" spans="2:65" s="1" customFormat="1" ht="31.5" customHeight="1" x14ac:dyDescent="0.1">
      <c r="B124" s="135"/>
      <c r="C124" s="136" t="s">
        <v>81</v>
      </c>
      <c r="D124" s="136" t="s">
        <v>155</v>
      </c>
      <c r="E124" s="137" t="s">
        <v>1715</v>
      </c>
      <c r="F124" s="244" t="s">
        <v>1716</v>
      </c>
      <c r="G124" s="245"/>
      <c r="H124" s="245"/>
      <c r="I124" s="245"/>
      <c r="J124" s="138" t="s">
        <v>158</v>
      </c>
      <c r="K124" s="139">
        <v>28.18</v>
      </c>
      <c r="L124" s="246">
        <v>0</v>
      </c>
      <c r="M124" s="245"/>
      <c r="N124" s="246">
        <f>ROUND(L124*K124,2)</f>
        <v>0</v>
      </c>
      <c r="O124" s="245"/>
      <c r="P124" s="245"/>
      <c r="Q124" s="245"/>
      <c r="R124" s="140"/>
      <c r="T124" s="141" t="s">
        <v>3</v>
      </c>
      <c r="U124" s="40" t="s">
        <v>41</v>
      </c>
      <c r="V124" s="142">
        <v>1.2110000000000001</v>
      </c>
      <c r="W124" s="142">
        <f>V124*K124</f>
        <v>34.125979999999998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17" t="s">
        <v>87</v>
      </c>
      <c r="AT124" s="17" t="s">
        <v>155</v>
      </c>
      <c r="AU124" s="17" t="s">
        <v>81</v>
      </c>
      <c r="AY124" s="17" t="s">
        <v>154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17" t="s">
        <v>81</v>
      </c>
      <c r="BK124" s="144">
        <f>ROUND(L124*K124,2)</f>
        <v>0</v>
      </c>
      <c r="BL124" s="17" t="s">
        <v>87</v>
      </c>
      <c r="BM124" s="17" t="s">
        <v>1717</v>
      </c>
    </row>
    <row r="125" spans="2:65" s="10" customFormat="1" ht="22.5" customHeight="1" x14ac:dyDescent="0.1">
      <c r="B125" s="145"/>
      <c r="C125" s="146"/>
      <c r="D125" s="146"/>
      <c r="E125" s="147" t="s">
        <v>3</v>
      </c>
      <c r="F125" s="247" t="s">
        <v>1718</v>
      </c>
      <c r="G125" s="248"/>
      <c r="H125" s="248"/>
      <c r="I125" s="248"/>
      <c r="J125" s="146"/>
      <c r="K125" s="148" t="s">
        <v>3</v>
      </c>
      <c r="L125" s="146"/>
      <c r="M125" s="146"/>
      <c r="N125" s="146"/>
      <c r="O125" s="146"/>
      <c r="P125" s="146"/>
      <c r="Q125" s="146"/>
      <c r="R125" s="149"/>
      <c r="T125" s="150"/>
      <c r="U125" s="146"/>
      <c r="V125" s="146"/>
      <c r="W125" s="146"/>
      <c r="X125" s="146"/>
      <c r="Y125" s="146"/>
      <c r="Z125" s="146"/>
      <c r="AA125" s="151"/>
      <c r="AT125" s="152" t="s">
        <v>161</v>
      </c>
      <c r="AU125" s="152" t="s">
        <v>81</v>
      </c>
      <c r="AV125" s="10" t="s">
        <v>20</v>
      </c>
      <c r="AW125" s="10" t="s">
        <v>32</v>
      </c>
      <c r="AX125" s="10" t="s">
        <v>74</v>
      </c>
      <c r="AY125" s="152" t="s">
        <v>154</v>
      </c>
    </row>
    <row r="126" spans="2:65" s="11" customFormat="1" ht="22.5" customHeight="1" x14ac:dyDescent="0.1">
      <c r="B126" s="153"/>
      <c r="C126" s="154"/>
      <c r="D126" s="154"/>
      <c r="E126" s="155" t="s">
        <v>3</v>
      </c>
      <c r="F126" s="249" t="s">
        <v>1719</v>
      </c>
      <c r="G126" s="250"/>
      <c r="H126" s="250"/>
      <c r="I126" s="250"/>
      <c r="J126" s="154"/>
      <c r="K126" s="156">
        <v>10.416</v>
      </c>
      <c r="L126" s="154"/>
      <c r="M126" s="154"/>
      <c r="N126" s="154"/>
      <c r="O126" s="154"/>
      <c r="P126" s="154"/>
      <c r="Q126" s="154"/>
      <c r="R126" s="157"/>
      <c r="T126" s="158"/>
      <c r="U126" s="154"/>
      <c r="V126" s="154"/>
      <c r="W126" s="154"/>
      <c r="X126" s="154"/>
      <c r="Y126" s="154"/>
      <c r="Z126" s="154"/>
      <c r="AA126" s="159"/>
      <c r="AT126" s="160" t="s">
        <v>161</v>
      </c>
      <c r="AU126" s="160" t="s">
        <v>81</v>
      </c>
      <c r="AV126" s="11" t="s">
        <v>81</v>
      </c>
      <c r="AW126" s="11" t="s">
        <v>32</v>
      </c>
      <c r="AX126" s="11" t="s">
        <v>74</v>
      </c>
      <c r="AY126" s="160" t="s">
        <v>154</v>
      </c>
    </row>
    <row r="127" spans="2:65" s="10" customFormat="1" ht="22.5" customHeight="1" x14ac:dyDescent="0.1">
      <c r="B127" s="145"/>
      <c r="C127" s="146"/>
      <c r="D127" s="146"/>
      <c r="E127" s="147" t="s">
        <v>3</v>
      </c>
      <c r="F127" s="253" t="s">
        <v>1720</v>
      </c>
      <c r="G127" s="248"/>
      <c r="H127" s="248"/>
      <c r="I127" s="248"/>
      <c r="J127" s="146"/>
      <c r="K127" s="148" t="s">
        <v>3</v>
      </c>
      <c r="L127" s="146"/>
      <c r="M127" s="146"/>
      <c r="N127" s="146"/>
      <c r="O127" s="146"/>
      <c r="P127" s="146"/>
      <c r="Q127" s="146"/>
      <c r="R127" s="149"/>
      <c r="T127" s="150"/>
      <c r="U127" s="146"/>
      <c r="V127" s="146"/>
      <c r="W127" s="146"/>
      <c r="X127" s="146"/>
      <c r="Y127" s="146"/>
      <c r="Z127" s="146"/>
      <c r="AA127" s="151"/>
      <c r="AT127" s="152" t="s">
        <v>161</v>
      </c>
      <c r="AU127" s="152" t="s">
        <v>81</v>
      </c>
      <c r="AV127" s="10" t="s">
        <v>20</v>
      </c>
      <c r="AW127" s="10" t="s">
        <v>32</v>
      </c>
      <c r="AX127" s="10" t="s">
        <v>74</v>
      </c>
      <c r="AY127" s="152" t="s">
        <v>154</v>
      </c>
    </row>
    <row r="128" spans="2:65" s="11" customFormat="1" ht="22.5" customHeight="1" x14ac:dyDescent="0.1">
      <c r="B128" s="153"/>
      <c r="C128" s="154"/>
      <c r="D128" s="154"/>
      <c r="E128" s="155" t="s">
        <v>3</v>
      </c>
      <c r="F128" s="249" t="s">
        <v>1721</v>
      </c>
      <c r="G128" s="250"/>
      <c r="H128" s="250"/>
      <c r="I128" s="250"/>
      <c r="J128" s="154"/>
      <c r="K128" s="156">
        <v>9.5039999999999996</v>
      </c>
      <c r="L128" s="154"/>
      <c r="M128" s="154"/>
      <c r="N128" s="154"/>
      <c r="O128" s="154"/>
      <c r="P128" s="154"/>
      <c r="Q128" s="154"/>
      <c r="R128" s="157"/>
      <c r="T128" s="158"/>
      <c r="U128" s="154"/>
      <c r="V128" s="154"/>
      <c r="W128" s="154"/>
      <c r="X128" s="154"/>
      <c r="Y128" s="154"/>
      <c r="Z128" s="154"/>
      <c r="AA128" s="159"/>
      <c r="AT128" s="160" t="s">
        <v>161</v>
      </c>
      <c r="AU128" s="160" t="s">
        <v>81</v>
      </c>
      <c r="AV128" s="11" t="s">
        <v>81</v>
      </c>
      <c r="AW128" s="11" t="s">
        <v>32</v>
      </c>
      <c r="AX128" s="11" t="s">
        <v>74</v>
      </c>
      <c r="AY128" s="160" t="s">
        <v>154</v>
      </c>
    </row>
    <row r="129" spans="2:65" s="10" customFormat="1" ht="22.5" customHeight="1" x14ac:dyDescent="0.1">
      <c r="B129" s="145"/>
      <c r="C129" s="146"/>
      <c r="D129" s="146"/>
      <c r="E129" s="147" t="s">
        <v>3</v>
      </c>
      <c r="F129" s="253" t="s">
        <v>1722</v>
      </c>
      <c r="G129" s="248"/>
      <c r="H129" s="248"/>
      <c r="I129" s="248"/>
      <c r="J129" s="146"/>
      <c r="K129" s="148" t="s">
        <v>3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161</v>
      </c>
      <c r="AU129" s="152" t="s">
        <v>81</v>
      </c>
      <c r="AV129" s="10" t="s">
        <v>20</v>
      </c>
      <c r="AW129" s="10" t="s">
        <v>32</v>
      </c>
      <c r="AX129" s="10" t="s">
        <v>74</v>
      </c>
      <c r="AY129" s="152" t="s">
        <v>154</v>
      </c>
    </row>
    <row r="130" spans="2:65" s="11" customFormat="1" ht="22.5" customHeight="1" x14ac:dyDescent="0.1">
      <c r="B130" s="153"/>
      <c r="C130" s="154"/>
      <c r="D130" s="154"/>
      <c r="E130" s="155" t="s">
        <v>3</v>
      </c>
      <c r="F130" s="249" t="s">
        <v>1723</v>
      </c>
      <c r="G130" s="250"/>
      <c r="H130" s="250"/>
      <c r="I130" s="250"/>
      <c r="J130" s="154"/>
      <c r="K130" s="156">
        <v>8.26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161</v>
      </c>
      <c r="AU130" s="160" t="s">
        <v>81</v>
      </c>
      <c r="AV130" s="11" t="s">
        <v>81</v>
      </c>
      <c r="AW130" s="11" t="s">
        <v>32</v>
      </c>
      <c r="AX130" s="11" t="s">
        <v>74</v>
      </c>
      <c r="AY130" s="160" t="s">
        <v>154</v>
      </c>
    </row>
    <row r="131" spans="2:65" s="12" customFormat="1" ht="22.5" customHeight="1" x14ac:dyDescent="0.1">
      <c r="B131" s="161"/>
      <c r="C131" s="162"/>
      <c r="D131" s="162"/>
      <c r="E131" s="163" t="s">
        <v>3</v>
      </c>
      <c r="F131" s="251" t="s">
        <v>163</v>
      </c>
      <c r="G131" s="252"/>
      <c r="H131" s="252"/>
      <c r="I131" s="252"/>
      <c r="J131" s="162"/>
      <c r="K131" s="164">
        <v>28.18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161</v>
      </c>
      <c r="AU131" s="168" t="s">
        <v>81</v>
      </c>
      <c r="AV131" s="12" t="s">
        <v>87</v>
      </c>
      <c r="AW131" s="12" t="s">
        <v>32</v>
      </c>
      <c r="AX131" s="12" t="s">
        <v>20</v>
      </c>
      <c r="AY131" s="168" t="s">
        <v>154</v>
      </c>
    </row>
    <row r="132" spans="2:65" s="1" customFormat="1" ht="31.5" customHeight="1" x14ac:dyDescent="0.1">
      <c r="B132" s="135"/>
      <c r="C132" s="136" t="s">
        <v>84</v>
      </c>
      <c r="D132" s="136" t="s">
        <v>155</v>
      </c>
      <c r="E132" s="137" t="s">
        <v>1724</v>
      </c>
      <c r="F132" s="244" t="s">
        <v>1725</v>
      </c>
      <c r="G132" s="245"/>
      <c r="H132" s="245"/>
      <c r="I132" s="245"/>
      <c r="J132" s="138" t="s">
        <v>158</v>
      </c>
      <c r="K132" s="139">
        <v>22.265999999999998</v>
      </c>
      <c r="L132" s="246">
        <v>0</v>
      </c>
      <c r="M132" s="245"/>
      <c r="N132" s="246">
        <f>ROUND(L132*K132,2)</f>
        <v>0</v>
      </c>
      <c r="O132" s="245"/>
      <c r="P132" s="245"/>
      <c r="Q132" s="245"/>
      <c r="R132" s="140"/>
      <c r="T132" s="141" t="s">
        <v>3</v>
      </c>
      <c r="U132" s="40" t="s">
        <v>41</v>
      </c>
      <c r="V132" s="142">
        <v>8.6999999999999994E-2</v>
      </c>
      <c r="W132" s="142">
        <f>V132*K132</f>
        <v>1.9371419999999997</v>
      </c>
      <c r="X132" s="142">
        <v>0</v>
      </c>
      <c r="Y132" s="142">
        <f>X132*K132</f>
        <v>0</v>
      </c>
      <c r="Z132" s="142">
        <v>0</v>
      </c>
      <c r="AA132" s="143">
        <f>Z132*K132</f>
        <v>0</v>
      </c>
      <c r="AR132" s="17" t="s">
        <v>87</v>
      </c>
      <c r="AT132" s="17" t="s">
        <v>155</v>
      </c>
      <c r="AU132" s="17" t="s">
        <v>81</v>
      </c>
      <c r="AY132" s="17" t="s">
        <v>154</v>
      </c>
      <c r="BE132" s="144">
        <f>IF(U132="základní",N132,0)</f>
        <v>0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17" t="s">
        <v>81</v>
      </c>
      <c r="BK132" s="144">
        <f>ROUND(L132*K132,2)</f>
        <v>0</v>
      </c>
      <c r="BL132" s="17" t="s">
        <v>87</v>
      </c>
      <c r="BM132" s="17" t="s">
        <v>1726</v>
      </c>
    </row>
    <row r="133" spans="2:65" s="11" customFormat="1" ht="22.5" customHeight="1" x14ac:dyDescent="0.1">
      <c r="B133" s="153"/>
      <c r="C133" s="154"/>
      <c r="D133" s="154"/>
      <c r="E133" s="155" t="s">
        <v>3</v>
      </c>
      <c r="F133" s="259" t="s">
        <v>1727</v>
      </c>
      <c r="G133" s="250"/>
      <c r="H133" s="250"/>
      <c r="I133" s="250"/>
      <c r="J133" s="154"/>
      <c r="K133" s="156">
        <v>22.265999999999998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161</v>
      </c>
      <c r="AU133" s="160" t="s">
        <v>81</v>
      </c>
      <c r="AV133" s="11" t="s">
        <v>81</v>
      </c>
      <c r="AW133" s="11" t="s">
        <v>32</v>
      </c>
      <c r="AX133" s="11" t="s">
        <v>74</v>
      </c>
      <c r="AY133" s="160" t="s">
        <v>154</v>
      </c>
    </row>
    <row r="134" spans="2:65" s="12" customFormat="1" ht="22.5" customHeight="1" x14ac:dyDescent="0.1">
      <c r="B134" s="161"/>
      <c r="C134" s="162"/>
      <c r="D134" s="162"/>
      <c r="E134" s="163" t="s">
        <v>3</v>
      </c>
      <c r="F134" s="251" t="s">
        <v>163</v>
      </c>
      <c r="G134" s="252"/>
      <c r="H134" s="252"/>
      <c r="I134" s="252"/>
      <c r="J134" s="162"/>
      <c r="K134" s="164">
        <v>22.265999999999998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161</v>
      </c>
      <c r="AU134" s="168" t="s">
        <v>81</v>
      </c>
      <c r="AV134" s="12" t="s">
        <v>87</v>
      </c>
      <c r="AW134" s="12" t="s">
        <v>32</v>
      </c>
      <c r="AX134" s="12" t="s">
        <v>20</v>
      </c>
      <c r="AY134" s="168" t="s">
        <v>154</v>
      </c>
    </row>
    <row r="135" spans="2:65" s="1" customFormat="1" ht="31.5" customHeight="1" x14ac:dyDescent="0.1">
      <c r="B135" s="135"/>
      <c r="C135" s="136" t="s">
        <v>87</v>
      </c>
      <c r="D135" s="136" t="s">
        <v>155</v>
      </c>
      <c r="E135" s="137" t="s">
        <v>179</v>
      </c>
      <c r="F135" s="244" t="s">
        <v>180</v>
      </c>
      <c r="G135" s="245"/>
      <c r="H135" s="245"/>
      <c r="I135" s="245"/>
      <c r="J135" s="138" t="s">
        <v>158</v>
      </c>
      <c r="K135" s="139">
        <v>12.914</v>
      </c>
      <c r="L135" s="246">
        <v>0</v>
      </c>
      <c r="M135" s="245"/>
      <c r="N135" s="246">
        <f>ROUND(L135*K135,2)</f>
        <v>0</v>
      </c>
      <c r="O135" s="245"/>
      <c r="P135" s="245"/>
      <c r="Q135" s="245"/>
      <c r="R135" s="140"/>
      <c r="T135" s="141" t="s">
        <v>3</v>
      </c>
      <c r="U135" s="40" t="s">
        <v>41</v>
      </c>
      <c r="V135" s="142">
        <v>8.3000000000000004E-2</v>
      </c>
      <c r="W135" s="142">
        <f>V135*K135</f>
        <v>1.0718620000000001</v>
      </c>
      <c r="X135" s="142">
        <v>0</v>
      </c>
      <c r="Y135" s="142">
        <f>X135*K135</f>
        <v>0</v>
      </c>
      <c r="Z135" s="142">
        <v>0</v>
      </c>
      <c r="AA135" s="143">
        <f>Z135*K135</f>
        <v>0</v>
      </c>
      <c r="AR135" s="17" t="s">
        <v>87</v>
      </c>
      <c r="AT135" s="17" t="s">
        <v>155</v>
      </c>
      <c r="AU135" s="17" t="s">
        <v>81</v>
      </c>
      <c r="AY135" s="17" t="s">
        <v>154</v>
      </c>
      <c r="BE135" s="144">
        <f>IF(U135="základní",N135,0)</f>
        <v>0</v>
      </c>
      <c r="BF135" s="144">
        <f>IF(U135="snížená",N135,0)</f>
        <v>0</v>
      </c>
      <c r="BG135" s="144">
        <f>IF(U135="zákl. přenesená",N135,0)</f>
        <v>0</v>
      </c>
      <c r="BH135" s="144">
        <f>IF(U135="sníž. přenesená",N135,0)</f>
        <v>0</v>
      </c>
      <c r="BI135" s="144">
        <f>IF(U135="nulová",N135,0)</f>
        <v>0</v>
      </c>
      <c r="BJ135" s="17" t="s">
        <v>81</v>
      </c>
      <c r="BK135" s="144">
        <f>ROUND(L135*K135,2)</f>
        <v>0</v>
      </c>
      <c r="BL135" s="17" t="s">
        <v>87</v>
      </c>
      <c r="BM135" s="17" t="s">
        <v>1728</v>
      </c>
    </row>
    <row r="136" spans="2:65" s="11" customFormat="1" ht="22.5" customHeight="1" x14ac:dyDescent="0.1">
      <c r="B136" s="153"/>
      <c r="C136" s="154"/>
      <c r="D136" s="154"/>
      <c r="E136" s="155" t="s">
        <v>3</v>
      </c>
      <c r="F136" s="259" t="s">
        <v>1729</v>
      </c>
      <c r="G136" s="250"/>
      <c r="H136" s="250"/>
      <c r="I136" s="250"/>
      <c r="J136" s="154"/>
      <c r="K136" s="156">
        <v>12.914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161</v>
      </c>
      <c r="AU136" s="160" t="s">
        <v>81</v>
      </c>
      <c r="AV136" s="11" t="s">
        <v>81</v>
      </c>
      <c r="AW136" s="11" t="s">
        <v>32</v>
      </c>
      <c r="AX136" s="11" t="s">
        <v>74</v>
      </c>
      <c r="AY136" s="160" t="s">
        <v>154</v>
      </c>
    </row>
    <row r="137" spans="2:65" s="12" customFormat="1" ht="22.5" customHeight="1" x14ac:dyDescent="0.1">
      <c r="B137" s="161"/>
      <c r="C137" s="162"/>
      <c r="D137" s="162"/>
      <c r="E137" s="163" t="s">
        <v>3</v>
      </c>
      <c r="F137" s="251" t="s">
        <v>163</v>
      </c>
      <c r="G137" s="252"/>
      <c r="H137" s="252"/>
      <c r="I137" s="252"/>
      <c r="J137" s="162"/>
      <c r="K137" s="164">
        <v>12.914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161</v>
      </c>
      <c r="AU137" s="168" t="s">
        <v>81</v>
      </c>
      <c r="AV137" s="12" t="s">
        <v>87</v>
      </c>
      <c r="AW137" s="12" t="s">
        <v>32</v>
      </c>
      <c r="AX137" s="12" t="s">
        <v>20</v>
      </c>
      <c r="AY137" s="168" t="s">
        <v>154</v>
      </c>
    </row>
    <row r="138" spans="2:65" s="1" customFormat="1" ht="22.5" customHeight="1" x14ac:dyDescent="0.1">
      <c r="B138" s="135"/>
      <c r="C138" s="136" t="s">
        <v>90</v>
      </c>
      <c r="D138" s="136" t="s">
        <v>155</v>
      </c>
      <c r="E138" s="137" t="s">
        <v>1730</v>
      </c>
      <c r="F138" s="244" t="s">
        <v>1731</v>
      </c>
      <c r="G138" s="245"/>
      <c r="H138" s="245"/>
      <c r="I138" s="245"/>
      <c r="J138" s="138" t="s">
        <v>158</v>
      </c>
      <c r="K138" s="139">
        <v>22.265999999999998</v>
      </c>
      <c r="L138" s="246">
        <v>0</v>
      </c>
      <c r="M138" s="245"/>
      <c r="N138" s="246">
        <f>ROUND(L138*K138,2)</f>
        <v>0</v>
      </c>
      <c r="O138" s="245"/>
      <c r="P138" s="245"/>
      <c r="Q138" s="245"/>
      <c r="R138" s="140"/>
      <c r="T138" s="141" t="s">
        <v>3</v>
      </c>
      <c r="U138" s="40" t="s">
        <v>41</v>
      </c>
      <c r="V138" s="142">
        <v>0.65200000000000002</v>
      </c>
      <c r="W138" s="142">
        <f>V138*K138</f>
        <v>14.517431999999999</v>
      </c>
      <c r="X138" s="142">
        <v>0</v>
      </c>
      <c r="Y138" s="142">
        <f>X138*K138</f>
        <v>0</v>
      </c>
      <c r="Z138" s="142">
        <v>0</v>
      </c>
      <c r="AA138" s="143">
        <f>Z138*K138</f>
        <v>0</v>
      </c>
      <c r="AR138" s="17" t="s">
        <v>87</v>
      </c>
      <c r="AT138" s="17" t="s">
        <v>155</v>
      </c>
      <c r="AU138" s="17" t="s">
        <v>81</v>
      </c>
      <c r="AY138" s="17" t="s">
        <v>154</v>
      </c>
      <c r="BE138" s="144">
        <f>IF(U138="základní",N138,0)</f>
        <v>0</v>
      </c>
      <c r="BF138" s="144">
        <f>IF(U138="snížená",N138,0)</f>
        <v>0</v>
      </c>
      <c r="BG138" s="144">
        <f>IF(U138="zákl. přenesená",N138,0)</f>
        <v>0</v>
      </c>
      <c r="BH138" s="144">
        <f>IF(U138="sníž. přenesená",N138,0)</f>
        <v>0</v>
      </c>
      <c r="BI138" s="144">
        <f>IF(U138="nulová",N138,0)</f>
        <v>0</v>
      </c>
      <c r="BJ138" s="17" t="s">
        <v>81</v>
      </c>
      <c r="BK138" s="144">
        <f>ROUND(L138*K138,2)</f>
        <v>0</v>
      </c>
      <c r="BL138" s="17" t="s">
        <v>87</v>
      </c>
      <c r="BM138" s="17" t="s">
        <v>1732</v>
      </c>
    </row>
    <row r="139" spans="2:65" s="1" customFormat="1" ht="22.5" customHeight="1" x14ac:dyDescent="0.1">
      <c r="B139" s="135"/>
      <c r="C139" s="136" t="s">
        <v>93</v>
      </c>
      <c r="D139" s="136" t="s">
        <v>155</v>
      </c>
      <c r="E139" s="137" t="s">
        <v>186</v>
      </c>
      <c r="F139" s="244" t="s">
        <v>187</v>
      </c>
      <c r="G139" s="245"/>
      <c r="H139" s="245"/>
      <c r="I139" s="245"/>
      <c r="J139" s="138" t="s">
        <v>158</v>
      </c>
      <c r="K139" s="139">
        <v>22.265999999999998</v>
      </c>
      <c r="L139" s="246">
        <v>0</v>
      </c>
      <c r="M139" s="245"/>
      <c r="N139" s="246">
        <f>ROUND(L139*K139,2)</f>
        <v>0</v>
      </c>
      <c r="O139" s="245"/>
      <c r="P139" s="245"/>
      <c r="Q139" s="245"/>
      <c r="R139" s="140"/>
      <c r="T139" s="141" t="s">
        <v>3</v>
      </c>
      <c r="U139" s="40" t="s">
        <v>41</v>
      </c>
      <c r="V139" s="142">
        <v>8.9999999999999993E-3</v>
      </c>
      <c r="W139" s="142">
        <f>V139*K139</f>
        <v>0.20039399999999996</v>
      </c>
      <c r="X139" s="142">
        <v>0</v>
      </c>
      <c r="Y139" s="142">
        <f>X139*K139</f>
        <v>0</v>
      </c>
      <c r="Z139" s="142">
        <v>0</v>
      </c>
      <c r="AA139" s="143">
        <f>Z139*K139</f>
        <v>0</v>
      </c>
      <c r="AR139" s="17" t="s">
        <v>87</v>
      </c>
      <c r="AT139" s="17" t="s">
        <v>155</v>
      </c>
      <c r="AU139" s="17" t="s">
        <v>81</v>
      </c>
      <c r="AY139" s="17" t="s">
        <v>154</v>
      </c>
      <c r="BE139" s="144">
        <f>IF(U139="základní",N139,0)</f>
        <v>0</v>
      </c>
      <c r="BF139" s="144">
        <f>IF(U139="snížená",N139,0)</f>
        <v>0</v>
      </c>
      <c r="BG139" s="144">
        <f>IF(U139="zákl. přenesená",N139,0)</f>
        <v>0</v>
      </c>
      <c r="BH139" s="144">
        <f>IF(U139="sníž. přenesená",N139,0)</f>
        <v>0</v>
      </c>
      <c r="BI139" s="144">
        <f>IF(U139="nulová",N139,0)</f>
        <v>0</v>
      </c>
      <c r="BJ139" s="17" t="s">
        <v>81</v>
      </c>
      <c r="BK139" s="144">
        <f>ROUND(L139*K139,2)</f>
        <v>0</v>
      </c>
      <c r="BL139" s="17" t="s">
        <v>87</v>
      </c>
      <c r="BM139" s="17" t="s">
        <v>1733</v>
      </c>
    </row>
    <row r="140" spans="2:65" s="1" customFormat="1" ht="31.5" customHeight="1" x14ac:dyDescent="0.1">
      <c r="B140" s="135"/>
      <c r="C140" s="136" t="s">
        <v>195</v>
      </c>
      <c r="D140" s="136" t="s">
        <v>155</v>
      </c>
      <c r="E140" s="137" t="s">
        <v>191</v>
      </c>
      <c r="F140" s="244" t="s">
        <v>192</v>
      </c>
      <c r="G140" s="245"/>
      <c r="H140" s="245"/>
      <c r="I140" s="245"/>
      <c r="J140" s="138" t="s">
        <v>193</v>
      </c>
      <c r="K140" s="139">
        <v>35.625999999999998</v>
      </c>
      <c r="L140" s="246">
        <v>0</v>
      </c>
      <c r="M140" s="245"/>
      <c r="N140" s="246">
        <f>ROUND(L140*K140,2)</f>
        <v>0</v>
      </c>
      <c r="O140" s="245"/>
      <c r="P140" s="245"/>
      <c r="Q140" s="245"/>
      <c r="R140" s="140"/>
      <c r="T140" s="141" t="s">
        <v>3</v>
      </c>
      <c r="U140" s="40" t="s">
        <v>41</v>
      </c>
      <c r="V140" s="142">
        <v>0</v>
      </c>
      <c r="W140" s="142">
        <f>V140*K140</f>
        <v>0</v>
      </c>
      <c r="X140" s="142">
        <v>0</v>
      </c>
      <c r="Y140" s="142">
        <f>X140*K140</f>
        <v>0</v>
      </c>
      <c r="Z140" s="142">
        <v>0</v>
      </c>
      <c r="AA140" s="143">
        <f>Z140*K140</f>
        <v>0</v>
      </c>
      <c r="AR140" s="17" t="s">
        <v>87</v>
      </c>
      <c r="AT140" s="17" t="s">
        <v>155</v>
      </c>
      <c r="AU140" s="17" t="s">
        <v>81</v>
      </c>
      <c r="AY140" s="17" t="s">
        <v>154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17" t="s">
        <v>81</v>
      </c>
      <c r="BK140" s="144">
        <f>ROUND(L140*K140,2)</f>
        <v>0</v>
      </c>
      <c r="BL140" s="17" t="s">
        <v>87</v>
      </c>
      <c r="BM140" s="17" t="s">
        <v>1734</v>
      </c>
    </row>
    <row r="141" spans="2:65" s="11" customFormat="1" ht="22.5" customHeight="1" x14ac:dyDescent="0.1">
      <c r="B141" s="153"/>
      <c r="C141" s="154"/>
      <c r="D141" s="154"/>
      <c r="E141" s="155" t="s">
        <v>3</v>
      </c>
      <c r="F141" s="259" t="s">
        <v>1735</v>
      </c>
      <c r="G141" s="250"/>
      <c r="H141" s="250"/>
      <c r="I141" s="250"/>
      <c r="J141" s="154"/>
      <c r="K141" s="156">
        <v>35.625999999999998</v>
      </c>
      <c r="L141" s="154"/>
      <c r="M141" s="154"/>
      <c r="N141" s="154"/>
      <c r="O141" s="154"/>
      <c r="P141" s="154"/>
      <c r="Q141" s="154"/>
      <c r="R141" s="157"/>
      <c r="T141" s="158"/>
      <c r="U141" s="154"/>
      <c r="V141" s="154"/>
      <c r="W141" s="154"/>
      <c r="X141" s="154"/>
      <c r="Y141" s="154"/>
      <c r="Z141" s="154"/>
      <c r="AA141" s="159"/>
      <c r="AT141" s="160" t="s">
        <v>161</v>
      </c>
      <c r="AU141" s="160" t="s">
        <v>81</v>
      </c>
      <c r="AV141" s="11" t="s">
        <v>81</v>
      </c>
      <c r="AW141" s="11" t="s">
        <v>32</v>
      </c>
      <c r="AX141" s="11" t="s">
        <v>74</v>
      </c>
      <c r="AY141" s="160" t="s">
        <v>154</v>
      </c>
    </row>
    <row r="142" spans="2:65" s="12" customFormat="1" ht="22.5" customHeight="1" x14ac:dyDescent="0.1">
      <c r="B142" s="161"/>
      <c r="C142" s="162"/>
      <c r="D142" s="162"/>
      <c r="E142" s="163" t="s">
        <v>3</v>
      </c>
      <c r="F142" s="251" t="s">
        <v>163</v>
      </c>
      <c r="G142" s="252"/>
      <c r="H142" s="252"/>
      <c r="I142" s="252"/>
      <c r="J142" s="162"/>
      <c r="K142" s="164">
        <v>35.625999999999998</v>
      </c>
      <c r="L142" s="162"/>
      <c r="M142" s="162"/>
      <c r="N142" s="162"/>
      <c r="O142" s="162"/>
      <c r="P142" s="162"/>
      <c r="Q142" s="162"/>
      <c r="R142" s="165"/>
      <c r="T142" s="166"/>
      <c r="U142" s="162"/>
      <c r="V142" s="162"/>
      <c r="W142" s="162"/>
      <c r="X142" s="162"/>
      <c r="Y142" s="162"/>
      <c r="Z142" s="162"/>
      <c r="AA142" s="167"/>
      <c r="AT142" s="168" t="s">
        <v>161</v>
      </c>
      <c r="AU142" s="168" t="s">
        <v>81</v>
      </c>
      <c r="AV142" s="12" t="s">
        <v>87</v>
      </c>
      <c r="AW142" s="12" t="s">
        <v>32</v>
      </c>
      <c r="AX142" s="12" t="s">
        <v>20</v>
      </c>
      <c r="AY142" s="168" t="s">
        <v>154</v>
      </c>
    </row>
    <row r="143" spans="2:65" s="1" customFormat="1" ht="31.5" customHeight="1" x14ac:dyDescent="0.1">
      <c r="B143" s="135"/>
      <c r="C143" s="136" t="s">
        <v>203</v>
      </c>
      <c r="D143" s="136" t="s">
        <v>155</v>
      </c>
      <c r="E143" s="137" t="s">
        <v>196</v>
      </c>
      <c r="F143" s="244" t="s">
        <v>197</v>
      </c>
      <c r="G143" s="245"/>
      <c r="H143" s="245"/>
      <c r="I143" s="245"/>
      <c r="J143" s="138" t="s">
        <v>158</v>
      </c>
      <c r="K143" s="139">
        <v>22.265999999999998</v>
      </c>
      <c r="L143" s="246">
        <v>0</v>
      </c>
      <c r="M143" s="245"/>
      <c r="N143" s="246">
        <f>ROUND(L143*K143,2)</f>
        <v>0</v>
      </c>
      <c r="O143" s="245"/>
      <c r="P143" s="245"/>
      <c r="Q143" s="245"/>
      <c r="R143" s="140"/>
      <c r="T143" s="141" t="s">
        <v>3</v>
      </c>
      <c r="U143" s="40" t="s">
        <v>41</v>
      </c>
      <c r="V143" s="142">
        <v>0.29899999999999999</v>
      </c>
      <c r="W143" s="142">
        <f>V143*K143</f>
        <v>6.6575339999999992</v>
      </c>
      <c r="X143" s="142">
        <v>0</v>
      </c>
      <c r="Y143" s="142">
        <f>X143*K143</f>
        <v>0</v>
      </c>
      <c r="Z143" s="142">
        <v>0</v>
      </c>
      <c r="AA143" s="143">
        <f>Z143*K143</f>
        <v>0</v>
      </c>
      <c r="AR143" s="17" t="s">
        <v>87</v>
      </c>
      <c r="AT143" s="17" t="s">
        <v>155</v>
      </c>
      <c r="AU143" s="17" t="s">
        <v>81</v>
      </c>
      <c r="AY143" s="17" t="s">
        <v>154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17" t="s">
        <v>81</v>
      </c>
      <c r="BK143" s="144">
        <f>ROUND(L143*K143,2)</f>
        <v>0</v>
      </c>
      <c r="BL143" s="17" t="s">
        <v>87</v>
      </c>
      <c r="BM143" s="17" t="s">
        <v>1736</v>
      </c>
    </row>
    <row r="144" spans="2:65" s="1" customFormat="1" ht="44.25" customHeight="1" x14ac:dyDescent="0.1">
      <c r="B144" s="135"/>
      <c r="C144" s="136" t="s">
        <v>211</v>
      </c>
      <c r="D144" s="136" t="s">
        <v>155</v>
      </c>
      <c r="E144" s="137" t="s">
        <v>1737</v>
      </c>
      <c r="F144" s="244" t="s">
        <v>1738</v>
      </c>
      <c r="G144" s="245"/>
      <c r="H144" s="245"/>
      <c r="I144" s="245"/>
      <c r="J144" s="138" t="s">
        <v>158</v>
      </c>
      <c r="K144" s="139">
        <v>5.7880000000000003</v>
      </c>
      <c r="L144" s="246">
        <v>0</v>
      </c>
      <c r="M144" s="245"/>
      <c r="N144" s="246">
        <f>ROUND(L144*K144,2)</f>
        <v>0</v>
      </c>
      <c r="O144" s="245"/>
      <c r="P144" s="245"/>
      <c r="Q144" s="245"/>
      <c r="R144" s="140"/>
      <c r="T144" s="141" t="s">
        <v>3</v>
      </c>
      <c r="U144" s="40" t="s">
        <v>41</v>
      </c>
      <c r="V144" s="142">
        <v>1.587</v>
      </c>
      <c r="W144" s="142">
        <f>V144*K144</f>
        <v>9.1855560000000001</v>
      </c>
      <c r="X144" s="142">
        <v>0</v>
      </c>
      <c r="Y144" s="142">
        <f>X144*K144</f>
        <v>0</v>
      </c>
      <c r="Z144" s="142">
        <v>0</v>
      </c>
      <c r="AA144" s="143">
        <f>Z144*K144</f>
        <v>0</v>
      </c>
      <c r="AR144" s="17" t="s">
        <v>87</v>
      </c>
      <c r="AT144" s="17" t="s">
        <v>155</v>
      </c>
      <c r="AU144" s="17" t="s">
        <v>81</v>
      </c>
      <c r="AY144" s="17" t="s">
        <v>154</v>
      </c>
      <c r="BE144" s="144">
        <f>IF(U144="základní",N144,0)</f>
        <v>0</v>
      </c>
      <c r="BF144" s="144">
        <f>IF(U144="snížená",N144,0)</f>
        <v>0</v>
      </c>
      <c r="BG144" s="144">
        <f>IF(U144="zákl. přenesená",N144,0)</f>
        <v>0</v>
      </c>
      <c r="BH144" s="144">
        <f>IF(U144="sníž. přenesená",N144,0)</f>
        <v>0</v>
      </c>
      <c r="BI144" s="144">
        <f>IF(U144="nulová",N144,0)</f>
        <v>0</v>
      </c>
      <c r="BJ144" s="17" t="s">
        <v>81</v>
      </c>
      <c r="BK144" s="144">
        <f>ROUND(L144*K144,2)</f>
        <v>0</v>
      </c>
      <c r="BL144" s="17" t="s">
        <v>87</v>
      </c>
      <c r="BM144" s="17" t="s">
        <v>1739</v>
      </c>
    </row>
    <row r="145" spans="2:65" s="11" customFormat="1" ht="22.5" customHeight="1" x14ac:dyDescent="0.1">
      <c r="B145" s="153"/>
      <c r="C145" s="154"/>
      <c r="D145" s="154"/>
      <c r="E145" s="155" t="s">
        <v>3</v>
      </c>
      <c r="F145" s="259" t="s">
        <v>1740</v>
      </c>
      <c r="G145" s="250"/>
      <c r="H145" s="250"/>
      <c r="I145" s="250"/>
      <c r="J145" s="154"/>
      <c r="K145" s="156">
        <v>2.2320000000000002</v>
      </c>
      <c r="L145" s="154"/>
      <c r="M145" s="154"/>
      <c r="N145" s="154"/>
      <c r="O145" s="154"/>
      <c r="P145" s="154"/>
      <c r="Q145" s="154"/>
      <c r="R145" s="157"/>
      <c r="T145" s="158"/>
      <c r="U145" s="154"/>
      <c r="V145" s="154"/>
      <c r="W145" s="154"/>
      <c r="X145" s="154"/>
      <c r="Y145" s="154"/>
      <c r="Z145" s="154"/>
      <c r="AA145" s="159"/>
      <c r="AT145" s="160" t="s">
        <v>161</v>
      </c>
      <c r="AU145" s="160" t="s">
        <v>81</v>
      </c>
      <c r="AV145" s="11" t="s">
        <v>81</v>
      </c>
      <c r="AW145" s="11" t="s">
        <v>32</v>
      </c>
      <c r="AX145" s="11" t="s">
        <v>74</v>
      </c>
      <c r="AY145" s="160" t="s">
        <v>154</v>
      </c>
    </row>
    <row r="146" spans="2:65" s="11" customFormat="1" ht="22.5" customHeight="1" x14ac:dyDescent="0.1">
      <c r="B146" s="153"/>
      <c r="C146" s="154"/>
      <c r="D146" s="154"/>
      <c r="E146" s="155" t="s">
        <v>3</v>
      </c>
      <c r="F146" s="249" t="s">
        <v>1741</v>
      </c>
      <c r="G146" s="250"/>
      <c r="H146" s="250"/>
      <c r="I146" s="250"/>
      <c r="J146" s="154"/>
      <c r="K146" s="156">
        <v>2.3759999999999999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161</v>
      </c>
      <c r="AU146" s="160" t="s">
        <v>81</v>
      </c>
      <c r="AV146" s="11" t="s">
        <v>81</v>
      </c>
      <c r="AW146" s="11" t="s">
        <v>32</v>
      </c>
      <c r="AX146" s="11" t="s">
        <v>74</v>
      </c>
      <c r="AY146" s="160" t="s">
        <v>154</v>
      </c>
    </row>
    <row r="147" spans="2:65" s="11" customFormat="1" ht="22.5" customHeight="1" x14ac:dyDescent="0.1">
      <c r="B147" s="153"/>
      <c r="C147" s="154"/>
      <c r="D147" s="154"/>
      <c r="E147" s="155" t="s">
        <v>3</v>
      </c>
      <c r="F147" s="249" t="s">
        <v>1742</v>
      </c>
      <c r="G147" s="250"/>
      <c r="H147" s="250"/>
      <c r="I147" s="250"/>
      <c r="J147" s="154"/>
      <c r="K147" s="156">
        <v>1.18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161</v>
      </c>
      <c r="AU147" s="160" t="s">
        <v>81</v>
      </c>
      <c r="AV147" s="11" t="s">
        <v>81</v>
      </c>
      <c r="AW147" s="11" t="s">
        <v>32</v>
      </c>
      <c r="AX147" s="11" t="s">
        <v>74</v>
      </c>
      <c r="AY147" s="160" t="s">
        <v>154</v>
      </c>
    </row>
    <row r="148" spans="2:65" s="12" customFormat="1" ht="22.5" customHeight="1" x14ac:dyDescent="0.1">
      <c r="B148" s="161"/>
      <c r="C148" s="162"/>
      <c r="D148" s="162"/>
      <c r="E148" s="163" t="s">
        <v>3</v>
      </c>
      <c r="F148" s="251" t="s">
        <v>163</v>
      </c>
      <c r="G148" s="252"/>
      <c r="H148" s="252"/>
      <c r="I148" s="252"/>
      <c r="J148" s="162"/>
      <c r="K148" s="164">
        <v>5.7880000000000003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161</v>
      </c>
      <c r="AU148" s="168" t="s">
        <v>81</v>
      </c>
      <c r="AV148" s="12" t="s">
        <v>87</v>
      </c>
      <c r="AW148" s="12" t="s">
        <v>32</v>
      </c>
      <c r="AX148" s="12" t="s">
        <v>20</v>
      </c>
      <c r="AY148" s="168" t="s">
        <v>154</v>
      </c>
    </row>
    <row r="149" spans="2:65" s="1" customFormat="1" ht="22.5" customHeight="1" x14ac:dyDescent="0.1">
      <c r="B149" s="135"/>
      <c r="C149" s="177" t="s">
        <v>25</v>
      </c>
      <c r="D149" s="177" t="s">
        <v>367</v>
      </c>
      <c r="E149" s="178" t="s">
        <v>1743</v>
      </c>
      <c r="F149" s="256" t="s">
        <v>1744</v>
      </c>
      <c r="G149" s="257"/>
      <c r="H149" s="257"/>
      <c r="I149" s="257"/>
      <c r="J149" s="179" t="s">
        <v>193</v>
      </c>
      <c r="K149" s="180">
        <v>11.576000000000001</v>
      </c>
      <c r="L149" s="258">
        <v>0</v>
      </c>
      <c r="M149" s="257"/>
      <c r="N149" s="258">
        <f>ROUND(L149*K149,2)</f>
        <v>0</v>
      </c>
      <c r="O149" s="245"/>
      <c r="P149" s="245"/>
      <c r="Q149" s="245"/>
      <c r="R149" s="140"/>
      <c r="T149" s="141" t="s">
        <v>3</v>
      </c>
      <c r="U149" s="40" t="s">
        <v>41</v>
      </c>
      <c r="V149" s="142">
        <v>0</v>
      </c>
      <c r="W149" s="142">
        <f>V149*K149</f>
        <v>0</v>
      </c>
      <c r="X149" s="142">
        <v>1</v>
      </c>
      <c r="Y149" s="142">
        <f>X149*K149</f>
        <v>11.576000000000001</v>
      </c>
      <c r="Z149" s="142">
        <v>0</v>
      </c>
      <c r="AA149" s="143">
        <f>Z149*K149</f>
        <v>0</v>
      </c>
      <c r="AR149" s="17" t="s">
        <v>203</v>
      </c>
      <c r="AT149" s="17" t="s">
        <v>367</v>
      </c>
      <c r="AU149" s="17" t="s">
        <v>81</v>
      </c>
      <c r="AY149" s="17" t="s">
        <v>154</v>
      </c>
      <c r="BE149" s="144">
        <f>IF(U149="základní",N149,0)</f>
        <v>0</v>
      </c>
      <c r="BF149" s="144">
        <f>IF(U149="snížená",N149,0)</f>
        <v>0</v>
      </c>
      <c r="BG149" s="144">
        <f>IF(U149="zákl. přenesená",N149,0)</f>
        <v>0</v>
      </c>
      <c r="BH149" s="144">
        <f>IF(U149="sníž. přenesená",N149,0)</f>
        <v>0</v>
      </c>
      <c r="BI149" s="144">
        <f>IF(U149="nulová",N149,0)</f>
        <v>0</v>
      </c>
      <c r="BJ149" s="17" t="s">
        <v>81</v>
      </c>
      <c r="BK149" s="144">
        <f>ROUND(L149*K149,2)</f>
        <v>0</v>
      </c>
      <c r="BL149" s="17" t="s">
        <v>87</v>
      </c>
      <c r="BM149" s="17" t="s">
        <v>1745</v>
      </c>
    </row>
    <row r="150" spans="2:65" s="11" customFormat="1" ht="22.5" customHeight="1" x14ac:dyDescent="0.1">
      <c r="B150" s="153"/>
      <c r="C150" s="154"/>
      <c r="D150" s="154"/>
      <c r="E150" s="155" t="s">
        <v>3</v>
      </c>
      <c r="F150" s="259" t="s">
        <v>1746</v>
      </c>
      <c r="G150" s="250"/>
      <c r="H150" s="250"/>
      <c r="I150" s="250"/>
      <c r="J150" s="154"/>
      <c r="K150" s="156">
        <v>11.576000000000001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161</v>
      </c>
      <c r="AU150" s="160" t="s">
        <v>81</v>
      </c>
      <c r="AV150" s="11" t="s">
        <v>81</v>
      </c>
      <c r="AW150" s="11" t="s">
        <v>32</v>
      </c>
      <c r="AX150" s="11" t="s">
        <v>20</v>
      </c>
      <c r="AY150" s="160" t="s">
        <v>154</v>
      </c>
    </row>
    <row r="151" spans="2:65" s="1" customFormat="1" ht="44.25" customHeight="1" x14ac:dyDescent="0.1">
      <c r="B151" s="135"/>
      <c r="C151" s="136" t="s">
        <v>226</v>
      </c>
      <c r="D151" s="136" t="s">
        <v>155</v>
      </c>
      <c r="E151" s="137" t="s">
        <v>1747</v>
      </c>
      <c r="F151" s="244" t="s">
        <v>1748</v>
      </c>
      <c r="G151" s="245"/>
      <c r="H151" s="245"/>
      <c r="I151" s="245"/>
      <c r="J151" s="138" t="s">
        <v>158</v>
      </c>
      <c r="K151" s="139">
        <v>2</v>
      </c>
      <c r="L151" s="246">
        <v>0</v>
      </c>
      <c r="M151" s="245"/>
      <c r="N151" s="246">
        <f>ROUND(L151*K151,2)</f>
        <v>0</v>
      </c>
      <c r="O151" s="245"/>
      <c r="P151" s="245"/>
      <c r="Q151" s="245"/>
      <c r="R151" s="140"/>
      <c r="T151" s="141" t="s">
        <v>3</v>
      </c>
      <c r="U151" s="40" t="s">
        <v>41</v>
      </c>
      <c r="V151" s="142">
        <v>2.1949999999999998</v>
      </c>
      <c r="W151" s="142">
        <f>V151*K151</f>
        <v>4.3899999999999997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17" t="s">
        <v>87</v>
      </c>
      <c r="AT151" s="17" t="s">
        <v>155</v>
      </c>
      <c r="AU151" s="17" t="s">
        <v>81</v>
      </c>
      <c r="AY151" s="17" t="s">
        <v>154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17" t="s">
        <v>81</v>
      </c>
      <c r="BK151" s="144">
        <f>ROUND(L151*K151,2)</f>
        <v>0</v>
      </c>
      <c r="BL151" s="17" t="s">
        <v>87</v>
      </c>
      <c r="BM151" s="17" t="s">
        <v>1749</v>
      </c>
    </row>
    <row r="152" spans="2:65" s="9" customFormat="1" ht="29.85" customHeight="1" x14ac:dyDescent="0.15">
      <c r="B152" s="124"/>
      <c r="C152" s="125"/>
      <c r="D152" s="134" t="s">
        <v>117</v>
      </c>
      <c r="E152" s="134"/>
      <c r="F152" s="134"/>
      <c r="G152" s="134"/>
      <c r="H152" s="134"/>
      <c r="I152" s="134"/>
      <c r="J152" s="134"/>
      <c r="K152" s="134"/>
      <c r="L152" s="134"/>
      <c r="M152" s="134"/>
      <c r="N152" s="260">
        <f>BK152</f>
        <v>0</v>
      </c>
      <c r="O152" s="261"/>
      <c r="P152" s="261"/>
      <c r="Q152" s="261"/>
      <c r="R152" s="127"/>
      <c r="T152" s="128"/>
      <c r="U152" s="125"/>
      <c r="V152" s="125"/>
      <c r="W152" s="129">
        <f>SUM(W153:W154)</f>
        <v>3.7490000000000001</v>
      </c>
      <c r="X152" s="125"/>
      <c r="Y152" s="129">
        <f>SUM(Y153:Y154)</f>
        <v>0.185</v>
      </c>
      <c r="Z152" s="125"/>
      <c r="AA152" s="130">
        <f>SUM(AA153:AA154)</f>
        <v>0</v>
      </c>
      <c r="AR152" s="131" t="s">
        <v>20</v>
      </c>
      <c r="AT152" s="132" t="s">
        <v>73</v>
      </c>
      <c r="AU152" s="132" t="s">
        <v>20</v>
      </c>
      <c r="AY152" s="131" t="s">
        <v>154</v>
      </c>
      <c r="BK152" s="133">
        <f>SUM(BK153:BK154)</f>
        <v>0</v>
      </c>
    </row>
    <row r="153" spans="2:65" s="1" customFormat="1" ht="22.5" customHeight="1" x14ac:dyDescent="0.1">
      <c r="B153" s="135"/>
      <c r="C153" s="136" t="s">
        <v>232</v>
      </c>
      <c r="D153" s="136" t="s">
        <v>155</v>
      </c>
      <c r="E153" s="137" t="s">
        <v>1750</v>
      </c>
      <c r="F153" s="244" t="s">
        <v>1751</v>
      </c>
      <c r="G153" s="245"/>
      <c r="H153" s="245"/>
      <c r="I153" s="245"/>
      <c r="J153" s="138" t="s">
        <v>235</v>
      </c>
      <c r="K153" s="139">
        <v>1</v>
      </c>
      <c r="L153" s="246">
        <v>0</v>
      </c>
      <c r="M153" s="245"/>
      <c r="N153" s="246">
        <f>ROUND(L153*K153,2)</f>
        <v>0</v>
      </c>
      <c r="O153" s="245"/>
      <c r="P153" s="245"/>
      <c r="Q153" s="245"/>
      <c r="R153" s="140"/>
      <c r="T153" s="141" t="s">
        <v>3</v>
      </c>
      <c r="U153" s="40" t="s">
        <v>41</v>
      </c>
      <c r="V153" s="142">
        <v>3.7490000000000001</v>
      </c>
      <c r="W153" s="142">
        <f>V153*K153</f>
        <v>3.7490000000000001</v>
      </c>
      <c r="X153" s="142">
        <v>0</v>
      </c>
      <c r="Y153" s="142">
        <f>X153*K153</f>
        <v>0</v>
      </c>
      <c r="Z153" s="142">
        <v>0</v>
      </c>
      <c r="AA153" s="143">
        <f>Z153*K153</f>
        <v>0</v>
      </c>
      <c r="AR153" s="17" t="s">
        <v>87</v>
      </c>
      <c r="AT153" s="17" t="s">
        <v>155</v>
      </c>
      <c r="AU153" s="17" t="s">
        <v>81</v>
      </c>
      <c r="AY153" s="17" t="s">
        <v>154</v>
      </c>
      <c r="BE153" s="144">
        <f>IF(U153="základní",N153,0)</f>
        <v>0</v>
      </c>
      <c r="BF153" s="144">
        <f>IF(U153="snížená",N153,0)</f>
        <v>0</v>
      </c>
      <c r="BG153" s="144">
        <f>IF(U153="zákl. přenesená",N153,0)</f>
        <v>0</v>
      </c>
      <c r="BH153" s="144">
        <f>IF(U153="sníž. přenesená",N153,0)</f>
        <v>0</v>
      </c>
      <c r="BI153" s="144">
        <f>IF(U153="nulová",N153,0)</f>
        <v>0</v>
      </c>
      <c r="BJ153" s="17" t="s">
        <v>81</v>
      </c>
      <c r="BK153" s="144">
        <f>ROUND(L153*K153,2)</f>
        <v>0</v>
      </c>
      <c r="BL153" s="17" t="s">
        <v>87</v>
      </c>
      <c r="BM153" s="17" t="s">
        <v>1752</v>
      </c>
    </row>
    <row r="154" spans="2:65" s="1" customFormat="1" ht="31.5" customHeight="1" x14ac:dyDescent="0.1">
      <c r="B154" s="135"/>
      <c r="C154" s="177" t="s">
        <v>238</v>
      </c>
      <c r="D154" s="177" t="s">
        <v>367</v>
      </c>
      <c r="E154" s="178" t="s">
        <v>1753</v>
      </c>
      <c r="F154" s="256" t="s">
        <v>1754</v>
      </c>
      <c r="G154" s="257"/>
      <c r="H154" s="257"/>
      <c r="I154" s="257"/>
      <c r="J154" s="179" t="s">
        <v>235</v>
      </c>
      <c r="K154" s="180">
        <v>1</v>
      </c>
      <c r="L154" s="258">
        <v>0</v>
      </c>
      <c r="M154" s="257"/>
      <c r="N154" s="258">
        <f>ROUND(L154*K154,2)</f>
        <v>0</v>
      </c>
      <c r="O154" s="245"/>
      <c r="P154" s="245"/>
      <c r="Q154" s="245"/>
      <c r="R154" s="140"/>
      <c r="T154" s="141" t="s">
        <v>3</v>
      </c>
      <c r="U154" s="40" t="s">
        <v>41</v>
      </c>
      <c r="V154" s="142">
        <v>0</v>
      </c>
      <c r="W154" s="142">
        <f>V154*K154</f>
        <v>0</v>
      </c>
      <c r="X154" s="142">
        <v>0.185</v>
      </c>
      <c r="Y154" s="142">
        <f>X154*K154</f>
        <v>0.185</v>
      </c>
      <c r="Z154" s="142">
        <v>0</v>
      </c>
      <c r="AA154" s="143">
        <f>Z154*K154</f>
        <v>0</v>
      </c>
      <c r="AR154" s="17" t="s">
        <v>203</v>
      </c>
      <c r="AT154" s="17" t="s">
        <v>367</v>
      </c>
      <c r="AU154" s="17" t="s">
        <v>81</v>
      </c>
      <c r="AY154" s="17" t="s">
        <v>154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17" t="s">
        <v>81</v>
      </c>
      <c r="BK154" s="144">
        <f>ROUND(L154*K154,2)</f>
        <v>0</v>
      </c>
      <c r="BL154" s="17" t="s">
        <v>87</v>
      </c>
      <c r="BM154" s="17" t="s">
        <v>1755</v>
      </c>
    </row>
    <row r="155" spans="2:65" s="9" customFormat="1" ht="29.85" customHeight="1" x14ac:dyDescent="0.15">
      <c r="B155" s="124"/>
      <c r="C155" s="125"/>
      <c r="D155" s="134" t="s">
        <v>118</v>
      </c>
      <c r="E155" s="134"/>
      <c r="F155" s="134"/>
      <c r="G155" s="134"/>
      <c r="H155" s="134"/>
      <c r="I155" s="134"/>
      <c r="J155" s="134"/>
      <c r="K155" s="134"/>
      <c r="L155" s="134"/>
      <c r="M155" s="134"/>
      <c r="N155" s="260">
        <f>BK155</f>
        <v>0</v>
      </c>
      <c r="O155" s="261"/>
      <c r="P155" s="261"/>
      <c r="Q155" s="261"/>
      <c r="R155" s="127"/>
      <c r="T155" s="128"/>
      <c r="U155" s="125"/>
      <c r="V155" s="125"/>
      <c r="W155" s="129">
        <f>SUM(W156:W163)</f>
        <v>3.6035699999999999</v>
      </c>
      <c r="X155" s="125"/>
      <c r="Y155" s="129">
        <f>SUM(Y156:Y163)</f>
        <v>0</v>
      </c>
      <c r="Z155" s="125"/>
      <c r="AA155" s="130">
        <f>SUM(AA156:AA163)</f>
        <v>0</v>
      </c>
      <c r="AR155" s="131" t="s">
        <v>20</v>
      </c>
      <c r="AT155" s="132" t="s">
        <v>73</v>
      </c>
      <c r="AU155" s="132" t="s">
        <v>20</v>
      </c>
      <c r="AY155" s="131" t="s">
        <v>154</v>
      </c>
      <c r="BK155" s="133">
        <f>SUM(BK156:BK163)</f>
        <v>0</v>
      </c>
    </row>
    <row r="156" spans="2:65" s="1" customFormat="1" ht="31.5" customHeight="1" x14ac:dyDescent="0.1">
      <c r="B156" s="135"/>
      <c r="C156" s="136" t="s">
        <v>246</v>
      </c>
      <c r="D156" s="136" t="s">
        <v>155</v>
      </c>
      <c r="E156" s="137" t="s">
        <v>1756</v>
      </c>
      <c r="F156" s="244" t="s">
        <v>1757</v>
      </c>
      <c r="G156" s="245"/>
      <c r="H156" s="245"/>
      <c r="I156" s="245"/>
      <c r="J156" s="138" t="s">
        <v>158</v>
      </c>
      <c r="K156" s="139">
        <v>2.1259999999999999</v>
      </c>
      <c r="L156" s="246">
        <v>0</v>
      </c>
      <c r="M156" s="245"/>
      <c r="N156" s="246">
        <f>ROUND(L156*K156,2)</f>
        <v>0</v>
      </c>
      <c r="O156" s="245"/>
      <c r="P156" s="245"/>
      <c r="Q156" s="245"/>
      <c r="R156" s="140"/>
      <c r="T156" s="141" t="s">
        <v>3</v>
      </c>
      <c r="U156" s="40" t="s">
        <v>41</v>
      </c>
      <c r="V156" s="142">
        <v>1.6950000000000001</v>
      </c>
      <c r="W156" s="142">
        <f>V156*K156</f>
        <v>3.6035699999999999</v>
      </c>
      <c r="X156" s="142">
        <v>0</v>
      </c>
      <c r="Y156" s="142">
        <f>X156*K156</f>
        <v>0</v>
      </c>
      <c r="Z156" s="142">
        <v>0</v>
      </c>
      <c r="AA156" s="143">
        <f>Z156*K156</f>
        <v>0</v>
      </c>
      <c r="AR156" s="17" t="s">
        <v>87</v>
      </c>
      <c r="AT156" s="17" t="s">
        <v>155</v>
      </c>
      <c r="AU156" s="17" t="s">
        <v>81</v>
      </c>
      <c r="AY156" s="17" t="s">
        <v>154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17" t="s">
        <v>81</v>
      </c>
      <c r="BK156" s="144">
        <f>ROUND(L156*K156,2)</f>
        <v>0</v>
      </c>
      <c r="BL156" s="17" t="s">
        <v>87</v>
      </c>
      <c r="BM156" s="17" t="s">
        <v>1758</v>
      </c>
    </row>
    <row r="157" spans="2:65" s="10" customFormat="1" ht="22.5" customHeight="1" x14ac:dyDescent="0.1">
      <c r="B157" s="145"/>
      <c r="C157" s="146"/>
      <c r="D157" s="146"/>
      <c r="E157" s="147" t="s">
        <v>3</v>
      </c>
      <c r="F157" s="247" t="s">
        <v>1718</v>
      </c>
      <c r="G157" s="248"/>
      <c r="H157" s="248"/>
      <c r="I157" s="248"/>
      <c r="J157" s="146"/>
      <c r="K157" s="148" t="s">
        <v>3</v>
      </c>
      <c r="L157" s="146"/>
      <c r="M157" s="146"/>
      <c r="N157" s="146"/>
      <c r="O157" s="146"/>
      <c r="P157" s="146"/>
      <c r="Q157" s="146"/>
      <c r="R157" s="149"/>
      <c r="T157" s="150"/>
      <c r="U157" s="146"/>
      <c r="V157" s="146"/>
      <c r="W157" s="146"/>
      <c r="X157" s="146"/>
      <c r="Y157" s="146"/>
      <c r="Z157" s="146"/>
      <c r="AA157" s="151"/>
      <c r="AT157" s="152" t="s">
        <v>161</v>
      </c>
      <c r="AU157" s="152" t="s">
        <v>81</v>
      </c>
      <c r="AV157" s="10" t="s">
        <v>20</v>
      </c>
      <c r="AW157" s="10" t="s">
        <v>32</v>
      </c>
      <c r="AX157" s="10" t="s">
        <v>74</v>
      </c>
      <c r="AY157" s="152" t="s">
        <v>154</v>
      </c>
    </row>
    <row r="158" spans="2:65" s="11" customFormat="1" ht="22.5" customHeight="1" x14ac:dyDescent="0.1">
      <c r="B158" s="153"/>
      <c r="C158" s="154"/>
      <c r="D158" s="154"/>
      <c r="E158" s="155" t="s">
        <v>3</v>
      </c>
      <c r="F158" s="249" t="s">
        <v>1759</v>
      </c>
      <c r="G158" s="250"/>
      <c r="H158" s="250"/>
      <c r="I158" s="250"/>
      <c r="J158" s="154"/>
      <c r="K158" s="156">
        <v>0.74399999999999999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161</v>
      </c>
      <c r="AU158" s="160" t="s">
        <v>81</v>
      </c>
      <c r="AV158" s="11" t="s">
        <v>81</v>
      </c>
      <c r="AW158" s="11" t="s">
        <v>32</v>
      </c>
      <c r="AX158" s="11" t="s">
        <v>74</v>
      </c>
      <c r="AY158" s="160" t="s">
        <v>154</v>
      </c>
    </row>
    <row r="159" spans="2:65" s="10" customFormat="1" ht="22.5" customHeight="1" x14ac:dyDescent="0.1">
      <c r="B159" s="145"/>
      <c r="C159" s="146"/>
      <c r="D159" s="146"/>
      <c r="E159" s="147" t="s">
        <v>3</v>
      </c>
      <c r="F159" s="253" t="s">
        <v>1720</v>
      </c>
      <c r="G159" s="248"/>
      <c r="H159" s="248"/>
      <c r="I159" s="248"/>
      <c r="J159" s="146"/>
      <c r="K159" s="148" t="s">
        <v>3</v>
      </c>
      <c r="L159" s="146"/>
      <c r="M159" s="146"/>
      <c r="N159" s="146"/>
      <c r="O159" s="146"/>
      <c r="P159" s="146"/>
      <c r="Q159" s="146"/>
      <c r="R159" s="149"/>
      <c r="T159" s="150"/>
      <c r="U159" s="146"/>
      <c r="V159" s="146"/>
      <c r="W159" s="146"/>
      <c r="X159" s="146"/>
      <c r="Y159" s="146"/>
      <c r="Z159" s="146"/>
      <c r="AA159" s="151"/>
      <c r="AT159" s="152" t="s">
        <v>161</v>
      </c>
      <c r="AU159" s="152" t="s">
        <v>81</v>
      </c>
      <c r="AV159" s="10" t="s">
        <v>20</v>
      </c>
      <c r="AW159" s="10" t="s">
        <v>32</v>
      </c>
      <c r="AX159" s="10" t="s">
        <v>74</v>
      </c>
      <c r="AY159" s="152" t="s">
        <v>154</v>
      </c>
    </row>
    <row r="160" spans="2:65" s="11" customFormat="1" ht="22.5" customHeight="1" x14ac:dyDescent="0.1">
      <c r="B160" s="153"/>
      <c r="C160" s="154"/>
      <c r="D160" s="154"/>
      <c r="E160" s="155" t="s">
        <v>3</v>
      </c>
      <c r="F160" s="249" t="s">
        <v>1760</v>
      </c>
      <c r="G160" s="250"/>
      <c r="H160" s="250"/>
      <c r="I160" s="250"/>
      <c r="J160" s="154"/>
      <c r="K160" s="156">
        <v>0.79200000000000004</v>
      </c>
      <c r="L160" s="154"/>
      <c r="M160" s="154"/>
      <c r="N160" s="154"/>
      <c r="O160" s="154"/>
      <c r="P160" s="154"/>
      <c r="Q160" s="154"/>
      <c r="R160" s="157"/>
      <c r="T160" s="158"/>
      <c r="U160" s="154"/>
      <c r="V160" s="154"/>
      <c r="W160" s="154"/>
      <c r="X160" s="154"/>
      <c r="Y160" s="154"/>
      <c r="Z160" s="154"/>
      <c r="AA160" s="159"/>
      <c r="AT160" s="160" t="s">
        <v>161</v>
      </c>
      <c r="AU160" s="160" t="s">
        <v>81</v>
      </c>
      <c r="AV160" s="11" t="s">
        <v>81</v>
      </c>
      <c r="AW160" s="11" t="s">
        <v>32</v>
      </c>
      <c r="AX160" s="11" t="s">
        <v>74</v>
      </c>
      <c r="AY160" s="160" t="s">
        <v>154</v>
      </c>
    </row>
    <row r="161" spans="2:65" s="10" customFormat="1" ht="22.5" customHeight="1" x14ac:dyDescent="0.1">
      <c r="B161" s="145"/>
      <c r="C161" s="146"/>
      <c r="D161" s="146"/>
      <c r="E161" s="147" t="s">
        <v>3</v>
      </c>
      <c r="F161" s="253" t="s">
        <v>1761</v>
      </c>
      <c r="G161" s="248"/>
      <c r="H161" s="248"/>
      <c r="I161" s="248"/>
      <c r="J161" s="146"/>
      <c r="K161" s="148" t="s">
        <v>3</v>
      </c>
      <c r="L161" s="146"/>
      <c r="M161" s="146"/>
      <c r="N161" s="146"/>
      <c r="O161" s="146"/>
      <c r="P161" s="146"/>
      <c r="Q161" s="146"/>
      <c r="R161" s="149"/>
      <c r="T161" s="150"/>
      <c r="U161" s="146"/>
      <c r="V161" s="146"/>
      <c r="W161" s="146"/>
      <c r="X161" s="146"/>
      <c r="Y161" s="146"/>
      <c r="Z161" s="146"/>
      <c r="AA161" s="151"/>
      <c r="AT161" s="152" t="s">
        <v>161</v>
      </c>
      <c r="AU161" s="152" t="s">
        <v>81</v>
      </c>
      <c r="AV161" s="10" t="s">
        <v>20</v>
      </c>
      <c r="AW161" s="10" t="s">
        <v>32</v>
      </c>
      <c r="AX161" s="10" t="s">
        <v>74</v>
      </c>
      <c r="AY161" s="152" t="s">
        <v>154</v>
      </c>
    </row>
    <row r="162" spans="2:65" s="11" customFormat="1" ht="22.5" customHeight="1" x14ac:dyDescent="0.1">
      <c r="B162" s="153"/>
      <c r="C162" s="154"/>
      <c r="D162" s="154"/>
      <c r="E162" s="155" t="s">
        <v>3</v>
      </c>
      <c r="F162" s="249" t="s">
        <v>1762</v>
      </c>
      <c r="G162" s="250"/>
      <c r="H162" s="250"/>
      <c r="I162" s="250"/>
      <c r="J162" s="154"/>
      <c r="K162" s="156">
        <v>0.59</v>
      </c>
      <c r="L162" s="154"/>
      <c r="M162" s="154"/>
      <c r="N162" s="154"/>
      <c r="O162" s="154"/>
      <c r="P162" s="154"/>
      <c r="Q162" s="154"/>
      <c r="R162" s="157"/>
      <c r="T162" s="158"/>
      <c r="U162" s="154"/>
      <c r="V162" s="154"/>
      <c r="W162" s="154"/>
      <c r="X162" s="154"/>
      <c r="Y162" s="154"/>
      <c r="Z162" s="154"/>
      <c r="AA162" s="159"/>
      <c r="AT162" s="160" t="s">
        <v>161</v>
      </c>
      <c r="AU162" s="160" t="s">
        <v>81</v>
      </c>
      <c r="AV162" s="11" t="s">
        <v>81</v>
      </c>
      <c r="AW162" s="11" t="s">
        <v>32</v>
      </c>
      <c r="AX162" s="11" t="s">
        <v>74</v>
      </c>
      <c r="AY162" s="160" t="s">
        <v>154</v>
      </c>
    </row>
    <row r="163" spans="2:65" s="12" customFormat="1" ht="22.5" customHeight="1" x14ac:dyDescent="0.1">
      <c r="B163" s="161"/>
      <c r="C163" s="162"/>
      <c r="D163" s="162"/>
      <c r="E163" s="163" t="s">
        <v>3</v>
      </c>
      <c r="F163" s="251" t="s">
        <v>163</v>
      </c>
      <c r="G163" s="252"/>
      <c r="H163" s="252"/>
      <c r="I163" s="252"/>
      <c r="J163" s="162"/>
      <c r="K163" s="164">
        <v>2.1259999999999999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161</v>
      </c>
      <c r="AU163" s="168" t="s">
        <v>81</v>
      </c>
      <c r="AV163" s="12" t="s">
        <v>87</v>
      </c>
      <c r="AW163" s="12" t="s">
        <v>32</v>
      </c>
      <c r="AX163" s="12" t="s">
        <v>20</v>
      </c>
      <c r="AY163" s="168" t="s">
        <v>154</v>
      </c>
    </row>
    <row r="164" spans="2:65" s="9" customFormat="1" ht="29.85" customHeight="1" x14ac:dyDescent="0.15">
      <c r="B164" s="124"/>
      <c r="C164" s="125"/>
      <c r="D164" s="134" t="s">
        <v>1707</v>
      </c>
      <c r="E164" s="134"/>
      <c r="F164" s="134"/>
      <c r="G164" s="134"/>
      <c r="H164" s="134"/>
      <c r="I164" s="134"/>
      <c r="J164" s="134"/>
      <c r="K164" s="134"/>
      <c r="L164" s="134"/>
      <c r="M164" s="134"/>
      <c r="N164" s="262">
        <f>BK164</f>
        <v>0</v>
      </c>
      <c r="O164" s="263"/>
      <c r="P164" s="263"/>
      <c r="Q164" s="263"/>
      <c r="R164" s="127"/>
      <c r="T164" s="128"/>
      <c r="U164" s="125"/>
      <c r="V164" s="125"/>
      <c r="W164" s="129">
        <f>SUM(W165:W174)</f>
        <v>2.6991999999999994</v>
      </c>
      <c r="X164" s="125"/>
      <c r="Y164" s="129">
        <f>SUM(Y165:Y174)</f>
        <v>4.816E-3</v>
      </c>
      <c r="Z164" s="125"/>
      <c r="AA164" s="130">
        <f>SUM(AA165:AA174)</f>
        <v>0</v>
      </c>
      <c r="AR164" s="131" t="s">
        <v>20</v>
      </c>
      <c r="AT164" s="132" t="s">
        <v>73</v>
      </c>
      <c r="AU164" s="132" t="s">
        <v>20</v>
      </c>
      <c r="AY164" s="131" t="s">
        <v>154</v>
      </c>
      <c r="BK164" s="133">
        <f>SUM(BK165:BK174)</f>
        <v>0</v>
      </c>
    </row>
    <row r="165" spans="2:65" s="1" customFormat="1" ht="44.25" customHeight="1" x14ac:dyDescent="0.1">
      <c r="B165" s="135"/>
      <c r="C165" s="136" t="s">
        <v>9</v>
      </c>
      <c r="D165" s="136" t="s">
        <v>155</v>
      </c>
      <c r="E165" s="137" t="s">
        <v>1763</v>
      </c>
      <c r="F165" s="244" t="s">
        <v>1764</v>
      </c>
      <c r="G165" s="245"/>
      <c r="H165" s="245"/>
      <c r="I165" s="245"/>
      <c r="J165" s="138" t="s">
        <v>206</v>
      </c>
      <c r="K165" s="139">
        <v>14.2</v>
      </c>
      <c r="L165" s="246">
        <v>0</v>
      </c>
      <c r="M165" s="245"/>
      <c r="N165" s="246">
        <f>ROUND(L165*K165,2)</f>
        <v>0</v>
      </c>
      <c r="O165" s="245"/>
      <c r="P165" s="245"/>
      <c r="Q165" s="245"/>
      <c r="R165" s="140"/>
      <c r="T165" s="141" t="s">
        <v>3</v>
      </c>
      <c r="U165" s="40" t="s">
        <v>41</v>
      </c>
      <c r="V165" s="142">
        <v>4.3999999999999997E-2</v>
      </c>
      <c r="W165" s="142">
        <f>V165*K165</f>
        <v>0.62479999999999991</v>
      </c>
      <c r="X165" s="142">
        <v>0</v>
      </c>
      <c r="Y165" s="142">
        <f>X165*K165</f>
        <v>0</v>
      </c>
      <c r="Z165" s="142">
        <v>0</v>
      </c>
      <c r="AA165" s="143">
        <f>Z165*K165</f>
        <v>0</v>
      </c>
      <c r="AR165" s="17" t="s">
        <v>87</v>
      </c>
      <c r="AT165" s="17" t="s">
        <v>155</v>
      </c>
      <c r="AU165" s="17" t="s">
        <v>81</v>
      </c>
      <c r="AY165" s="17" t="s">
        <v>154</v>
      </c>
      <c r="BE165" s="144">
        <f>IF(U165="základní",N165,0)</f>
        <v>0</v>
      </c>
      <c r="BF165" s="144">
        <f>IF(U165="snížená",N165,0)</f>
        <v>0</v>
      </c>
      <c r="BG165" s="144">
        <f>IF(U165="zákl. přenesená",N165,0)</f>
        <v>0</v>
      </c>
      <c r="BH165" s="144">
        <f>IF(U165="sníž. přenesená",N165,0)</f>
        <v>0</v>
      </c>
      <c r="BI165" s="144">
        <f>IF(U165="nulová",N165,0)</f>
        <v>0</v>
      </c>
      <c r="BJ165" s="17" t="s">
        <v>81</v>
      </c>
      <c r="BK165" s="144">
        <f>ROUND(L165*K165,2)</f>
        <v>0</v>
      </c>
      <c r="BL165" s="17" t="s">
        <v>87</v>
      </c>
      <c r="BM165" s="17" t="s">
        <v>1765</v>
      </c>
    </row>
    <row r="166" spans="2:65" s="11" customFormat="1" ht="22.5" customHeight="1" x14ac:dyDescent="0.1">
      <c r="B166" s="153"/>
      <c r="C166" s="154"/>
      <c r="D166" s="154"/>
      <c r="E166" s="155" t="s">
        <v>3</v>
      </c>
      <c r="F166" s="259" t="s">
        <v>1766</v>
      </c>
      <c r="G166" s="250"/>
      <c r="H166" s="250"/>
      <c r="I166" s="250"/>
      <c r="J166" s="154"/>
      <c r="K166" s="156">
        <v>14.2</v>
      </c>
      <c r="L166" s="154"/>
      <c r="M166" s="154"/>
      <c r="N166" s="154"/>
      <c r="O166" s="154"/>
      <c r="P166" s="154"/>
      <c r="Q166" s="154"/>
      <c r="R166" s="157"/>
      <c r="T166" s="158"/>
      <c r="U166" s="154"/>
      <c r="V166" s="154"/>
      <c r="W166" s="154"/>
      <c r="X166" s="154"/>
      <c r="Y166" s="154"/>
      <c r="Z166" s="154"/>
      <c r="AA166" s="159"/>
      <c r="AT166" s="160" t="s">
        <v>161</v>
      </c>
      <c r="AU166" s="160" t="s">
        <v>81</v>
      </c>
      <c r="AV166" s="11" t="s">
        <v>81</v>
      </c>
      <c r="AW166" s="11" t="s">
        <v>32</v>
      </c>
      <c r="AX166" s="11" t="s">
        <v>74</v>
      </c>
      <c r="AY166" s="160" t="s">
        <v>154</v>
      </c>
    </row>
    <row r="167" spans="2:65" s="12" customFormat="1" ht="22.5" customHeight="1" x14ac:dyDescent="0.1">
      <c r="B167" s="161"/>
      <c r="C167" s="162"/>
      <c r="D167" s="162"/>
      <c r="E167" s="163" t="s">
        <v>3</v>
      </c>
      <c r="F167" s="251" t="s">
        <v>163</v>
      </c>
      <c r="G167" s="252"/>
      <c r="H167" s="252"/>
      <c r="I167" s="252"/>
      <c r="J167" s="162"/>
      <c r="K167" s="164">
        <v>14.2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161</v>
      </c>
      <c r="AU167" s="168" t="s">
        <v>81</v>
      </c>
      <c r="AV167" s="12" t="s">
        <v>87</v>
      </c>
      <c r="AW167" s="12" t="s">
        <v>32</v>
      </c>
      <c r="AX167" s="12" t="s">
        <v>20</v>
      </c>
      <c r="AY167" s="168" t="s">
        <v>154</v>
      </c>
    </row>
    <row r="168" spans="2:65" s="1" customFormat="1" ht="31.5" customHeight="1" x14ac:dyDescent="0.1">
      <c r="B168" s="135"/>
      <c r="C168" s="177" t="s">
        <v>258</v>
      </c>
      <c r="D168" s="177" t="s">
        <v>367</v>
      </c>
      <c r="E168" s="178" t="s">
        <v>1767</v>
      </c>
      <c r="F168" s="256" t="s">
        <v>1768</v>
      </c>
      <c r="G168" s="257"/>
      <c r="H168" s="257"/>
      <c r="I168" s="257"/>
      <c r="J168" s="179" t="s">
        <v>206</v>
      </c>
      <c r="K168" s="180">
        <v>14.2</v>
      </c>
      <c r="L168" s="258">
        <v>0</v>
      </c>
      <c r="M168" s="257"/>
      <c r="N168" s="258">
        <f t="shared" ref="N168:N174" si="0">ROUND(L168*K168,2)</f>
        <v>0</v>
      </c>
      <c r="O168" s="245"/>
      <c r="P168" s="245"/>
      <c r="Q168" s="245"/>
      <c r="R168" s="140"/>
      <c r="T168" s="141" t="s">
        <v>3</v>
      </c>
      <c r="U168" s="40" t="s">
        <v>41</v>
      </c>
      <c r="V168" s="142">
        <v>0</v>
      </c>
      <c r="W168" s="142">
        <f t="shared" ref="W168:W174" si="1">V168*K168</f>
        <v>0</v>
      </c>
      <c r="X168" s="142">
        <v>1.7000000000000001E-4</v>
      </c>
      <c r="Y168" s="142">
        <f t="shared" ref="Y168:Y174" si="2">X168*K168</f>
        <v>2.4139999999999999E-3</v>
      </c>
      <c r="Z168" s="142">
        <v>0</v>
      </c>
      <c r="AA168" s="143">
        <f t="shared" ref="AA168:AA174" si="3">Z168*K168</f>
        <v>0</v>
      </c>
      <c r="AR168" s="17" t="s">
        <v>203</v>
      </c>
      <c r="AT168" s="17" t="s">
        <v>367</v>
      </c>
      <c r="AU168" s="17" t="s">
        <v>81</v>
      </c>
      <c r="AY168" s="17" t="s">
        <v>154</v>
      </c>
      <c r="BE168" s="144">
        <f t="shared" ref="BE168:BE174" si="4">IF(U168="základní",N168,0)</f>
        <v>0</v>
      </c>
      <c r="BF168" s="144">
        <f t="shared" ref="BF168:BF174" si="5">IF(U168="snížená",N168,0)</f>
        <v>0</v>
      </c>
      <c r="BG168" s="144">
        <f t="shared" ref="BG168:BG174" si="6">IF(U168="zákl. přenesená",N168,0)</f>
        <v>0</v>
      </c>
      <c r="BH168" s="144">
        <f t="shared" ref="BH168:BH174" si="7">IF(U168="sníž. přenesená",N168,0)</f>
        <v>0</v>
      </c>
      <c r="BI168" s="144">
        <f t="shared" ref="BI168:BI174" si="8">IF(U168="nulová",N168,0)</f>
        <v>0</v>
      </c>
      <c r="BJ168" s="17" t="s">
        <v>81</v>
      </c>
      <c r="BK168" s="144">
        <f t="shared" ref="BK168:BK174" si="9">ROUND(L168*K168,2)</f>
        <v>0</v>
      </c>
      <c r="BL168" s="17" t="s">
        <v>87</v>
      </c>
      <c r="BM168" s="17" t="s">
        <v>1769</v>
      </c>
    </row>
    <row r="169" spans="2:65" s="1" customFormat="1" ht="44.25" customHeight="1" x14ac:dyDescent="0.1">
      <c r="B169" s="135"/>
      <c r="C169" s="136" t="s">
        <v>270</v>
      </c>
      <c r="D169" s="136" t="s">
        <v>155</v>
      </c>
      <c r="E169" s="137" t="s">
        <v>1770</v>
      </c>
      <c r="F169" s="244" t="s">
        <v>1771</v>
      </c>
      <c r="G169" s="245"/>
      <c r="H169" s="245"/>
      <c r="I169" s="245"/>
      <c r="J169" s="138" t="s">
        <v>235</v>
      </c>
      <c r="K169" s="139">
        <v>9</v>
      </c>
      <c r="L169" s="246">
        <v>0</v>
      </c>
      <c r="M169" s="245"/>
      <c r="N169" s="246">
        <f t="shared" si="0"/>
        <v>0</v>
      </c>
      <c r="O169" s="245"/>
      <c r="P169" s="245"/>
      <c r="Q169" s="245"/>
      <c r="R169" s="140"/>
      <c r="T169" s="141" t="s">
        <v>3</v>
      </c>
      <c r="U169" s="40" t="s">
        <v>41</v>
      </c>
      <c r="V169" s="142">
        <v>0.15</v>
      </c>
      <c r="W169" s="142">
        <f t="shared" si="1"/>
        <v>1.3499999999999999</v>
      </c>
      <c r="X169" s="142">
        <v>0</v>
      </c>
      <c r="Y169" s="142">
        <f t="shared" si="2"/>
        <v>0</v>
      </c>
      <c r="Z169" s="142">
        <v>0</v>
      </c>
      <c r="AA169" s="143">
        <f t="shared" si="3"/>
        <v>0</v>
      </c>
      <c r="AR169" s="17" t="s">
        <v>87</v>
      </c>
      <c r="AT169" s="17" t="s">
        <v>155</v>
      </c>
      <c r="AU169" s="17" t="s">
        <v>81</v>
      </c>
      <c r="AY169" s="17" t="s">
        <v>154</v>
      </c>
      <c r="BE169" s="144">
        <f t="shared" si="4"/>
        <v>0</v>
      </c>
      <c r="BF169" s="144">
        <f t="shared" si="5"/>
        <v>0</v>
      </c>
      <c r="BG169" s="144">
        <f t="shared" si="6"/>
        <v>0</v>
      </c>
      <c r="BH169" s="144">
        <f t="shared" si="7"/>
        <v>0</v>
      </c>
      <c r="BI169" s="144">
        <f t="shared" si="8"/>
        <v>0</v>
      </c>
      <c r="BJ169" s="17" t="s">
        <v>81</v>
      </c>
      <c r="BK169" s="144">
        <f t="shared" si="9"/>
        <v>0</v>
      </c>
      <c r="BL169" s="17" t="s">
        <v>87</v>
      </c>
      <c r="BM169" s="17" t="s">
        <v>1772</v>
      </c>
    </row>
    <row r="170" spans="2:65" s="1" customFormat="1" ht="22.5" customHeight="1" x14ac:dyDescent="0.1">
      <c r="B170" s="135"/>
      <c r="C170" s="177" t="s">
        <v>289</v>
      </c>
      <c r="D170" s="177" t="s">
        <v>367</v>
      </c>
      <c r="E170" s="178" t="s">
        <v>1773</v>
      </c>
      <c r="F170" s="256" t="s">
        <v>1774</v>
      </c>
      <c r="G170" s="257"/>
      <c r="H170" s="257"/>
      <c r="I170" s="257"/>
      <c r="J170" s="179" t="s">
        <v>235</v>
      </c>
      <c r="K170" s="180">
        <v>2</v>
      </c>
      <c r="L170" s="258">
        <v>0</v>
      </c>
      <c r="M170" s="257"/>
      <c r="N170" s="258">
        <f t="shared" si="0"/>
        <v>0</v>
      </c>
      <c r="O170" s="245"/>
      <c r="P170" s="245"/>
      <c r="Q170" s="245"/>
      <c r="R170" s="140"/>
      <c r="T170" s="141" t="s">
        <v>3</v>
      </c>
      <c r="U170" s="40" t="s">
        <v>41</v>
      </c>
      <c r="V170" s="142">
        <v>0</v>
      </c>
      <c r="W170" s="142">
        <f t="shared" si="1"/>
        <v>0</v>
      </c>
      <c r="X170" s="142">
        <v>5.5000000000000002E-5</v>
      </c>
      <c r="Y170" s="142">
        <f t="shared" si="2"/>
        <v>1.1E-4</v>
      </c>
      <c r="Z170" s="142">
        <v>0</v>
      </c>
      <c r="AA170" s="143">
        <f t="shared" si="3"/>
        <v>0</v>
      </c>
      <c r="AR170" s="17" t="s">
        <v>203</v>
      </c>
      <c r="AT170" s="17" t="s">
        <v>367</v>
      </c>
      <c r="AU170" s="17" t="s">
        <v>81</v>
      </c>
      <c r="AY170" s="17" t="s">
        <v>154</v>
      </c>
      <c r="BE170" s="144">
        <f t="shared" si="4"/>
        <v>0</v>
      </c>
      <c r="BF170" s="144">
        <f t="shared" si="5"/>
        <v>0</v>
      </c>
      <c r="BG170" s="144">
        <f t="shared" si="6"/>
        <v>0</v>
      </c>
      <c r="BH170" s="144">
        <f t="shared" si="7"/>
        <v>0</v>
      </c>
      <c r="BI170" s="144">
        <f t="shared" si="8"/>
        <v>0</v>
      </c>
      <c r="BJ170" s="17" t="s">
        <v>81</v>
      </c>
      <c r="BK170" s="144">
        <f t="shared" si="9"/>
        <v>0</v>
      </c>
      <c r="BL170" s="17" t="s">
        <v>87</v>
      </c>
      <c r="BM170" s="17" t="s">
        <v>1775</v>
      </c>
    </row>
    <row r="171" spans="2:65" s="1" customFormat="1" ht="22.5" customHeight="1" x14ac:dyDescent="0.1">
      <c r="B171" s="135"/>
      <c r="C171" s="177" t="s">
        <v>294</v>
      </c>
      <c r="D171" s="177" t="s">
        <v>367</v>
      </c>
      <c r="E171" s="178" t="s">
        <v>1776</v>
      </c>
      <c r="F171" s="256" t="s">
        <v>1777</v>
      </c>
      <c r="G171" s="257"/>
      <c r="H171" s="257"/>
      <c r="I171" s="257"/>
      <c r="J171" s="179" t="s">
        <v>235</v>
      </c>
      <c r="K171" s="180">
        <v>5</v>
      </c>
      <c r="L171" s="258">
        <v>0</v>
      </c>
      <c r="M171" s="257"/>
      <c r="N171" s="258">
        <f t="shared" si="0"/>
        <v>0</v>
      </c>
      <c r="O171" s="245"/>
      <c r="P171" s="245"/>
      <c r="Q171" s="245"/>
      <c r="R171" s="140"/>
      <c r="T171" s="141" t="s">
        <v>3</v>
      </c>
      <c r="U171" s="40" t="s">
        <v>41</v>
      </c>
      <c r="V171" s="142">
        <v>0</v>
      </c>
      <c r="W171" s="142">
        <f t="shared" si="1"/>
        <v>0</v>
      </c>
      <c r="X171" s="142">
        <v>8.7999999999999998E-5</v>
      </c>
      <c r="Y171" s="142">
        <f t="shared" si="2"/>
        <v>4.3999999999999996E-4</v>
      </c>
      <c r="Z171" s="142">
        <v>0</v>
      </c>
      <c r="AA171" s="143">
        <f t="shared" si="3"/>
        <v>0</v>
      </c>
      <c r="AR171" s="17" t="s">
        <v>203</v>
      </c>
      <c r="AT171" s="17" t="s">
        <v>367</v>
      </c>
      <c r="AU171" s="17" t="s">
        <v>81</v>
      </c>
      <c r="AY171" s="17" t="s">
        <v>154</v>
      </c>
      <c r="BE171" s="144">
        <f t="shared" si="4"/>
        <v>0</v>
      </c>
      <c r="BF171" s="144">
        <f t="shared" si="5"/>
        <v>0</v>
      </c>
      <c r="BG171" s="144">
        <f t="shared" si="6"/>
        <v>0</v>
      </c>
      <c r="BH171" s="144">
        <f t="shared" si="7"/>
        <v>0</v>
      </c>
      <c r="BI171" s="144">
        <f t="shared" si="8"/>
        <v>0</v>
      </c>
      <c r="BJ171" s="17" t="s">
        <v>81</v>
      </c>
      <c r="BK171" s="144">
        <f t="shared" si="9"/>
        <v>0</v>
      </c>
      <c r="BL171" s="17" t="s">
        <v>87</v>
      </c>
      <c r="BM171" s="17" t="s">
        <v>1778</v>
      </c>
    </row>
    <row r="172" spans="2:65" s="1" customFormat="1" ht="31.5" customHeight="1" x14ac:dyDescent="0.1">
      <c r="B172" s="135"/>
      <c r="C172" s="177" t="s">
        <v>298</v>
      </c>
      <c r="D172" s="177" t="s">
        <v>367</v>
      </c>
      <c r="E172" s="178" t="s">
        <v>1779</v>
      </c>
      <c r="F172" s="256" t="s">
        <v>1780</v>
      </c>
      <c r="G172" s="257"/>
      <c r="H172" s="257"/>
      <c r="I172" s="257"/>
      <c r="J172" s="179" t="s">
        <v>235</v>
      </c>
      <c r="K172" s="180">
        <v>2</v>
      </c>
      <c r="L172" s="258">
        <v>0</v>
      </c>
      <c r="M172" s="257"/>
      <c r="N172" s="258">
        <f t="shared" si="0"/>
        <v>0</v>
      </c>
      <c r="O172" s="245"/>
      <c r="P172" s="245"/>
      <c r="Q172" s="245"/>
      <c r="R172" s="140"/>
      <c r="T172" s="141" t="s">
        <v>3</v>
      </c>
      <c r="U172" s="40" t="s">
        <v>41</v>
      </c>
      <c r="V172" s="142">
        <v>0</v>
      </c>
      <c r="W172" s="142">
        <f t="shared" si="1"/>
        <v>0</v>
      </c>
      <c r="X172" s="142">
        <v>3.8000000000000002E-4</v>
      </c>
      <c r="Y172" s="142">
        <f t="shared" si="2"/>
        <v>7.6000000000000004E-4</v>
      </c>
      <c r="Z172" s="142">
        <v>0</v>
      </c>
      <c r="AA172" s="143">
        <f t="shared" si="3"/>
        <v>0</v>
      </c>
      <c r="AR172" s="17" t="s">
        <v>203</v>
      </c>
      <c r="AT172" s="17" t="s">
        <v>367</v>
      </c>
      <c r="AU172" s="17" t="s">
        <v>81</v>
      </c>
      <c r="AY172" s="17" t="s">
        <v>154</v>
      </c>
      <c r="BE172" s="144">
        <f t="shared" si="4"/>
        <v>0</v>
      </c>
      <c r="BF172" s="144">
        <f t="shared" si="5"/>
        <v>0</v>
      </c>
      <c r="BG172" s="144">
        <f t="shared" si="6"/>
        <v>0</v>
      </c>
      <c r="BH172" s="144">
        <f t="shared" si="7"/>
        <v>0</v>
      </c>
      <c r="BI172" s="144">
        <f t="shared" si="8"/>
        <v>0</v>
      </c>
      <c r="BJ172" s="17" t="s">
        <v>81</v>
      </c>
      <c r="BK172" s="144">
        <f t="shared" si="9"/>
        <v>0</v>
      </c>
      <c r="BL172" s="17" t="s">
        <v>87</v>
      </c>
      <c r="BM172" s="17" t="s">
        <v>1781</v>
      </c>
    </row>
    <row r="173" spans="2:65" s="1" customFormat="1" ht="22.5" customHeight="1" x14ac:dyDescent="0.1">
      <c r="B173" s="135"/>
      <c r="C173" s="136" t="s">
        <v>8</v>
      </c>
      <c r="D173" s="136" t="s">
        <v>155</v>
      </c>
      <c r="E173" s="137" t="s">
        <v>1782</v>
      </c>
      <c r="F173" s="244" t="s">
        <v>1783</v>
      </c>
      <c r="G173" s="245"/>
      <c r="H173" s="245"/>
      <c r="I173" s="245"/>
      <c r="J173" s="138" t="s">
        <v>235</v>
      </c>
      <c r="K173" s="139">
        <v>1</v>
      </c>
      <c r="L173" s="246">
        <v>0</v>
      </c>
      <c r="M173" s="245"/>
      <c r="N173" s="246">
        <f t="shared" si="0"/>
        <v>0</v>
      </c>
      <c r="O173" s="245"/>
      <c r="P173" s="245"/>
      <c r="Q173" s="245"/>
      <c r="R173" s="140"/>
      <c r="T173" s="141" t="s">
        <v>3</v>
      </c>
      <c r="U173" s="40" t="s">
        <v>41</v>
      </c>
      <c r="V173" s="142">
        <v>0.41199999999999998</v>
      </c>
      <c r="W173" s="142">
        <f t="shared" si="1"/>
        <v>0.41199999999999998</v>
      </c>
      <c r="X173" s="142">
        <v>2.4000000000000001E-4</v>
      </c>
      <c r="Y173" s="142">
        <f t="shared" si="2"/>
        <v>2.4000000000000001E-4</v>
      </c>
      <c r="Z173" s="142">
        <v>0</v>
      </c>
      <c r="AA173" s="143">
        <f t="shared" si="3"/>
        <v>0</v>
      </c>
      <c r="AR173" s="17" t="s">
        <v>87</v>
      </c>
      <c r="AT173" s="17" t="s">
        <v>155</v>
      </c>
      <c r="AU173" s="17" t="s">
        <v>81</v>
      </c>
      <c r="AY173" s="17" t="s">
        <v>154</v>
      </c>
      <c r="BE173" s="144">
        <f t="shared" si="4"/>
        <v>0</v>
      </c>
      <c r="BF173" s="144">
        <f t="shared" si="5"/>
        <v>0</v>
      </c>
      <c r="BG173" s="144">
        <f t="shared" si="6"/>
        <v>0</v>
      </c>
      <c r="BH173" s="144">
        <f t="shared" si="7"/>
        <v>0</v>
      </c>
      <c r="BI173" s="144">
        <f t="shared" si="8"/>
        <v>0</v>
      </c>
      <c r="BJ173" s="17" t="s">
        <v>81</v>
      </c>
      <c r="BK173" s="144">
        <f t="shared" si="9"/>
        <v>0</v>
      </c>
      <c r="BL173" s="17" t="s">
        <v>87</v>
      </c>
      <c r="BM173" s="17" t="s">
        <v>1784</v>
      </c>
    </row>
    <row r="174" spans="2:65" s="1" customFormat="1" ht="31.5" customHeight="1" x14ac:dyDescent="0.1">
      <c r="B174" s="135"/>
      <c r="C174" s="136" t="s">
        <v>305</v>
      </c>
      <c r="D174" s="136" t="s">
        <v>155</v>
      </c>
      <c r="E174" s="137" t="s">
        <v>1785</v>
      </c>
      <c r="F174" s="244" t="s">
        <v>1786</v>
      </c>
      <c r="G174" s="245"/>
      <c r="H174" s="245"/>
      <c r="I174" s="245"/>
      <c r="J174" s="138" t="s">
        <v>206</v>
      </c>
      <c r="K174" s="139">
        <v>14.2</v>
      </c>
      <c r="L174" s="246">
        <v>0</v>
      </c>
      <c r="M174" s="245"/>
      <c r="N174" s="246">
        <f t="shared" si="0"/>
        <v>0</v>
      </c>
      <c r="O174" s="245"/>
      <c r="P174" s="245"/>
      <c r="Q174" s="245"/>
      <c r="R174" s="140"/>
      <c r="T174" s="141" t="s">
        <v>3</v>
      </c>
      <c r="U174" s="40" t="s">
        <v>41</v>
      </c>
      <c r="V174" s="142">
        <v>2.1999999999999999E-2</v>
      </c>
      <c r="W174" s="142">
        <f t="shared" si="1"/>
        <v>0.31239999999999996</v>
      </c>
      <c r="X174" s="142">
        <v>6.0000000000000002E-5</v>
      </c>
      <c r="Y174" s="142">
        <f t="shared" si="2"/>
        <v>8.52E-4</v>
      </c>
      <c r="Z174" s="142">
        <v>0</v>
      </c>
      <c r="AA174" s="143">
        <f t="shared" si="3"/>
        <v>0</v>
      </c>
      <c r="AR174" s="17" t="s">
        <v>87</v>
      </c>
      <c r="AT174" s="17" t="s">
        <v>155</v>
      </c>
      <c r="AU174" s="17" t="s">
        <v>81</v>
      </c>
      <c r="AY174" s="17" t="s">
        <v>154</v>
      </c>
      <c r="BE174" s="144">
        <f t="shared" si="4"/>
        <v>0</v>
      </c>
      <c r="BF174" s="144">
        <f t="shared" si="5"/>
        <v>0</v>
      </c>
      <c r="BG174" s="144">
        <f t="shared" si="6"/>
        <v>0</v>
      </c>
      <c r="BH174" s="144">
        <f t="shared" si="7"/>
        <v>0</v>
      </c>
      <c r="BI174" s="144">
        <f t="shared" si="8"/>
        <v>0</v>
      </c>
      <c r="BJ174" s="17" t="s">
        <v>81</v>
      </c>
      <c r="BK174" s="144">
        <f t="shared" si="9"/>
        <v>0</v>
      </c>
      <c r="BL174" s="17" t="s">
        <v>87</v>
      </c>
      <c r="BM174" s="17" t="s">
        <v>1787</v>
      </c>
    </row>
    <row r="175" spans="2:65" s="9" customFormat="1" ht="37.35" customHeight="1" x14ac:dyDescent="0.2">
      <c r="B175" s="124"/>
      <c r="C175" s="125"/>
      <c r="D175" s="126" t="s">
        <v>122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268">
        <f>BK175</f>
        <v>0</v>
      </c>
      <c r="O175" s="269"/>
      <c r="P175" s="269"/>
      <c r="Q175" s="269"/>
      <c r="R175" s="127"/>
      <c r="T175" s="128"/>
      <c r="U175" s="125"/>
      <c r="V175" s="125"/>
      <c r="W175" s="129">
        <f>W176+W262+W324+W328+W371</f>
        <v>249.52382499999996</v>
      </c>
      <c r="X175" s="125"/>
      <c r="Y175" s="129">
        <f>Y176+Y262+Y324+Y328+Y371</f>
        <v>0.62597299999999989</v>
      </c>
      <c r="Z175" s="125"/>
      <c r="AA175" s="130">
        <f>AA176+AA262+AA324+AA328+AA371</f>
        <v>0</v>
      </c>
      <c r="AR175" s="131" t="s">
        <v>81</v>
      </c>
      <c r="AT175" s="132" t="s">
        <v>73</v>
      </c>
      <c r="AU175" s="132" t="s">
        <v>74</v>
      </c>
      <c r="AY175" s="131" t="s">
        <v>154</v>
      </c>
      <c r="BK175" s="133">
        <f>BK176+BK262+BK324+BK328+BK371</f>
        <v>0</v>
      </c>
    </row>
    <row r="176" spans="2:65" s="9" customFormat="1" ht="19.899999999999999" customHeight="1" x14ac:dyDescent="0.15">
      <c r="B176" s="124"/>
      <c r="C176" s="125"/>
      <c r="D176" s="134" t="s">
        <v>126</v>
      </c>
      <c r="E176" s="134"/>
      <c r="F176" s="134"/>
      <c r="G176" s="134"/>
      <c r="H176" s="134"/>
      <c r="I176" s="134"/>
      <c r="J176" s="134"/>
      <c r="K176" s="134"/>
      <c r="L176" s="134"/>
      <c r="M176" s="134"/>
      <c r="N176" s="262">
        <f>BK176</f>
        <v>0</v>
      </c>
      <c r="O176" s="263"/>
      <c r="P176" s="263"/>
      <c r="Q176" s="263"/>
      <c r="R176" s="127"/>
      <c r="T176" s="128"/>
      <c r="U176" s="125"/>
      <c r="V176" s="125"/>
      <c r="W176" s="129">
        <f>SUM(W177:W261)</f>
        <v>75.906080000000017</v>
      </c>
      <c r="X176" s="125"/>
      <c r="Y176" s="129">
        <f>SUM(Y177:Y261)</f>
        <v>0.17239599999999997</v>
      </c>
      <c r="Z176" s="125"/>
      <c r="AA176" s="130">
        <f>SUM(AA177:AA261)</f>
        <v>0</v>
      </c>
      <c r="AR176" s="131" t="s">
        <v>81</v>
      </c>
      <c r="AT176" s="132" t="s">
        <v>73</v>
      </c>
      <c r="AU176" s="132" t="s">
        <v>20</v>
      </c>
      <c r="AY176" s="131" t="s">
        <v>154</v>
      </c>
      <c r="BK176" s="133">
        <f>SUM(BK177:BK261)</f>
        <v>0</v>
      </c>
    </row>
    <row r="177" spans="2:65" s="1" customFormat="1" ht="22.5" customHeight="1" x14ac:dyDescent="0.1">
      <c r="B177" s="135"/>
      <c r="C177" s="136" t="s">
        <v>310</v>
      </c>
      <c r="D177" s="136" t="s">
        <v>155</v>
      </c>
      <c r="E177" s="137" t="s">
        <v>1788</v>
      </c>
      <c r="F177" s="244" t="s">
        <v>1789</v>
      </c>
      <c r="G177" s="245"/>
      <c r="H177" s="245"/>
      <c r="I177" s="245"/>
      <c r="J177" s="138" t="s">
        <v>235</v>
      </c>
      <c r="K177" s="139">
        <v>1</v>
      </c>
      <c r="L177" s="246">
        <v>0</v>
      </c>
      <c r="M177" s="245"/>
      <c r="N177" s="246">
        <f>ROUND(L177*K177,2)</f>
        <v>0</v>
      </c>
      <c r="O177" s="245"/>
      <c r="P177" s="245"/>
      <c r="Q177" s="245"/>
      <c r="R177" s="140"/>
      <c r="T177" s="141" t="s">
        <v>3</v>
      </c>
      <c r="U177" s="40" t="s">
        <v>41</v>
      </c>
      <c r="V177" s="142">
        <v>0.36299999999999999</v>
      </c>
      <c r="W177" s="142">
        <f>V177*K177</f>
        <v>0.36299999999999999</v>
      </c>
      <c r="X177" s="142">
        <v>2.0400000000000001E-3</v>
      </c>
      <c r="Y177" s="142">
        <f>X177*K177</f>
        <v>2.0400000000000001E-3</v>
      </c>
      <c r="Z177" s="142">
        <v>0</v>
      </c>
      <c r="AA177" s="143">
        <f>Z177*K177</f>
        <v>0</v>
      </c>
      <c r="AR177" s="17" t="s">
        <v>258</v>
      </c>
      <c r="AT177" s="17" t="s">
        <v>155</v>
      </c>
      <c r="AU177" s="17" t="s">
        <v>81</v>
      </c>
      <c r="AY177" s="17" t="s">
        <v>154</v>
      </c>
      <c r="BE177" s="144">
        <f>IF(U177="základní",N177,0)</f>
        <v>0</v>
      </c>
      <c r="BF177" s="144">
        <f>IF(U177="snížená",N177,0)</f>
        <v>0</v>
      </c>
      <c r="BG177" s="144">
        <f>IF(U177="zákl. přenesená",N177,0)</f>
        <v>0</v>
      </c>
      <c r="BH177" s="144">
        <f>IF(U177="sníž. přenesená",N177,0)</f>
        <v>0</v>
      </c>
      <c r="BI177" s="144">
        <f>IF(U177="nulová",N177,0)</f>
        <v>0</v>
      </c>
      <c r="BJ177" s="17" t="s">
        <v>81</v>
      </c>
      <c r="BK177" s="144">
        <f>ROUND(L177*K177,2)</f>
        <v>0</v>
      </c>
      <c r="BL177" s="17" t="s">
        <v>258</v>
      </c>
      <c r="BM177" s="17" t="s">
        <v>1790</v>
      </c>
    </row>
    <row r="178" spans="2:65" s="1" customFormat="1" ht="31.5" customHeight="1" x14ac:dyDescent="0.1">
      <c r="B178" s="135"/>
      <c r="C178" s="136" t="s">
        <v>315</v>
      </c>
      <c r="D178" s="136" t="s">
        <v>155</v>
      </c>
      <c r="E178" s="137" t="s">
        <v>1791</v>
      </c>
      <c r="F178" s="244" t="s">
        <v>1792</v>
      </c>
      <c r="G178" s="245"/>
      <c r="H178" s="245"/>
      <c r="I178" s="245"/>
      <c r="J178" s="138" t="s">
        <v>206</v>
      </c>
      <c r="K178" s="139">
        <v>25.2</v>
      </c>
      <c r="L178" s="246">
        <v>0</v>
      </c>
      <c r="M178" s="245"/>
      <c r="N178" s="246">
        <f>ROUND(L178*K178,2)</f>
        <v>0</v>
      </c>
      <c r="O178" s="245"/>
      <c r="P178" s="245"/>
      <c r="Q178" s="245"/>
      <c r="R178" s="140"/>
      <c r="T178" s="141" t="s">
        <v>3</v>
      </c>
      <c r="U178" s="40" t="s">
        <v>41</v>
      </c>
      <c r="V178" s="142">
        <v>0.47799999999999998</v>
      </c>
      <c r="W178" s="142">
        <f>V178*K178</f>
        <v>12.045599999999999</v>
      </c>
      <c r="X178" s="142">
        <v>1.89E-3</v>
      </c>
      <c r="Y178" s="142">
        <f>X178*K178</f>
        <v>4.7627999999999997E-2</v>
      </c>
      <c r="Z178" s="142">
        <v>0</v>
      </c>
      <c r="AA178" s="143">
        <f>Z178*K178</f>
        <v>0</v>
      </c>
      <c r="AR178" s="17" t="s">
        <v>258</v>
      </c>
      <c r="AT178" s="17" t="s">
        <v>155</v>
      </c>
      <c r="AU178" s="17" t="s">
        <v>81</v>
      </c>
      <c r="AY178" s="17" t="s">
        <v>154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17" t="s">
        <v>81</v>
      </c>
      <c r="BK178" s="144">
        <f>ROUND(L178*K178,2)</f>
        <v>0</v>
      </c>
      <c r="BL178" s="17" t="s">
        <v>258</v>
      </c>
      <c r="BM178" s="17" t="s">
        <v>1793</v>
      </c>
    </row>
    <row r="179" spans="2:65" s="11" customFormat="1" ht="22.5" customHeight="1" x14ac:dyDescent="0.1">
      <c r="B179" s="153"/>
      <c r="C179" s="154"/>
      <c r="D179" s="154"/>
      <c r="E179" s="155" t="s">
        <v>3</v>
      </c>
      <c r="F179" s="259" t="s">
        <v>1794</v>
      </c>
      <c r="G179" s="250"/>
      <c r="H179" s="250"/>
      <c r="I179" s="250"/>
      <c r="J179" s="154"/>
      <c r="K179" s="156">
        <v>25.2</v>
      </c>
      <c r="L179" s="154"/>
      <c r="M179" s="154"/>
      <c r="N179" s="154"/>
      <c r="O179" s="154"/>
      <c r="P179" s="154"/>
      <c r="Q179" s="154"/>
      <c r="R179" s="157"/>
      <c r="T179" s="158"/>
      <c r="U179" s="154"/>
      <c r="V179" s="154"/>
      <c r="W179" s="154"/>
      <c r="X179" s="154"/>
      <c r="Y179" s="154"/>
      <c r="Z179" s="154"/>
      <c r="AA179" s="159"/>
      <c r="AT179" s="160" t="s">
        <v>161</v>
      </c>
      <c r="AU179" s="160" t="s">
        <v>81</v>
      </c>
      <c r="AV179" s="11" t="s">
        <v>81</v>
      </c>
      <c r="AW179" s="11" t="s">
        <v>32</v>
      </c>
      <c r="AX179" s="11" t="s">
        <v>74</v>
      </c>
      <c r="AY179" s="160" t="s">
        <v>154</v>
      </c>
    </row>
    <row r="180" spans="2:65" s="12" customFormat="1" ht="22.5" customHeight="1" x14ac:dyDescent="0.1">
      <c r="B180" s="161"/>
      <c r="C180" s="162"/>
      <c r="D180" s="162"/>
      <c r="E180" s="163" t="s">
        <v>3</v>
      </c>
      <c r="F180" s="251" t="s">
        <v>163</v>
      </c>
      <c r="G180" s="252"/>
      <c r="H180" s="252"/>
      <c r="I180" s="252"/>
      <c r="J180" s="162"/>
      <c r="K180" s="164">
        <v>25.2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161</v>
      </c>
      <c r="AU180" s="168" t="s">
        <v>81</v>
      </c>
      <c r="AV180" s="12" t="s">
        <v>87</v>
      </c>
      <c r="AW180" s="12" t="s">
        <v>32</v>
      </c>
      <c r="AX180" s="12" t="s">
        <v>20</v>
      </c>
      <c r="AY180" s="168" t="s">
        <v>154</v>
      </c>
    </row>
    <row r="181" spans="2:65" s="1" customFormat="1" ht="31.5" customHeight="1" x14ac:dyDescent="0.1">
      <c r="B181" s="135"/>
      <c r="C181" s="136" t="s">
        <v>323</v>
      </c>
      <c r="D181" s="136" t="s">
        <v>155</v>
      </c>
      <c r="E181" s="137" t="s">
        <v>1795</v>
      </c>
      <c r="F181" s="244" t="s">
        <v>1796</v>
      </c>
      <c r="G181" s="245"/>
      <c r="H181" s="245"/>
      <c r="I181" s="245"/>
      <c r="J181" s="138" t="s">
        <v>206</v>
      </c>
      <c r="K181" s="139">
        <v>6.8</v>
      </c>
      <c r="L181" s="246">
        <v>0</v>
      </c>
      <c r="M181" s="245"/>
      <c r="N181" s="246">
        <f>ROUND(L181*K181,2)</f>
        <v>0</v>
      </c>
      <c r="O181" s="245"/>
      <c r="P181" s="245"/>
      <c r="Q181" s="245"/>
      <c r="R181" s="140"/>
      <c r="T181" s="141" t="s">
        <v>3</v>
      </c>
      <c r="U181" s="40" t="s">
        <v>41</v>
      </c>
      <c r="V181" s="142">
        <v>0.55700000000000005</v>
      </c>
      <c r="W181" s="142">
        <f>V181*K181</f>
        <v>3.7876000000000003</v>
      </c>
      <c r="X181" s="142">
        <v>2.2699999999999999E-3</v>
      </c>
      <c r="Y181" s="142">
        <f>X181*K181</f>
        <v>1.5435999999999998E-2</v>
      </c>
      <c r="Z181" s="142">
        <v>0</v>
      </c>
      <c r="AA181" s="143">
        <f>Z181*K181</f>
        <v>0</v>
      </c>
      <c r="AR181" s="17" t="s">
        <v>258</v>
      </c>
      <c r="AT181" s="17" t="s">
        <v>155</v>
      </c>
      <c r="AU181" s="17" t="s">
        <v>81</v>
      </c>
      <c r="AY181" s="17" t="s">
        <v>154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17" t="s">
        <v>81</v>
      </c>
      <c r="BK181" s="144">
        <f>ROUND(L181*K181,2)</f>
        <v>0</v>
      </c>
      <c r="BL181" s="17" t="s">
        <v>258</v>
      </c>
      <c r="BM181" s="17" t="s">
        <v>1797</v>
      </c>
    </row>
    <row r="182" spans="2:65" s="11" customFormat="1" ht="22.5" customHeight="1" x14ac:dyDescent="0.1">
      <c r="B182" s="153"/>
      <c r="C182" s="154"/>
      <c r="D182" s="154"/>
      <c r="E182" s="155" t="s">
        <v>3</v>
      </c>
      <c r="F182" s="259" t="s">
        <v>1798</v>
      </c>
      <c r="G182" s="250"/>
      <c r="H182" s="250"/>
      <c r="I182" s="250"/>
      <c r="J182" s="154"/>
      <c r="K182" s="156">
        <v>6.8</v>
      </c>
      <c r="L182" s="154"/>
      <c r="M182" s="154"/>
      <c r="N182" s="154"/>
      <c r="O182" s="154"/>
      <c r="P182" s="154"/>
      <c r="Q182" s="154"/>
      <c r="R182" s="157"/>
      <c r="T182" s="158"/>
      <c r="U182" s="154"/>
      <c r="V182" s="154"/>
      <c r="W182" s="154"/>
      <c r="X182" s="154"/>
      <c r="Y182" s="154"/>
      <c r="Z182" s="154"/>
      <c r="AA182" s="159"/>
      <c r="AT182" s="160" t="s">
        <v>161</v>
      </c>
      <c r="AU182" s="160" t="s">
        <v>81</v>
      </c>
      <c r="AV182" s="11" t="s">
        <v>81</v>
      </c>
      <c r="AW182" s="11" t="s">
        <v>32</v>
      </c>
      <c r="AX182" s="11" t="s">
        <v>74</v>
      </c>
      <c r="AY182" s="160" t="s">
        <v>154</v>
      </c>
    </row>
    <row r="183" spans="2:65" s="12" customFormat="1" ht="22.5" customHeight="1" x14ac:dyDescent="0.1">
      <c r="B183" s="161"/>
      <c r="C183" s="162"/>
      <c r="D183" s="162"/>
      <c r="E183" s="163" t="s">
        <v>3</v>
      </c>
      <c r="F183" s="251" t="s">
        <v>163</v>
      </c>
      <c r="G183" s="252"/>
      <c r="H183" s="252"/>
      <c r="I183" s="252"/>
      <c r="J183" s="162"/>
      <c r="K183" s="164">
        <v>6.8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161</v>
      </c>
      <c r="AU183" s="168" t="s">
        <v>81</v>
      </c>
      <c r="AV183" s="12" t="s">
        <v>87</v>
      </c>
      <c r="AW183" s="12" t="s">
        <v>32</v>
      </c>
      <c r="AX183" s="12" t="s">
        <v>20</v>
      </c>
      <c r="AY183" s="168" t="s">
        <v>154</v>
      </c>
    </row>
    <row r="184" spans="2:65" s="1" customFormat="1" ht="31.5" customHeight="1" x14ac:dyDescent="0.1">
      <c r="B184" s="135"/>
      <c r="C184" s="136" t="s">
        <v>329</v>
      </c>
      <c r="D184" s="136" t="s">
        <v>155</v>
      </c>
      <c r="E184" s="137" t="s">
        <v>1799</v>
      </c>
      <c r="F184" s="244" t="s">
        <v>1800</v>
      </c>
      <c r="G184" s="245"/>
      <c r="H184" s="245"/>
      <c r="I184" s="245"/>
      <c r="J184" s="138" t="s">
        <v>206</v>
      </c>
      <c r="K184" s="139">
        <v>11.44</v>
      </c>
      <c r="L184" s="246">
        <v>0</v>
      </c>
      <c r="M184" s="245"/>
      <c r="N184" s="246">
        <f>ROUND(L184*K184,2)</f>
        <v>0</v>
      </c>
      <c r="O184" s="245"/>
      <c r="P184" s="245"/>
      <c r="Q184" s="245"/>
      <c r="R184" s="140"/>
      <c r="T184" s="141" t="s">
        <v>3</v>
      </c>
      <c r="U184" s="40" t="s">
        <v>41</v>
      </c>
      <c r="V184" s="142">
        <v>0.36299999999999999</v>
      </c>
      <c r="W184" s="142">
        <f>V184*K184</f>
        <v>4.1527199999999995</v>
      </c>
      <c r="X184" s="142">
        <v>1.2600000000000001E-3</v>
      </c>
      <c r="Y184" s="142">
        <f>X184*K184</f>
        <v>1.4414400000000001E-2</v>
      </c>
      <c r="Z184" s="142">
        <v>0</v>
      </c>
      <c r="AA184" s="143">
        <f>Z184*K184</f>
        <v>0</v>
      </c>
      <c r="AR184" s="17" t="s">
        <v>258</v>
      </c>
      <c r="AT184" s="17" t="s">
        <v>155</v>
      </c>
      <c r="AU184" s="17" t="s">
        <v>81</v>
      </c>
      <c r="AY184" s="17" t="s">
        <v>154</v>
      </c>
      <c r="BE184" s="144">
        <f>IF(U184="základní",N184,0)</f>
        <v>0</v>
      </c>
      <c r="BF184" s="144">
        <f>IF(U184="snížená",N184,0)</f>
        <v>0</v>
      </c>
      <c r="BG184" s="144">
        <f>IF(U184="zákl. přenesená",N184,0)</f>
        <v>0</v>
      </c>
      <c r="BH184" s="144">
        <f>IF(U184="sníž. přenesená",N184,0)</f>
        <v>0</v>
      </c>
      <c r="BI184" s="144">
        <f>IF(U184="nulová",N184,0)</f>
        <v>0</v>
      </c>
      <c r="BJ184" s="17" t="s">
        <v>81</v>
      </c>
      <c r="BK184" s="144">
        <f>ROUND(L184*K184,2)</f>
        <v>0</v>
      </c>
      <c r="BL184" s="17" t="s">
        <v>258</v>
      </c>
      <c r="BM184" s="17" t="s">
        <v>1801</v>
      </c>
    </row>
    <row r="185" spans="2:65" s="11" customFormat="1" ht="22.5" customHeight="1" x14ac:dyDescent="0.1">
      <c r="B185" s="153"/>
      <c r="C185" s="154"/>
      <c r="D185" s="154"/>
      <c r="E185" s="155" t="s">
        <v>3</v>
      </c>
      <c r="F185" s="259" t="s">
        <v>1802</v>
      </c>
      <c r="G185" s="250"/>
      <c r="H185" s="250"/>
      <c r="I185" s="250"/>
      <c r="J185" s="154"/>
      <c r="K185" s="156">
        <v>9.44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161</v>
      </c>
      <c r="AU185" s="160" t="s">
        <v>81</v>
      </c>
      <c r="AV185" s="11" t="s">
        <v>81</v>
      </c>
      <c r="AW185" s="11" t="s">
        <v>32</v>
      </c>
      <c r="AX185" s="11" t="s">
        <v>74</v>
      </c>
      <c r="AY185" s="160" t="s">
        <v>154</v>
      </c>
    </row>
    <row r="186" spans="2:65" s="11" customFormat="1" ht="22.5" customHeight="1" x14ac:dyDescent="0.1">
      <c r="B186" s="153"/>
      <c r="C186" s="154"/>
      <c r="D186" s="154"/>
      <c r="E186" s="155" t="s">
        <v>3</v>
      </c>
      <c r="F186" s="249" t="s">
        <v>81</v>
      </c>
      <c r="G186" s="250"/>
      <c r="H186" s="250"/>
      <c r="I186" s="250"/>
      <c r="J186" s="154"/>
      <c r="K186" s="156">
        <v>2</v>
      </c>
      <c r="L186" s="154"/>
      <c r="M186" s="154"/>
      <c r="N186" s="154"/>
      <c r="O186" s="154"/>
      <c r="P186" s="154"/>
      <c r="Q186" s="154"/>
      <c r="R186" s="157"/>
      <c r="T186" s="158"/>
      <c r="U186" s="154"/>
      <c r="V186" s="154"/>
      <c r="W186" s="154"/>
      <c r="X186" s="154"/>
      <c r="Y186" s="154"/>
      <c r="Z186" s="154"/>
      <c r="AA186" s="159"/>
      <c r="AT186" s="160" t="s">
        <v>161</v>
      </c>
      <c r="AU186" s="160" t="s">
        <v>81</v>
      </c>
      <c r="AV186" s="11" t="s">
        <v>81</v>
      </c>
      <c r="AW186" s="11" t="s">
        <v>32</v>
      </c>
      <c r="AX186" s="11" t="s">
        <v>74</v>
      </c>
      <c r="AY186" s="160" t="s">
        <v>154</v>
      </c>
    </row>
    <row r="187" spans="2:65" s="12" customFormat="1" ht="22.5" customHeight="1" x14ac:dyDescent="0.1">
      <c r="B187" s="161"/>
      <c r="C187" s="162"/>
      <c r="D187" s="162"/>
      <c r="E187" s="163" t="s">
        <v>3</v>
      </c>
      <c r="F187" s="251" t="s">
        <v>163</v>
      </c>
      <c r="G187" s="252"/>
      <c r="H187" s="252"/>
      <c r="I187" s="252"/>
      <c r="J187" s="162"/>
      <c r="K187" s="164">
        <v>11.44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161</v>
      </c>
      <c r="AU187" s="168" t="s">
        <v>81</v>
      </c>
      <c r="AV187" s="12" t="s">
        <v>87</v>
      </c>
      <c r="AW187" s="12" t="s">
        <v>32</v>
      </c>
      <c r="AX187" s="12" t="s">
        <v>20</v>
      </c>
      <c r="AY187" s="168" t="s">
        <v>154</v>
      </c>
    </row>
    <row r="188" spans="2:65" s="1" customFormat="1" ht="31.5" customHeight="1" x14ac:dyDescent="0.1">
      <c r="B188" s="135"/>
      <c r="C188" s="136" t="s">
        <v>345</v>
      </c>
      <c r="D188" s="136" t="s">
        <v>155</v>
      </c>
      <c r="E188" s="137" t="s">
        <v>1803</v>
      </c>
      <c r="F188" s="244" t="s">
        <v>1804</v>
      </c>
      <c r="G188" s="245"/>
      <c r="H188" s="245"/>
      <c r="I188" s="245"/>
      <c r="J188" s="138" t="s">
        <v>206</v>
      </c>
      <c r="K188" s="139">
        <v>17.260000000000002</v>
      </c>
      <c r="L188" s="246">
        <v>0</v>
      </c>
      <c r="M188" s="245"/>
      <c r="N188" s="246">
        <f>ROUND(L188*K188,2)</f>
        <v>0</v>
      </c>
      <c r="O188" s="245"/>
      <c r="P188" s="245"/>
      <c r="Q188" s="245"/>
      <c r="R188" s="140"/>
      <c r="T188" s="141" t="s">
        <v>3</v>
      </c>
      <c r="U188" s="40" t="s">
        <v>41</v>
      </c>
      <c r="V188" s="142">
        <v>0.38300000000000001</v>
      </c>
      <c r="W188" s="142">
        <f>V188*K188</f>
        <v>6.6105800000000006</v>
      </c>
      <c r="X188" s="142">
        <v>1.7700000000000001E-3</v>
      </c>
      <c r="Y188" s="142">
        <f>X188*K188</f>
        <v>3.0550200000000003E-2</v>
      </c>
      <c r="Z188" s="142">
        <v>0</v>
      </c>
      <c r="AA188" s="143">
        <f>Z188*K188</f>
        <v>0</v>
      </c>
      <c r="AR188" s="17" t="s">
        <v>258</v>
      </c>
      <c r="AT188" s="17" t="s">
        <v>155</v>
      </c>
      <c r="AU188" s="17" t="s">
        <v>81</v>
      </c>
      <c r="AY188" s="17" t="s">
        <v>154</v>
      </c>
      <c r="BE188" s="144">
        <f>IF(U188="základní",N188,0)</f>
        <v>0</v>
      </c>
      <c r="BF188" s="144">
        <f>IF(U188="snížená",N188,0)</f>
        <v>0</v>
      </c>
      <c r="BG188" s="144">
        <f>IF(U188="zákl. přenesená",N188,0)</f>
        <v>0</v>
      </c>
      <c r="BH188" s="144">
        <f>IF(U188="sníž. přenesená",N188,0)</f>
        <v>0</v>
      </c>
      <c r="BI188" s="144">
        <f>IF(U188="nulová",N188,0)</f>
        <v>0</v>
      </c>
      <c r="BJ188" s="17" t="s">
        <v>81</v>
      </c>
      <c r="BK188" s="144">
        <f>ROUND(L188*K188,2)</f>
        <v>0</v>
      </c>
      <c r="BL188" s="17" t="s">
        <v>258</v>
      </c>
      <c r="BM188" s="17" t="s">
        <v>1805</v>
      </c>
    </row>
    <row r="189" spans="2:65" s="11" customFormat="1" ht="22.5" customHeight="1" x14ac:dyDescent="0.1">
      <c r="B189" s="153"/>
      <c r="C189" s="154"/>
      <c r="D189" s="154"/>
      <c r="E189" s="155" t="s">
        <v>3</v>
      </c>
      <c r="F189" s="259" t="s">
        <v>1806</v>
      </c>
      <c r="G189" s="250"/>
      <c r="H189" s="250"/>
      <c r="I189" s="250"/>
      <c r="J189" s="154"/>
      <c r="K189" s="156">
        <v>17.260000000000002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161</v>
      </c>
      <c r="AU189" s="160" t="s">
        <v>81</v>
      </c>
      <c r="AV189" s="11" t="s">
        <v>81</v>
      </c>
      <c r="AW189" s="11" t="s">
        <v>32</v>
      </c>
      <c r="AX189" s="11" t="s">
        <v>74</v>
      </c>
      <c r="AY189" s="160" t="s">
        <v>154</v>
      </c>
    </row>
    <row r="190" spans="2:65" s="12" customFormat="1" ht="22.5" customHeight="1" x14ac:dyDescent="0.1">
      <c r="B190" s="161"/>
      <c r="C190" s="162"/>
      <c r="D190" s="162"/>
      <c r="E190" s="163" t="s">
        <v>3</v>
      </c>
      <c r="F190" s="251" t="s">
        <v>163</v>
      </c>
      <c r="G190" s="252"/>
      <c r="H190" s="252"/>
      <c r="I190" s="252"/>
      <c r="J190" s="162"/>
      <c r="K190" s="164">
        <v>17.260000000000002</v>
      </c>
      <c r="L190" s="162"/>
      <c r="M190" s="162"/>
      <c r="N190" s="162"/>
      <c r="O190" s="162"/>
      <c r="P190" s="162"/>
      <c r="Q190" s="162"/>
      <c r="R190" s="165"/>
      <c r="T190" s="166"/>
      <c r="U190" s="162"/>
      <c r="V190" s="162"/>
      <c r="W190" s="162"/>
      <c r="X190" s="162"/>
      <c r="Y190" s="162"/>
      <c r="Z190" s="162"/>
      <c r="AA190" s="167"/>
      <c r="AT190" s="168" t="s">
        <v>161</v>
      </c>
      <c r="AU190" s="168" t="s">
        <v>81</v>
      </c>
      <c r="AV190" s="12" t="s">
        <v>87</v>
      </c>
      <c r="AW190" s="12" t="s">
        <v>32</v>
      </c>
      <c r="AX190" s="12" t="s">
        <v>20</v>
      </c>
      <c r="AY190" s="168" t="s">
        <v>154</v>
      </c>
    </row>
    <row r="191" spans="2:65" s="1" customFormat="1" ht="31.5" customHeight="1" x14ac:dyDescent="0.1">
      <c r="B191" s="135"/>
      <c r="C191" s="136" t="s">
        <v>351</v>
      </c>
      <c r="D191" s="136" t="s">
        <v>155</v>
      </c>
      <c r="E191" s="137" t="s">
        <v>1807</v>
      </c>
      <c r="F191" s="244" t="s">
        <v>1808</v>
      </c>
      <c r="G191" s="245"/>
      <c r="H191" s="245"/>
      <c r="I191" s="245"/>
      <c r="J191" s="138" t="s">
        <v>206</v>
      </c>
      <c r="K191" s="139">
        <v>4.72</v>
      </c>
      <c r="L191" s="246">
        <v>0</v>
      </c>
      <c r="M191" s="245"/>
      <c r="N191" s="246">
        <f>ROUND(L191*K191,2)</f>
        <v>0</v>
      </c>
      <c r="O191" s="245"/>
      <c r="P191" s="245"/>
      <c r="Q191" s="245"/>
      <c r="R191" s="140"/>
      <c r="T191" s="141" t="s">
        <v>3</v>
      </c>
      <c r="U191" s="40" t="s">
        <v>41</v>
      </c>
      <c r="V191" s="142">
        <v>0.40400000000000003</v>
      </c>
      <c r="W191" s="142">
        <f>V191*K191</f>
        <v>1.9068800000000001</v>
      </c>
      <c r="X191" s="142">
        <v>2.7699999999999999E-3</v>
      </c>
      <c r="Y191" s="142">
        <f>X191*K191</f>
        <v>1.3074399999999998E-2</v>
      </c>
      <c r="Z191" s="142">
        <v>0</v>
      </c>
      <c r="AA191" s="143">
        <f>Z191*K191</f>
        <v>0</v>
      </c>
      <c r="AR191" s="17" t="s">
        <v>258</v>
      </c>
      <c r="AT191" s="17" t="s">
        <v>155</v>
      </c>
      <c r="AU191" s="17" t="s">
        <v>81</v>
      </c>
      <c r="AY191" s="17" t="s">
        <v>154</v>
      </c>
      <c r="BE191" s="144">
        <f>IF(U191="základní",N191,0)</f>
        <v>0</v>
      </c>
      <c r="BF191" s="144">
        <f>IF(U191="snížená",N191,0)</f>
        <v>0</v>
      </c>
      <c r="BG191" s="144">
        <f>IF(U191="zákl. přenesená",N191,0)</f>
        <v>0</v>
      </c>
      <c r="BH191" s="144">
        <f>IF(U191="sníž. přenesená",N191,0)</f>
        <v>0</v>
      </c>
      <c r="BI191" s="144">
        <f>IF(U191="nulová",N191,0)</f>
        <v>0</v>
      </c>
      <c r="BJ191" s="17" t="s">
        <v>81</v>
      </c>
      <c r="BK191" s="144">
        <f>ROUND(L191*K191,2)</f>
        <v>0</v>
      </c>
      <c r="BL191" s="17" t="s">
        <v>258</v>
      </c>
      <c r="BM191" s="17" t="s">
        <v>1809</v>
      </c>
    </row>
    <row r="192" spans="2:65" s="11" customFormat="1" ht="22.5" customHeight="1" x14ac:dyDescent="0.1">
      <c r="B192" s="153"/>
      <c r="C192" s="154"/>
      <c r="D192" s="154"/>
      <c r="E192" s="155" t="s">
        <v>3</v>
      </c>
      <c r="F192" s="259" t="s">
        <v>1810</v>
      </c>
      <c r="G192" s="250"/>
      <c r="H192" s="250"/>
      <c r="I192" s="250"/>
      <c r="J192" s="154"/>
      <c r="K192" s="156">
        <v>4.72</v>
      </c>
      <c r="L192" s="154"/>
      <c r="M192" s="154"/>
      <c r="N192" s="154"/>
      <c r="O192" s="154"/>
      <c r="P192" s="154"/>
      <c r="Q192" s="154"/>
      <c r="R192" s="157"/>
      <c r="T192" s="158"/>
      <c r="U192" s="154"/>
      <c r="V192" s="154"/>
      <c r="W192" s="154"/>
      <c r="X192" s="154"/>
      <c r="Y192" s="154"/>
      <c r="Z192" s="154"/>
      <c r="AA192" s="159"/>
      <c r="AT192" s="160" t="s">
        <v>161</v>
      </c>
      <c r="AU192" s="160" t="s">
        <v>81</v>
      </c>
      <c r="AV192" s="11" t="s">
        <v>81</v>
      </c>
      <c r="AW192" s="11" t="s">
        <v>32</v>
      </c>
      <c r="AX192" s="11" t="s">
        <v>74</v>
      </c>
      <c r="AY192" s="160" t="s">
        <v>154</v>
      </c>
    </row>
    <row r="193" spans="2:65" s="12" customFormat="1" ht="22.5" customHeight="1" x14ac:dyDescent="0.1">
      <c r="B193" s="161"/>
      <c r="C193" s="162"/>
      <c r="D193" s="162"/>
      <c r="E193" s="163" t="s">
        <v>3</v>
      </c>
      <c r="F193" s="251" t="s">
        <v>163</v>
      </c>
      <c r="G193" s="252"/>
      <c r="H193" s="252"/>
      <c r="I193" s="252"/>
      <c r="J193" s="162"/>
      <c r="K193" s="164">
        <v>4.72</v>
      </c>
      <c r="L193" s="162"/>
      <c r="M193" s="162"/>
      <c r="N193" s="162"/>
      <c r="O193" s="162"/>
      <c r="P193" s="162"/>
      <c r="Q193" s="162"/>
      <c r="R193" s="165"/>
      <c r="T193" s="166"/>
      <c r="U193" s="162"/>
      <c r="V193" s="162"/>
      <c r="W193" s="162"/>
      <c r="X193" s="162"/>
      <c r="Y193" s="162"/>
      <c r="Z193" s="162"/>
      <c r="AA193" s="167"/>
      <c r="AT193" s="168" t="s">
        <v>161</v>
      </c>
      <c r="AU193" s="168" t="s">
        <v>81</v>
      </c>
      <c r="AV193" s="12" t="s">
        <v>87</v>
      </c>
      <c r="AW193" s="12" t="s">
        <v>32</v>
      </c>
      <c r="AX193" s="12" t="s">
        <v>20</v>
      </c>
      <c r="AY193" s="168" t="s">
        <v>154</v>
      </c>
    </row>
    <row r="194" spans="2:65" s="1" customFormat="1" ht="22.5" customHeight="1" x14ac:dyDescent="0.1">
      <c r="B194" s="135"/>
      <c r="C194" s="136" t="s">
        <v>366</v>
      </c>
      <c r="D194" s="136" t="s">
        <v>155</v>
      </c>
      <c r="E194" s="137" t="s">
        <v>1811</v>
      </c>
      <c r="F194" s="244" t="s">
        <v>1812</v>
      </c>
      <c r="G194" s="245"/>
      <c r="H194" s="245"/>
      <c r="I194" s="245"/>
      <c r="J194" s="138" t="s">
        <v>206</v>
      </c>
      <c r="K194" s="139">
        <v>5</v>
      </c>
      <c r="L194" s="246">
        <v>0</v>
      </c>
      <c r="M194" s="245"/>
      <c r="N194" s="246">
        <f>ROUND(L194*K194,2)</f>
        <v>0</v>
      </c>
      <c r="O194" s="245"/>
      <c r="P194" s="245"/>
      <c r="Q194" s="245"/>
      <c r="R194" s="140"/>
      <c r="T194" s="141" t="s">
        <v>3</v>
      </c>
      <c r="U194" s="40" t="s">
        <v>41</v>
      </c>
      <c r="V194" s="142">
        <v>0.45400000000000001</v>
      </c>
      <c r="W194" s="142">
        <f>V194*K194</f>
        <v>2.27</v>
      </c>
      <c r="X194" s="142">
        <v>1.4499999999999999E-3</v>
      </c>
      <c r="Y194" s="142">
        <f>X194*K194</f>
        <v>7.2499999999999995E-3</v>
      </c>
      <c r="Z194" s="142">
        <v>0</v>
      </c>
      <c r="AA194" s="143">
        <f>Z194*K194</f>
        <v>0</v>
      </c>
      <c r="AR194" s="17" t="s">
        <v>258</v>
      </c>
      <c r="AT194" s="17" t="s">
        <v>155</v>
      </c>
      <c r="AU194" s="17" t="s">
        <v>81</v>
      </c>
      <c r="AY194" s="17" t="s">
        <v>154</v>
      </c>
      <c r="BE194" s="144">
        <f>IF(U194="základní",N194,0)</f>
        <v>0</v>
      </c>
      <c r="BF194" s="144">
        <f>IF(U194="snížená",N194,0)</f>
        <v>0</v>
      </c>
      <c r="BG194" s="144">
        <f>IF(U194="zákl. přenesená",N194,0)</f>
        <v>0</v>
      </c>
      <c r="BH194" s="144">
        <f>IF(U194="sníž. přenesená",N194,0)</f>
        <v>0</v>
      </c>
      <c r="BI194" s="144">
        <f>IF(U194="nulová",N194,0)</f>
        <v>0</v>
      </c>
      <c r="BJ194" s="17" t="s">
        <v>81</v>
      </c>
      <c r="BK194" s="144">
        <f>ROUND(L194*K194,2)</f>
        <v>0</v>
      </c>
      <c r="BL194" s="17" t="s">
        <v>258</v>
      </c>
      <c r="BM194" s="17" t="s">
        <v>1813</v>
      </c>
    </row>
    <row r="195" spans="2:65" s="10" customFormat="1" ht="22.5" customHeight="1" x14ac:dyDescent="0.1">
      <c r="B195" s="145"/>
      <c r="C195" s="146"/>
      <c r="D195" s="146"/>
      <c r="E195" s="147" t="s">
        <v>3</v>
      </c>
      <c r="F195" s="247" t="s">
        <v>1814</v>
      </c>
      <c r="G195" s="248"/>
      <c r="H195" s="248"/>
      <c r="I195" s="248"/>
      <c r="J195" s="146"/>
      <c r="K195" s="148" t="s">
        <v>3</v>
      </c>
      <c r="L195" s="146"/>
      <c r="M195" s="146"/>
      <c r="N195" s="146"/>
      <c r="O195" s="146"/>
      <c r="P195" s="146"/>
      <c r="Q195" s="146"/>
      <c r="R195" s="149"/>
      <c r="T195" s="150"/>
      <c r="U195" s="146"/>
      <c r="V195" s="146"/>
      <c r="W195" s="146"/>
      <c r="X195" s="146"/>
      <c r="Y195" s="146"/>
      <c r="Z195" s="146"/>
      <c r="AA195" s="151"/>
      <c r="AT195" s="152" t="s">
        <v>161</v>
      </c>
      <c r="AU195" s="152" t="s">
        <v>81</v>
      </c>
      <c r="AV195" s="10" t="s">
        <v>20</v>
      </c>
      <c r="AW195" s="10" t="s">
        <v>32</v>
      </c>
      <c r="AX195" s="10" t="s">
        <v>74</v>
      </c>
      <c r="AY195" s="152" t="s">
        <v>154</v>
      </c>
    </row>
    <row r="196" spans="2:65" s="11" customFormat="1" ht="22.5" customHeight="1" x14ac:dyDescent="0.1">
      <c r="B196" s="153"/>
      <c r="C196" s="154"/>
      <c r="D196" s="154"/>
      <c r="E196" s="155" t="s">
        <v>3</v>
      </c>
      <c r="F196" s="249" t="s">
        <v>1815</v>
      </c>
      <c r="G196" s="250"/>
      <c r="H196" s="250"/>
      <c r="I196" s="250"/>
      <c r="J196" s="154"/>
      <c r="K196" s="156">
        <v>5</v>
      </c>
      <c r="L196" s="154"/>
      <c r="M196" s="154"/>
      <c r="N196" s="154"/>
      <c r="O196" s="154"/>
      <c r="P196" s="154"/>
      <c r="Q196" s="154"/>
      <c r="R196" s="157"/>
      <c r="T196" s="158"/>
      <c r="U196" s="154"/>
      <c r="V196" s="154"/>
      <c r="W196" s="154"/>
      <c r="X196" s="154"/>
      <c r="Y196" s="154"/>
      <c r="Z196" s="154"/>
      <c r="AA196" s="159"/>
      <c r="AT196" s="160" t="s">
        <v>161</v>
      </c>
      <c r="AU196" s="160" t="s">
        <v>81</v>
      </c>
      <c r="AV196" s="11" t="s">
        <v>81</v>
      </c>
      <c r="AW196" s="11" t="s">
        <v>32</v>
      </c>
      <c r="AX196" s="11" t="s">
        <v>74</v>
      </c>
      <c r="AY196" s="160" t="s">
        <v>154</v>
      </c>
    </row>
    <row r="197" spans="2:65" s="12" customFormat="1" ht="22.5" customHeight="1" x14ac:dyDescent="0.1">
      <c r="B197" s="161"/>
      <c r="C197" s="162"/>
      <c r="D197" s="162"/>
      <c r="E197" s="163" t="s">
        <v>3</v>
      </c>
      <c r="F197" s="251" t="s">
        <v>163</v>
      </c>
      <c r="G197" s="252"/>
      <c r="H197" s="252"/>
      <c r="I197" s="252"/>
      <c r="J197" s="162"/>
      <c r="K197" s="164">
        <v>5</v>
      </c>
      <c r="L197" s="162"/>
      <c r="M197" s="162"/>
      <c r="N197" s="162"/>
      <c r="O197" s="162"/>
      <c r="P197" s="162"/>
      <c r="Q197" s="162"/>
      <c r="R197" s="165"/>
      <c r="T197" s="166"/>
      <c r="U197" s="162"/>
      <c r="V197" s="162"/>
      <c r="W197" s="162"/>
      <c r="X197" s="162"/>
      <c r="Y197" s="162"/>
      <c r="Z197" s="162"/>
      <c r="AA197" s="167"/>
      <c r="AT197" s="168" t="s">
        <v>161</v>
      </c>
      <c r="AU197" s="168" t="s">
        <v>81</v>
      </c>
      <c r="AV197" s="12" t="s">
        <v>87</v>
      </c>
      <c r="AW197" s="12" t="s">
        <v>32</v>
      </c>
      <c r="AX197" s="12" t="s">
        <v>20</v>
      </c>
      <c r="AY197" s="168" t="s">
        <v>154</v>
      </c>
    </row>
    <row r="198" spans="2:65" s="1" customFormat="1" ht="22.5" customHeight="1" x14ac:dyDescent="0.1">
      <c r="B198" s="135"/>
      <c r="C198" s="136" t="s">
        <v>373</v>
      </c>
      <c r="D198" s="136" t="s">
        <v>155</v>
      </c>
      <c r="E198" s="137" t="s">
        <v>1816</v>
      </c>
      <c r="F198" s="244" t="s">
        <v>1817</v>
      </c>
      <c r="G198" s="245"/>
      <c r="H198" s="245"/>
      <c r="I198" s="245"/>
      <c r="J198" s="138" t="s">
        <v>206</v>
      </c>
      <c r="K198" s="139">
        <v>8.4</v>
      </c>
      <c r="L198" s="246">
        <v>0</v>
      </c>
      <c r="M198" s="245"/>
      <c r="N198" s="246">
        <f>ROUND(L198*K198,2)</f>
        <v>0</v>
      </c>
      <c r="O198" s="245"/>
      <c r="P198" s="245"/>
      <c r="Q198" s="245"/>
      <c r="R198" s="140"/>
      <c r="T198" s="141" t="s">
        <v>3</v>
      </c>
      <c r="U198" s="40" t="s">
        <v>41</v>
      </c>
      <c r="V198" s="142">
        <v>0.73499999999999999</v>
      </c>
      <c r="W198" s="142">
        <f>V198*K198</f>
        <v>6.1740000000000004</v>
      </c>
      <c r="X198" s="142">
        <v>5.5999999999999995E-4</v>
      </c>
      <c r="Y198" s="142">
        <f>X198*K198</f>
        <v>4.7039999999999998E-3</v>
      </c>
      <c r="Z198" s="142">
        <v>0</v>
      </c>
      <c r="AA198" s="143">
        <f>Z198*K198</f>
        <v>0</v>
      </c>
      <c r="AR198" s="17" t="s">
        <v>258</v>
      </c>
      <c r="AT198" s="17" t="s">
        <v>155</v>
      </c>
      <c r="AU198" s="17" t="s">
        <v>81</v>
      </c>
      <c r="AY198" s="17" t="s">
        <v>154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17" t="s">
        <v>81</v>
      </c>
      <c r="BK198" s="144">
        <f>ROUND(L198*K198,2)</f>
        <v>0</v>
      </c>
      <c r="BL198" s="17" t="s">
        <v>258</v>
      </c>
      <c r="BM198" s="17" t="s">
        <v>1818</v>
      </c>
    </row>
    <row r="199" spans="2:65" s="10" customFormat="1" ht="22.5" customHeight="1" x14ac:dyDescent="0.1">
      <c r="B199" s="145"/>
      <c r="C199" s="146"/>
      <c r="D199" s="146"/>
      <c r="E199" s="147" t="s">
        <v>3</v>
      </c>
      <c r="F199" s="247" t="s">
        <v>1814</v>
      </c>
      <c r="G199" s="248"/>
      <c r="H199" s="248"/>
      <c r="I199" s="248"/>
      <c r="J199" s="146"/>
      <c r="K199" s="148" t="s">
        <v>3</v>
      </c>
      <c r="L199" s="146"/>
      <c r="M199" s="146"/>
      <c r="N199" s="146"/>
      <c r="O199" s="146"/>
      <c r="P199" s="146"/>
      <c r="Q199" s="146"/>
      <c r="R199" s="149"/>
      <c r="T199" s="150"/>
      <c r="U199" s="146"/>
      <c r="V199" s="146"/>
      <c r="W199" s="146"/>
      <c r="X199" s="146"/>
      <c r="Y199" s="146"/>
      <c r="Z199" s="146"/>
      <c r="AA199" s="151"/>
      <c r="AT199" s="152" t="s">
        <v>161</v>
      </c>
      <c r="AU199" s="152" t="s">
        <v>81</v>
      </c>
      <c r="AV199" s="10" t="s">
        <v>20</v>
      </c>
      <c r="AW199" s="10" t="s">
        <v>32</v>
      </c>
      <c r="AX199" s="10" t="s">
        <v>74</v>
      </c>
      <c r="AY199" s="152" t="s">
        <v>154</v>
      </c>
    </row>
    <row r="200" spans="2:65" s="11" customFormat="1" ht="22.5" customHeight="1" x14ac:dyDescent="0.1">
      <c r="B200" s="153"/>
      <c r="C200" s="154"/>
      <c r="D200" s="154"/>
      <c r="E200" s="155" t="s">
        <v>3</v>
      </c>
      <c r="F200" s="249" t="s">
        <v>1819</v>
      </c>
      <c r="G200" s="250"/>
      <c r="H200" s="250"/>
      <c r="I200" s="250"/>
      <c r="J200" s="154"/>
      <c r="K200" s="156">
        <v>8.4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161</v>
      </c>
      <c r="AU200" s="160" t="s">
        <v>81</v>
      </c>
      <c r="AV200" s="11" t="s">
        <v>81</v>
      </c>
      <c r="AW200" s="11" t="s">
        <v>32</v>
      </c>
      <c r="AX200" s="11" t="s">
        <v>74</v>
      </c>
      <c r="AY200" s="160" t="s">
        <v>154</v>
      </c>
    </row>
    <row r="201" spans="2:65" s="12" customFormat="1" ht="22.5" customHeight="1" x14ac:dyDescent="0.1">
      <c r="B201" s="161"/>
      <c r="C201" s="162"/>
      <c r="D201" s="162"/>
      <c r="E201" s="163" t="s">
        <v>3</v>
      </c>
      <c r="F201" s="251" t="s">
        <v>163</v>
      </c>
      <c r="G201" s="252"/>
      <c r="H201" s="252"/>
      <c r="I201" s="252"/>
      <c r="J201" s="162"/>
      <c r="K201" s="164">
        <v>8.4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161</v>
      </c>
      <c r="AU201" s="168" t="s">
        <v>81</v>
      </c>
      <c r="AV201" s="12" t="s">
        <v>87</v>
      </c>
      <c r="AW201" s="12" t="s">
        <v>32</v>
      </c>
      <c r="AX201" s="12" t="s">
        <v>20</v>
      </c>
      <c r="AY201" s="168" t="s">
        <v>154</v>
      </c>
    </row>
    <row r="202" spans="2:65" s="1" customFormat="1" ht="31.5" customHeight="1" x14ac:dyDescent="0.1">
      <c r="B202" s="135"/>
      <c r="C202" s="136" t="s">
        <v>378</v>
      </c>
      <c r="D202" s="136" t="s">
        <v>155</v>
      </c>
      <c r="E202" s="137" t="s">
        <v>1820</v>
      </c>
      <c r="F202" s="244" t="s">
        <v>1821</v>
      </c>
      <c r="G202" s="245"/>
      <c r="H202" s="245"/>
      <c r="I202" s="245"/>
      <c r="J202" s="138" t="s">
        <v>206</v>
      </c>
      <c r="K202" s="139">
        <v>1</v>
      </c>
      <c r="L202" s="246">
        <v>0</v>
      </c>
      <c r="M202" s="245"/>
      <c r="N202" s="246">
        <f>ROUND(L202*K202,2)</f>
        <v>0</v>
      </c>
      <c r="O202" s="245"/>
      <c r="P202" s="245"/>
      <c r="Q202" s="245"/>
      <c r="R202" s="140"/>
      <c r="T202" s="141" t="s">
        <v>3</v>
      </c>
      <c r="U202" s="40" t="s">
        <v>41</v>
      </c>
      <c r="V202" s="142">
        <v>0.76900000000000002</v>
      </c>
      <c r="W202" s="142">
        <f>V202*K202</f>
        <v>0.76900000000000002</v>
      </c>
      <c r="X202" s="142">
        <v>1.09E-3</v>
      </c>
      <c r="Y202" s="142">
        <f>X202*K202</f>
        <v>1.09E-3</v>
      </c>
      <c r="Z202" s="142">
        <v>0</v>
      </c>
      <c r="AA202" s="143">
        <f>Z202*K202</f>
        <v>0</v>
      </c>
      <c r="AR202" s="17" t="s">
        <v>258</v>
      </c>
      <c r="AT202" s="17" t="s">
        <v>155</v>
      </c>
      <c r="AU202" s="17" t="s">
        <v>81</v>
      </c>
      <c r="AY202" s="17" t="s">
        <v>154</v>
      </c>
      <c r="BE202" s="144">
        <f>IF(U202="základní",N202,0)</f>
        <v>0</v>
      </c>
      <c r="BF202" s="144">
        <f>IF(U202="snížená",N202,0)</f>
        <v>0</v>
      </c>
      <c r="BG202" s="144">
        <f>IF(U202="zákl. přenesená",N202,0)</f>
        <v>0</v>
      </c>
      <c r="BH202" s="144">
        <f>IF(U202="sníž. přenesená",N202,0)</f>
        <v>0</v>
      </c>
      <c r="BI202" s="144">
        <f>IF(U202="nulová",N202,0)</f>
        <v>0</v>
      </c>
      <c r="BJ202" s="17" t="s">
        <v>81</v>
      </c>
      <c r="BK202" s="144">
        <f>ROUND(L202*K202,2)</f>
        <v>0</v>
      </c>
      <c r="BL202" s="17" t="s">
        <v>258</v>
      </c>
      <c r="BM202" s="17" t="s">
        <v>1822</v>
      </c>
    </row>
    <row r="203" spans="2:65" s="10" customFormat="1" ht="22.5" customHeight="1" x14ac:dyDescent="0.1">
      <c r="B203" s="145"/>
      <c r="C203" s="146"/>
      <c r="D203" s="146"/>
      <c r="E203" s="147" t="s">
        <v>3</v>
      </c>
      <c r="F203" s="247" t="s">
        <v>1814</v>
      </c>
      <c r="G203" s="248"/>
      <c r="H203" s="248"/>
      <c r="I203" s="248"/>
      <c r="J203" s="146"/>
      <c r="K203" s="148" t="s">
        <v>3</v>
      </c>
      <c r="L203" s="146"/>
      <c r="M203" s="146"/>
      <c r="N203" s="146"/>
      <c r="O203" s="146"/>
      <c r="P203" s="146"/>
      <c r="Q203" s="146"/>
      <c r="R203" s="149"/>
      <c r="T203" s="150"/>
      <c r="U203" s="146"/>
      <c r="V203" s="146"/>
      <c r="W203" s="146"/>
      <c r="X203" s="146"/>
      <c r="Y203" s="146"/>
      <c r="Z203" s="146"/>
      <c r="AA203" s="151"/>
      <c r="AT203" s="152" t="s">
        <v>161</v>
      </c>
      <c r="AU203" s="152" t="s">
        <v>81</v>
      </c>
      <c r="AV203" s="10" t="s">
        <v>20</v>
      </c>
      <c r="AW203" s="10" t="s">
        <v>32</v>
      </c>
      <c r="AX203" s="10" t="s">
        <v>74</v>
      </c>
      <c r="AY203" s="152" t="s">
        <v>154</v>
      </c>
    </row>
    <row r="204" spans="2:65" s="11" customFormat="1" ht="22.5" customHeight="1" x14ac:dyDescent="0.1">
      <c r="B204" s="153"/>
      <c r="C204" s="154"/>
      <c r="D204" s="154"/>
      <c r="E204" s="155" t="s">
        <v>3</v>
      </c>
      <c r="F204" s="249" t="s">
        <v>20</v>
      </c>
      <c r="G204" s="250"/>
      <c r="H204" s="250"/>
      <c r="I204" s="250"/>
      <c r="J204" s="154"/>
      <c r="K204" s="156">
        <v>1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161</v>
      </c>
      <c r="AU204" s="160" t="s">
        <v>81</v>
      </c>
      <c r="AV204" s="11" t="s">
        <v>81</v>
      </c>
      <c r="AW204" s="11" t="s">
        <v>32</v>
      </c>
      <c r="AX204" s="11" t="s">
        <v>74</v>
      </c>
      <c r="AY204" s="160" t="s">
        <v>154</v>
      </c>
    </row>
    <row r="205" spans="2:65" s="12" customFormat="1" ht="22.5" customHeight="1" x14ac:dyDescent="0.1">
      <c r="B205" s="161"/>
      <c r="C205" s="162"/>
      <c r="D205" s="162"/>
      <c r="E205" s="163" t="s">
        <v>3</v>
      </c>
      <c r="F205" s="251" t="s">
        <v>163</v>
      </c>
      <c r="G205" s="252"/>
      <c r="H205" s="252"/>
      <c r="I205" s="252"/>
      <c r="J205" s="162"/>
      <c r="K205" s="164">
        <v>1</v>
      </c>
      <c r="L205" s="162"/>
      <c r="M205" s="162"/>
      <c r="N205" s="162"/>
      <c r="O205" s="162"/>
      <c r="P205" s="162"/>
      <c r="Q205" s="162"/>
      <c r="R205" s="165"/>
      <c r="T205" s="166"/>
      <c r="U205" s="162"/>
      <c r="V205" s="162"/>
      <c r="W205" s="162"/>
      <c r="X205" s="162"/>
      <c r="Y205" s="162"/>
      <c r="Z205" s="162"/>
      <c r="AA205" s="167"/>
      <c r="AT205" s="168" t="s">
        <v>161</v>
      </c>
      <c r="AU205" s="168" t="s">
        <v>81</v>
      </c>
      <c r="AV205" s="12" t="s">
        <v>87</v>
      </c>
      <c r="AW205" s="12" t="s">
        <v>32</v>
      </c>
      <c r="AX205" s="12" t="s">
        <v>20</v>
      </c>
      <c r="AY205" s="168" t="s">
        <v>154</v>
      </c>
    </row>
    <row r="206" spans="2:65" s="1" customFormat="1" ht="31.5" customHeight="1" x14ac:dyDescent="0.1">
      <c r="B206" s="135"/>
      <c r="C206" s="136" t="s">
        <v>383</v>
      </c>
      <c r="D206" s="136" t="s">
        <v>155</v>
      </c>
      <c r="E206" s="137" t="s">
        <v>1823</v>
      </c>
      <c r="F206" s="244" t="s">
        <v>1824</v>
      </c>
      <c r="G206" s="245"/>
      <c r="H206" s="245"/>
      <c r="I206" s="245"/>
      <c r="J206" s="138" t="s">
        <v>206</v>
      </c>
      <c r="K206" s="139">
        <v>13</v>
      </c>
      <c r="L206" s="246">
        <v>0</v>
      </c>
      <c r="M206" s="245"/>
      <c r="N206" s="246">
        <f>ROUND(L206*K206,2)</f>
        <v>0</v>
      </c>
      <c r="O206" s="245"/>
      <c r="P206" s="245"/>
      <c r="Q206" s="245"/>
      <c r="R206" s="140"/>
      <c r="T206" s="141" t="s">
        <v>3</v>
      </c>
      <c r="U206" s="40" t="s">
        <v>41</v>
      </c>
      <c r="V206" s="142">
        <v>0.82699999999999996</v>
      </c>
      <c r="W206" s="142">
        <f>V206*K206</f>
        <v>10.750999999999999</v>
      </c>
      <c r="X206" s="142">
        <v>1.1999999999999999E-3</v>
      </c>
      <c r="Y206" s="142">
        <f>X206*K206</f>
        <v>1.5599999999999999E-2</v>
      </c>
      <c r="Z206" s="142">
        <v>0</v>
      </c>
      <c r="AA206" s="143">
        <f>Z206*K206</f>
        <v>0</v>
      </c>
      <c r="AR206" s="17" t="s">
        <v>258</v>
      </c>
      <c r="AT206" s="17" t="s">
        <v>155</v>
      </c>
      <c r="AU206" s="17" t="s">
        <v>81</v>
      </c>
      <c r="AY206" s="17" t="s">
        <v>154</v>
      </c>
      <c r="BE206" s="144">
        <f>IF(U206="základní",N206,0)</f>
        <v>0</v>
      </c>
      <c r="BF206" s="144">
        <f>IF(U206="snížená",N206,0)</f>
        <v>0</v>
      </c>
      <c r="BG206" s="144">
        <f>IF(U206="zákl. přenesená",N206,0)</f>
        <v>0</v>
      </c>
      <c r="BH206" s="144">
        <f>IF(U206="sníž. přenesená",N206,0)</f>
        <v>0</v>
      </c>
      <c r="BI206" s="144">
        <f>IF(U206="nulová",N206,0)</f>
        <v>0</v>
      </c>
      <c r="BJ206" s="17" t="s">
        <v>81</v>
      </c>
      <c r="BK206" s="144">
        <f>ROUND(L206*K206,2)</f>
        <v>0</v>
      </c>
      <c r="BL206" s="17" t="s">
        <v>258</v>
      </c>
      <c r="BM206" s="17" t="s">
        <v>1825</v>
      </c>
    </row>
    <row r="207" spans="2:65" s="10" customFormat="1" ht="22.5" customHeight="1" x14ac:dyDescent="0.1">
      <c r="B207" s="145"/>
      <c r="C207" s="146"/>
      <c r="D207" s="146"/>
      <c r="E207" s="147" t="s">
        <v>3</v>
      </c>
      <c r="F207" s="247" t="s">
        <v>1826</v>
      </c>
      <c r="G207" s="248"/>
      <c r="H207" s="248"/>
      <c r="I207" s="248"/>
      <c r="J207" s="146"/>
      <c r="K207" s="148" t="s">
        <v>3</v>
      </c>
      <c r="L207" s="146"/>
      <c r="M207" s="146"/>
      <c r="N207" s="146"/>
      <c r="O207" s="146"/>
      <c r="P207" s="146"/>
      <c r="Q207" s="146"/>
      <c r="R207" s="149"/>
      <c r="T207" s="150"/>
      <c r="U207" s="146"/>
      <c r="V207" s="146"/>
      <c r="W207" s="146"/>
      <c r="X207" s="146"/>
      <c r="Y207" s="146"/>
      <c r="Z207" s="146"/>
      <c r="AA207" s="151"/>
      <c r="AT207" s="152" t="s">
        <v>161</v>
      </c>
      <c r="AU207" s="152" t="s">
        <v>81</v>
      </c>
      <c r="AV207" s="10" t="s">
        <v>20</v>
      </c>
      <c r="AW207" s="10" t="s">
        <v>32</v>
      </c>
      <c r="AX207" s="10" t="s">
        <v>74</v>
      </c>
      <c r="AY207" s="152" t="s">
        <v>154</v>
      </c>
    </row>
    <row r="208" spans="2:65" s="11" customFormat="1" ht="22.5" customHeight="1" x14ac:dyDescent="0.1">
      <c r="B208" s="153"/>
      <c r="C208" s="154"/>
      <c r="D208" s="154"/>
      <c r="E208" s="155" t="s">
        <v>3</v>
      </c>
      <c r="F208" s="249" t="s">
        <v>1827</v>
      </c>
      <c r="G208" s="250"/>
      <c r="H208" s="250"/>
      <c r="I208" s="250"/>
      <c r="J208" s="154"/>
      <c r="K208" s="156">
        <v>9</v>
      </c>
      <c r="L208" s="154"/>
      <c r="M208" s="154"/>
      <c r="N208" s="154"/>
      <c r="O208" s="154"/>
      <c r="P208" s="154"/>
      <c r="Q208" s="154"/>
      <c r="R208" s="157"/>
      <c r="T208" s="158"/>
      <c r="U208" s="154"/>
      <c r="V208" s="154"/>
      <c r="W208" s="154"/>
      <c r="X208" s="154"/>
      <c r="Y208" s="154"/>
      <c r="Z208" s="154"/>
      <c r="AA208" s="159"/>
      <c r="AT208" s="160" t="s">
        <v>161</v>
      </c>
      <c r="AU208" s="160" t="s">
        <v>81</v>
      </c>
      <c r="AV208" s="11" t="s">
        <v>81</v>
      </c>
      <c r="AW208" s="11" t="s">
        <v>32</v>
      </c>
      <c r="AX208" s="11" t="s">
        <v>74</v>
      </c>
      <c r="AY208" s="160" t="s">
        <v>154</v>
      </c>
    </row>
    <row r="209" spans="2:65" s="10" customFormat="1" ht="22.5" customHeight="1" x14ac:dyDescent="0.1">
      <c r="B209" s="145"/>
      <c r="C209" s="146"/>
      <c r="D209" s="146"/>
      <c r="E209" s="147" t="s">
        <v>3</v>
      </c>
      <c r="F209" s="253" t="s">
        <v>1814</v>
      </c>
      <c r="G209" s="248"/>
      <c r="H209" s="248"/>
      <c r="I209" s="248"/>
      <c r="J209" s="146"/>
      <c r="K209" s="148" t="s">
        <v>3</v>
      </c>
      <c r="L209" s="146"/>
      <c r="M209" s="146"/>
      <c r="N209" s="146"/>
      <c r="O209" s="146"/>
      <c r="P209" s="146"/>
      <c r="Q209" s="146"/>
      <c r="R209" s="149"/>
      <c r="T209" s="150"/>
      <c r="U209" s="146"/>
      <c r="V209" s="146"/>
      <c r="W209" s="146"/>
      <c r="X209" s="146"/>
      <c r="Y209" s="146"/>
      <c r="Z209" s="146"/>
      <c r="AA209" s="151"/>
      <c r="AT209" s="152" t="s">
        <v>161</v>
      </c>
      <c r="AU209" s="152" t="s">
        <v>81</v>
      </c>
      <c r="AV209" s="10" t="s">
        <v>20</v>
      </c>
      <c r="AW209" s="10" t="s">
        <v>32</v>
      </c>
      <c r="AX209" s="10" t="s">
        <v>74</v>
      </c>
      <c r="AY209" s="152" t="s">
        <v>154</v>
      </c>
    </row>
    <row r="210" spans="2:65" s="11" customFormat="1" ht="22.5" customHeight="1" x14ac:dyDescent="0.1">
      <c r="B210" s="153"/>
      <c r="C210" s="154"/>
      <c r="D210" s="154"/>
      <c r="E210" s="155" t="s">
        <v>3</v>
      </c>
      <c r="F210" s="249" t="s">
        <v>860</v>
      </c>
      <c r="G210" s="250"/>
      <c r="H210" s="250"/>
      <c r="I210" s="250"/>
      <c r="J210" s="154"/>
      <c r="K210" s="156">
        <v>4</v>
      </c>
      <c r="L210" s="154"/>
      <c r="M210" s="154"/>
      <c r="N210" s="154"/>
      <c r="O210" s="154"/>
      <c r="P210" s="154"/>
      <c r="Q210" s="154"/>
      <c r="R210" s="157"/>
      <c r="T210" s="158"/>
      <c r="U210" s="154"/>
      <c r="V210" s="154"/>
      <c r="W210" s="154"/>
      <c r="X210" s="154"/>
      <c r="Y210" s="154"/>
      <c r="Z210" s="154"/>
      <c r="AA210" s="159"/>
      <c r="AT210" s="160" t="s">
        <v>161</v>
      </c>
      <c r="AU210" s="160" t="s">
        <v>81</v>
      </c>
      <c r="AV210" s="11" t="s">
        <v>81</v>
      </c>
      <c r="AW210" s="11" t="s">
        <v>32</v>
      </c>
      <c r="AX210" s="11" t="s">
        <v>74</v>
      </c>
      <c r="AY210" s="160" t="s">
        <v>154</v>
      </c>
    </row>
    <row r="211" spans="2:65" s="12" customFormat="1" ht="22.5" customHeight="1" x14ac:dyDescent="0.1">
      <c r="B211" s="161"/>
      <c r="C211" s="162"/>
      <c r="D211" s="162"/>
      <c r="E211" s="163" t="s">
        <v>3</v>
      </c>
      <c r="F211" s="251" t="s">
        <v>163</v>
      </c>
      <c r="G211" s="252"/>
      <c r="H211" s="252"/>
      <c r="I211" s="252"/>
      <c r="J211" s="162"/>
      <c r="K211" s="164">
        <v>13</v>
      </c>
      <c r="L211" s="162"/>
      <c r="M211" s="162"/>
      <c r="N211" s="162"/>
      <c r="O211" s="162"/>
      <c r="P211" s="162"/>
      <c r="Q211" s="162"/>
      <c r="R211" s="165"/>
      <c r="T211" s="166"/>
      <c r="U211" s="162"/>
      <c r="V211" s="162"/>
      <c r="W211" s="162"/>
      <c r="X211" s="162"/>
      <c r="Y211" s="162"/>
      <c r="Z211" s="162"/>
      <c r="AA211" s="167"/>
      <c r="AT211" s="168" t="s">
        <v>161</v>
      </c>
      <c r="AU211" s="168" t="s">
        <v>81</v>
      </c>
      <c r="AV211" s="12" t="s">
        <v>87</v>
      </c>
      <c r="AW211" s="12" t="s">
        <v>32</v>
      </c>
      <c r="AX211" s="12" t="s">
        <v>20</v>
      </c>
      <c r="AY211" s="168" t="s">
        <v>154</v>
      </c>
    </row>
    <row r="212" spans="2:65" s="1" customFormat="1" ht="31.5" customHeight="1" x14ac:dyDescent="0.1">
      <c r="B212" s="135"/>
      <c r="C212" s="136" t="s">
        <v>389</v>
      </c>
      <c r="D212" s="136" t="s">
        <v>155</v>
      </c>
      <c r="E212" s="137" t="s">
        <v>1828</v>
      </c>
      <c r="F212" s="244" t="s">
        <v>1829</v>
      </c>
      <c r="G212" s="245"/>
      <c r="H212" s="245"/>
      <c r="I212" s="245"/>
      <c r="J212" s="138" t="s">
        <v>206</v>
      </c>
      <c r="K212" s="139">
        <v>7.1</v>
      </c>
      <c r="L212" s="246">
        <v>0</v>
      </c>
      <c r="M212" s="245"/>
      <c r="N212" s="246">
        <f>ROUND(L212*K212,2)</f>
        <v>0</v>
      </c>
      <c r="O212" s="245"/>
      <c r="P212" s="245"/>
      <c r="Q212" s="245"/>
      <c r="R212" s="140"/>
      <c r="T212" s="141" t="s">
        <v>3</v>
      </c>
      <c r="U212" s="40" t="s">
        <v>41</v>
      </c>
      <c r="V212" s="142">
        <v>0.65900000000000003</v>
      </c>
      <c r="W212" s="142">
        <f>V212*K212</f>
        <v>4.6788999999999996</v>
      </c>
      <c r="X212" s="142">
        <v>2.9E-4</v>
      </c>
      <c r="Y212" s="142">
        <f>X212*K212</f>
        <v>2.0590000000000001E-3</v>
      </c>
      <c r="Z212" s="142">
        <v>0</v>
      </c>
      <c r="AA212" s="143">
        <f>Z212*K212</f>
        <v>0</v>
      </c>
      <c r="AR212" s="17" t="s">
        <v>258</v>
      </c>
      <c r="AT212" s="17" t="s">
        <v>155</v>
      </c>
      <c r="AU212" s="17" t="s">
        <v>81</v>
      </c>
      <c r="AY212" s="17" t="s">
        <v>154</v>
      </c>
      <c r="BE212" s="144">
        <f>IF(U212="základní",N212,0)</f>
        <v>0</v>
      </c>
      <c r="BF212" s="144">
        <f>IF(U212="snížená",N212,0)</f>
        <v>0</v>
      </c>
      <c r="BG212" s="144">
        <f>IF(U212="zákl. přenesená",N212,0)</f>
        <v>0</v>
      </c>
      <c r="BH212" s="144">
        <f>IF(U212="sníž. přenesená",N212,0)</f>
        <v>0</v>
      </c>
      <c r="BI212" s="144">
        <f>IF(U212="nulová",N212,0)</f>
        <v>0</v>
      </c>
      <c r="BJ212" s="17" t="s">
        <v>81</v>
      </c>
      <c r="BK212" s="144">
        <f>ROUND(L212*K212,2)</f>
        <v>0</v>
      </c>
      <c r="BL212" s="17" t="s">
        <v>258</v>
      </c>
      <c r="BM212" s="17" t="s">
        <v>1830</v>
      </c>
    </row>
    <row r="213" spans="2:65" s="10" customFormat="1" ht="22.5" customHeight="1" x14ac:dyDescent="0.1">
      <c r="B213" s="145"/>
      <c r="C213" s="146"/>
      <c r="D213" s="146"/>
      <c r="E213" s="147" t="s">
        <v>3</v>
      </c>
      <c r="F213" s="247" t="s">
        <v>1826</v>
      </c>
      <c r="G213" s="248"/>
      <c r="H213" s="248"/>
      <c r="I213" s="248"/>
      <c r="J213" s="146"/>
      <c r="K213" s="148" t="s">
        <v>3</v>
      </c>
      <c r="L213" s="146"/>
      <c r="M213" s="146"/>
      <c r="N213" s="146"/>
      <c r="O213" s="146"/>
      <c r="P213" s="146"/>
      <c r="Q213" s="146"/>
      <c r="R213" s="149"/>
      <c r="T213" s="150"/>
      <c r="U213" s="146"/>
      <c r="V213" s="146"/>
      <c r="W213" s="146"/>
      <c r="X213" s="146"/>
      <c r="Y213" s="146"/>
      <c r="Z213" s="146"/>
      <c r="AA213" s="151"/>
      <c r="AT213" s="152" t="s">
        <v>161</v>
      </c>
      <c r="AU213" s="152" t="s">
        <v>81</v>
      </c>
      <c r="AV213" s="10" t="s">
        <v>20</v>
      </c>
      <c r="AW213" s="10" t="s">
        <v>32</v>
      </c>
      <c r="AX213" s="10" t="s">
        <v>74</v>
      </c>
      <c r="AY213" s="152" t="s">
        <v>154</v>
      </c>
    </row>
    <row r="214" spans="2:65" s="11" customFormat="1" ht="22.5" customHeight="1" x14ac:dyDescent="0.1">
      <c r="B214" s="153"/>
      <c r="C214" s="154"/>
      <c r="D214" s="154"/>
      <c r="E214" s="155" t="s">
        <v>3</v>
      </c>
      <c r="F214" s="249" t="s">
        <v>1831</v>
      </c>
      <c r="G214" s="250"/>
      <c r="H214" s="250"/>
      <c r="I214" s="250"/>
      <c r="J214" s="154"/>
      <c r="K214" s="156">
        <v>3.6</v>
      </c>
      <c r="L214" s="154"/>
      <c r="M214" s="154"/>
      <c r="N214" s="154"/>
      <c r="O214" s="154"/>
      <c r="P214" s="154"/>
      <c r="Q214" s="154"/>
      <c r="R214" s="157"/>
      <c r="T214" s="158"/>
      <c r="U214" s="154"/>
      <c r="V214" s="154"/>
      <c r="W214" s="154"/>
      <c r="X214" s="154"/>
      <c r="Y214" s="154"/>
      <c r="Z214" s="154"/>
      <c r="AA214" s="159"/>
      <c r="AT214" s="160" t="s">
        <v>161</v>
      </c>
      <c r="AU214" s="160" t="s">
        <v>81</v>
      </c>
      <c r="AV214" s="11" t="s">
        <v>81</v>
      </c>
      <c r="AW214" s="11" t="s">
        <v>32</v>
      </c>
      <c r="AX214" s="11" t="s">
        <v>74</v>
      </c>
      <c r="AY214" s="160" t="s">
        <v>154</v>
      </c>
    </row>
    <row r="215" spans="2:65" s="10" customFormat="1" ht="22.5" customHeight="1" x14ac:dyDescent="0.1">
      <c r="B215" s="145"/>
      <c r="C215" s="146"/>
      <c r="D215" s="146"/>
      <c r="E215" s="147" t="s">
        <v>3</v>
      </c>
      <c r="F215" s="253" t="s">
        <v>1814</v>
      </c>
      <c r="G215" s="248"/>
      <c r="H215" s="248"/>
      <c r="I215" s="248"/>
      <c r="J215" s="146"/>
      <c r="K215" s="148" t="s">
        <v>3</v>
      </c>
      <c r="L215" s="146"/>
      <c r="M215" s="146"/>
      <c r="N215" s="146"/>
      <c r="O215" s="146"/>
      <c r="P215" s="146"/>
      <c r="Q215" s="146"/>
      <c r="R215" s="149"/>
      <c r="T215" s="150"/>
      <c r="U215" s="146"/>
      <c r="V215" s="146"/>
      <c r="W215" s="146"/>
      <c r="X215" s="146"/>
      <c r="Y215" s="146"/>
      <c r="Z215" s="146"/>
      <c r="AA215" s="151"/>
      <c r="AT215" s="152" t="s">
        <v>161</v>
      </c>
      <c r="AU215" s="152" t="s">
        <v>81</v>
      </c>
      <c r="AV215" s="10" t="s">
        <v>20</v>
      </c>
      <c r="AW215" s="10" t="s">
        <v>32</v>
      </c>
      <c r="AX215" s="10" t="s">
        <v>74</v>
      </c>
      <c r="AY215" s="152" t="s">
        <v>154</v>
      </c>
    </row>
    <row r="216" spans="2:65" s="11" customFormat="1" ht="22.5" customHeight="1" x14ac:dyDescent="0.1">
      <c r="B216" s="153"/>
      <c r="C216" s="154"/>
      <c r="D216" s="154"/>
      <c r="E216" s="155" t="s">
        <v>3</v>
      </c>
      <c r="F216" s="249" t="s">
        <v>1832</v>
      </c>
      <c r="G216" s="250"/>
      <c r="H216" s="250"/>
      <c r="I216" s="250"/>
      <c r="J216" s="154"/>
      <c r="K216" s="156">
        <v>3.5</v>
      </c>
      <c r="L216" s="154"/>
      <c r="M216" s="154"/>
      <c r="N216" s="154"/>
      <c r="O216" s="154"/>
      <c r="P216" s="154"/>
      <c r="Q216" s="154"/>
      <c r="R216" s="157"/>
      <c r="T216" s="158"/>
      <c r="U216" s="154"/>
      <c r="V216" s="154"/>
      <c r="W216" s="154"/>
      <c r="X216" s="154"/>
      <c r="Y216" s="154"/>
      <c r="Z216" s="154"/>
      <c r="AA216" s="159"/>
      <c r="AT216" s="160" t="s">
        <v>161</v>
      </c>
      <c r="AU216" s="160" t="s">
        <v>81</v>
      </c>
      <c r="AV216" s="11" t="s">
        <v>81</v>
      </c>
      <c r="AW216" s="11" t="s">
        <v>32</v>
      </c>
      <c r="AX216" s="11" t="s">
        <v>74</v>
      </c>
      <c r="AY216" s="160" t="s">
        <v>154</v>
      </c>
    </row>
    <row r="217" spans="2:65" s="12" customFormat="1" ht="22.5" customHeight="1" x14ac:dyDescent="0.1">
      <c r="B217" s="161"/>
      <c r="C217" s="162"/>
      <c r="D217" s="162"/>
      <c r="E217" s="163" t="s">
        <v>3</v>
      </c>
      <c r="F217" s="251" t="s">
        <v>163</v>
      </c>
      <c r="G217" s="252"/>
      <c r="H217" s="252"/>
      <c r="I217" s="252"/>
      <c r="J217" s="162"/>
      <c r="K217" s="164">
        <v>7.1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161</v>
      </c>
      <c r="AU217" s="168" t="s">
        <v>81</v>
      </c>
      <c r="AV217" s="12" t="s">
        <v>87</v>
      </c>
      <c r="AW217" s="12" t="s">
        <v>32</v>
      </c>
      <c r="AX217" s="12" t="s">
        <v>20</v>
      </c>
      <c r="AY217" s="168" t="s">
        <v>154</v>
      </c>
    </row>
    <row r="218" spans="2:65" s="1" customFormat="1" ht="31.5" customHeight="1" x14ac:dyDescent="0.1">
      <c r="B218" s="135"/>
      <c r="C218" s="136" t="s">
        <v>398</v>
      </c>
      <c r="D218" s="136" t="s">
        <v>155</v>
      </c>
      <c r="E218" s="137" t="s">
        <v>1833</v>
      </c>
      <c r="F218" s="244" t="s">
        <v>1834</v>
      </c>
      <c r="G218" s="245"/>
      <c r="H218" s="245"/>
      <c r="I218" s="245"/>
      <c r="J218" s="138" t="s">
        <v>206</v>
      </c>
      <c r="K218" s="139">
        <v>10.8</v>
      </c>
      <c r="L218" s="246">
        <v>0</v>
      </c>
      <c r="M218" s="245"/>
      <c r="N218" s="246">
        <f>ROUND(L218*K218,2)</f>
        <v>0</v>
      </c>
      <c r="O218" s="245"/>
      <c r="P218" s="245"/>
      <c r="Q218" s="245"/>
      <c r="R218" s="140"/>
      <c r="T218" s="141" t="s">
        <v>3</v>
      </c>
      <c r="U218" s="40" t="s">
        <v>41</v>
      </c>
      <c r="V218" s="142">
        <v>0.72799999999999998</v>
      </c>
      <c r="W218" s="142">
        <f>V218*K218</f>
        <v>7.8624000000000001</v>
      </c>
      <c r="X218" s="142">
        <v>3.5E-4</v>
      </c>
      <c r="Y218" s="142">
        <f>X218*K218</f>
        <v>3.7800000000000004E-3</v>
      </c>
      <c r="Z218" s="142">
        <v>0</v>
      </c>
      <c r="AA218" s="143">
        <f>Z218*K218</f>
        <v>0</v>
      </c>
      <c r="AR218" s="17" t="s">
        <v>258</v>
      </c>
      <c r="AT218" s="17" t="s">
        <v>155</v>
      </c>
      <c r="AU218" s="17" t="s">
        <v>81</v>
      </c>
      <c r="AY218" s="17" t="s">
        <v>154</v>
      </c>
      <c r="BE218" s="144">
        <f>IF(U218="základní",N218,0)</f>
        <v>0</v>
      </c>
      <c r="BF218" s="144">
        <f>IF(U218="snížená",N218,0)</f>
        <v>0</v>
      </c>
      <c r="BG218" s="144">
        <f>IF(U218="zákl. přenesená",N218,0)</f>
        <v>0</v>
      </c>
      <c r="BH218" s="144">
        <f>IF(U218="sníž. přenesená",N218,0)</f>
        <v>0</v>
      </c>
      <c r="BI218" s="144">
        <f>IF(U218="nulová",N218,0)</f>
        <v>0</v>
      </c>
      <c r="BJ218" s="17" t="s">
        <v>81</v>
      </c>
      <c r="BK218" s="144">
        <f>ROUND(L218*K218,2)</f>
        <v>0</v>
      </c>
      <c r="BL218" s="17" t="s">
        <v>258</v>
      </c>
      <c r="BM218" s="17" t="s">
        <v>1835</v>
      </c>
    </row>
    <row r="219" spans="2:65" s="10" customFormat="1" ht="22.5" customHeight="1" x14ac:dyDescent="0.1">
      <c r="B219" s="145"/>
      <c r="C219" s="146"/>
      <c r="D219" s="146"/>
      <c r="E219" s="147" t="s">
        <v>3</v>
      </c>
      <c r="F219" s="247" t="s">
        <v>1826</v>
      </c>
      <c r="G219" s="248"/>
      <c r="H219" s="248"/>
      <c r="I219" s="248"/>
      <c r="J219" s="146"/>
      <c r="K219" s="148" t="s">
        <v>3</v>
      </c>
      <c r="L219" s="146"/>
      <c r="M219" s="146"/>
      <c r="N219" s="146"/>
      <c r="O219" s="146"/>
      <c r="P219" s="146"/>
      <c r="Q219" s="146"/>
      <c r="R219" s="149"/>
      <c r="T219" s="150"/>
      <c r="U219" s="146"/>
      <c r="V219" s="146"/>
      <c r="W219" s="146"/>
      <c r="X219" s="146"/>
      <c r="Y219" s="146"/>
      <c r="Z219" s="146"/>
      <c r="AA219" s="151"/>
      <c r="AT219" s="152" t="s">
        <v>161</v>
      </c>
      <c r="AU219" s="152" t="s">
        <v>81</v>
      </c>
      <c r="AV219" s="10" t="s">
        <v>20</v>
      </c>
      <c r="AW219" s="10" t="s">
        <v>32</v>
      </c>
      <c r="AX219" s="10" t="s">
        <v>74</v>
      </c>
      <c r="AY219" s="152" t="s">
        <v>154</v>
      </c>
    </row>
    <row r="220" spans="2:65" s="11" customFormat="1" ht="22.5" customHeight="1" x14ac:dyDescent="0.1">
      <c r="B220" s="153"/>
      <c r="C220" s="154"/>
      <c r="D220" s="154"/>
      <c r="E220" s="155" t="s">
        <v>3</v>
      </c>
      <c r="F220" s="249" t="s">
        <v>1836</v>
      </c>
      <c r="G220" s="250"/>
      <c r="H220" s="250"/>
      <c r="I220" s="250"/>
      <c r="J220" s="154"/>
      <c r="K220" s="156">
        <v>3.4</v>
      </c>
      <c r="L220" s="154"/>
      <c r="M220" s="154"/>
      <c r="N220" s="154"/>
      <c r="O220" s="154"/>
      <c r="P220" s="154"/>
      <c r="Q220" s="154"/>
      <c r="R220" s="157"/>
      <c r="T220" s="158"/>
      <c r="U220" s="154"/>
      <c r="V220" s="154"/>
      <c r="W220" s="154"/>
      <c r="X220" s="154"/>
      <c r="Y220" s="154"/>
      <c r="Z220" s="154"/>
      <c r="AA220" s="159"/>
      <c r="AT220" s="160" t="s">
        <v>161</v>
      </c>
      <c r="AU220" s="160" t="s">
        <v>81</v>
      </c>
      <c r="AV220" s="11" t="s">
        <v>81</v>
      </c>
      <c r="AW220" s="11" t="s">
        <v>32</v>
      </c>
      <c r="AX220" s="11" t="s">
        <v>74</v>
      </c>
      <c r="AY220" s="160" t="s">
        <v>154</v>
      </c>
    </row>
    <row r="221" spans="2:65" s="10" customFormat="1" ht="22.5" customHeight="1" x14ac:dyDescent="0.1">
      <c r="B221" s="145"/>
      <c r="C221" s="146"/>
      <c r="D221" s="146"/>
      <c r="E221" s="147" t="s">
        <v>3</v>
      </c>
      <c r="F221" s="253" t="s">
        <v>1814</v>
      </c>
      <c r="G221" s="248"/>
      <c r="H221" s="248"/>
      <c r="I221" s="248"/>
      <c r="J221" s="146"/>
      <c r="K221" s="148" t="s">
        <v>3</v>
      </c>
      <c r="L221" s="146"/>
      <c r="M221" s="146"/>
      <c r="N221" s="146"/>
      <c r="O221" s="146"/>
      <c r="P221" s="146"/>
      <c r="Q221" s="146"/>
      <c r="R221" s="149"/>
      <c r="T221" s="150"/>
      <c r="U221" s="146"/>
      <c r="V221" s="146"/>
      <c r="W221" s="146"/>
      <c r="X221" s="146"/>
      <c r="Y221" s="146"/>
      <c r="Z221" s="146"/>
      <c r="AA221" s="151"/>
      <c r="AT221" s="152" t="s">
        <v>161</v>
      </c>
      <c r="AU221" s="152" t="s">
        <v>81</v>
      </c>
      <c r="AV221" s="10" t="s">
        <v>20</v>
      </c>
      <c r="AW221" s="10" t="s">
        <v>32</v>
      </c>
      <c r="AX221" s="10" t="s">
        <v>74</v>
      </c>
      <c r="AY221" s="152" t="s">
        <v>154</v>
      </c>
    </row>
    <row r="222" spans="2:65" s="11" customFormat="1" ht="22.5" customHeight="1" x14ac:dyDescent="0.1">
      <c r="B222" s="153"/>
      <c r="C222" s="154"/>
      <c r="D222" s="154"/>
      <c r="E222" s="155" t="s">
        <v>3</v>
      </c>
      <c r="F222" s="249" t="s">
        <v>1837</v>
      </c>
      <c r="G222" s="250"/>
      <c r="H222" s="250"/>
      <c r="I222" s="250"/>
      <c r="J222" s="154"/>
      <c r="K222" s="156">
        <v>7.4</v>
      </c>
      <c r="L222" s="154"/>
      <c r="M222" s="154"/>
      <c r="N222" s="154"/>
      <c r="O222" s="154"/>
      <c r="P222" s="154"/>
      <c r="Q222" s="154"/>
      <c r="R222" s="157"/>
      <c r="T222" s="158"/>
      <c r="U222" s="154"/>
      <c r="V222" s="154"/>
      <c r="W222" s="154"/>
      <c r="X222" s="154"/>
      <c r="Y222" s="154"/>
      <c r="Z222" s="154"/>
      <c r="AA222" s="159"/>
      <c r="AT222" s="160" t="s">
        <v>161</v>
      </c>
      <c r="AU222" s="160" t="s">
        <v>81</v>
      </c>
      <c r="AV222" s="11" t="s">
        <v>81</v>
      </c>
      <c r="AW222" s="11" t="s">
        <v>32</v>
      </c>
      <c r="AX222" s="11" t="s">
        <v>74</v>
      </c>
      <c r="AY222" s="160" t="s">
        <v>154</v>
      </c>
    </row>
    <row r="223" spans="2:65" s="12" customFormat="1" ht="22.5" customHeight="1" x14ac:dyDescent="0.1">
      <c r="B223" s="161"/>
      <c r="C223" s="162"/>
      <c r="D223" s="162"/>
      <c r="E223" s="163" t="s">
        <v>3</v>
      </c>
      <c r="F223" s="251" t="s">
        <v>163</v>
      </c>
      <c r="G223" s="252"/>
      <c r="H223" s="252"/>
      <c r="I223" s="252"/>
      <c r="J223" s="162"/>
      <c r="K223" s="164">
        <v>10.8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161</v>
      </c>
      <c r="AU223" s="168" t="s">
        <v>81</v>
      </c>
      <c r="AV223" s="12" t="s">
        <v>87</v>
      </c>
      <c r="AW223" s="12" t="s">
        <v>32</v>
      </c>
      <c r="AX223" s="12" t="s">
        <v>20</v>
      </c>
      <c r="AY223" s="168" t="s">
        <v>154</v>
      </c>
    </row>
    <row r="224" spans="2:65" s="1" customFormat="1" ht="31.5" customHeight="1" x14ac:dyDescent="0.1">
      <c r="B224" s="135"/>
      <c r="C224" s="136" t="s">
        <v>403</v>
      </c>
      <c r="D224" s="136" t="s">
        <v>155</v>
      </c>
      <c r="E224" s="137" t="s">
        <v>1838</v>
      </c>
      <c r="F224" s="244" t="s">
        <v>1839</v>
      </c>
      <c r="G224" s="245"/>
      <c r="H224" s="245"/>
      <c r="I224" s="245"/>
      <c r="J224" s="138" t="s">
        <v>206</v>
      </c>
      <c r="K224" s="139">
        <v>2</v>
      </c>
      <c r="L224" s="246">
        <v>0</v>
      </c>
      <c r="M224" s="245"/>
      <c r="N224" s="246">
        <f>ROUND(L224*K224,2)</f>
        <v>0</v>
      </c>
      <c r="O224" s="245"/>
      <c r="P224" s="245"/>
      <c r="Q224" s="245"/>
      <c r="R224" s="140"/>
      <c r="T224" s="141" t="s">
        <v>3</v>
      </c>
      <c r="U224" s="40" t="s">
        <v>41</v>
      </c>
      <c r="V224" s="142">
        <v>0.83199999999999996</v>
      </c>
      <c r="W224" s="142">
        <f>V224*K224</f>
        <v>1.6639999999999999</v>
      </c>
      <c r="X224" s="142">
        <v>1.14E-3</v>
      </c>
      <c r="Y224" s="142">
        <f>X224*K224</f>
        <v>2.2799999999999999E-3</v>
      </c>
      <c r="Z224" s="142">
        <v>0</v>
      </c>
      <c r="AA224" s="143">
        <f>Z224*K224</f>
        <v>0</v>
      </c>
      <c r="AR224" s="17" t="s">
        <v>258</v>
      </c>
      <c r="AT224" s="17" t="s">
        <v>155</v>
      </c>
      <c r="AU224" s="17" t="s">
        <v>81</v>
      </c>
      <c r="AY224" s="17" t="s">
        <v>154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17" t="s">
        <v>81</v>
      </c>
      <c r="BK224" s="144">
        <f>ROUND(L224*K224,2)</f>
        <v>0</v>
      </c>
      <c r="BL224" s="17" t="s">
        <v>258</v>
      </c>
      <c r="BM224" s="17" t="s">
        <v>1840</v>
      </c>
    </row>
    <row r="225" spans="2:65" s="10" customFormat="1" ht="22.5" customHeight="1" x14ac:dyDescent="0.1">
      <c r="B225" s="145"/>
      <c r="C225" s="146"/>
      <c r="D225" s="146"/>
      <c r="E225" s="147" t="s">
        <v>3</v>
      </c>
      <c r="F225" s="247" t="s">
        <v>1826</v>
      </c>
      <c r="G225" s="248"/>
      <c r="H225" s="248"/>
      <c r="I225" s="248"/>
      <c r="J225" s="146"/>
      <c r="K225" s="148" t="s">
        <v>3</v>
      </c>
      <c r="L225" s="146"/>
      <c r="M225" s="146"/>
      <c r="N225" s="146"/>
      <c r="O225" s="146"/>
      <c r="P225" s="146"/>
      <c r="Q225" s="146"/>
      <c r="R225" s="149"/>
      <c r="T225" s="150"/>
      <c r="U225" s="146"/>
      <c r="V225" s="146"/>
      <c r="W225" s="146"/>
      <c r="X225" s="146"/>
      <c r="Y225" s="146"/>
      <c r="Z225" s="146"/>
      <c r="AA225" s="151"/>
      <c r="AT225" s="152" t="s">
        <v>161</v>
      </c>
      <c r="AU225" s="152" t="s">
        <v>81</v>
      </c>
      <c r="AV225" s="10" t="s">
        <v>20</v>
      </c>
      <c r="AW225" s="10" t="s">
        <v>32</v>
      </c>
      <c r="AX225" s="10" t="s">
        <v>74</v>
      </c>
      <c r="AY225" s="152" t="s">
        <v>154</v>
      </c>
    </row>
    <row r="226" spans="2:65" s="11" customFormat="1" ht="22.5" customHeight="1" x14ac:dyDescent="0.1">
      <c r="B226" s="153"/>
      <c r="C226" s="154"/>
      <c r="D226" s="154"/>
      <c r="E226" s="155" t="s">
        <v>3</v>
      </c>
      <c r="F226" s="249" t="s">
        <v>1841</v>
      </c>
      <c r="G226" s="250"/>
      <c r="H226" s="250"/>
      <c r="I226" s="250"/>
      <c r="J226" s="154"/>
      <c r="K226" s="156">
        <v>0.5</v>
      </c>
      <c r="L226" s="154"/>
      <c r="M226" s="154"/>
      <c r="N226" s="154"/>
      <c r="O226" s="154"/>
      <c r="P226" s="154"/>
      <c r="Q226" s="154"/>
      <c r="R226" s="157"/>
      <c r="T226" s="158"/>
      <c r="U226" s="154"/>
      <c r="V226" s="154"/>
      <c r="W226" s="154"/>
      <c r="X226" s="154"/>
      <c r="Y226" s="154"/>
      <c r="Z226" s="154"/>
      <c r="AA226" s="159"/>
      <c r="AT226" s="160" t="s">
        <v>161</v>
      </c>
      <c r="AU226" s="160" t="s">
        <v>81</v>
      </c>
      <c r="AV226" s="11" t="s">
        <v>81</v>
      </c>
      <c r="AW226" s="11" t="s">
        <v>32</v>
      </c>
      <c r="AX226" s="11" t="s">
        <v>74</v>
      </c>
      <c r="AY226" s="160" t="s">
        <v>154</v>
      </c>
    </row>
    <row r="227" spans="2:65" s="10" customFormat="1" ht="22.5" customHeight="1" x14ac:dyDescent="0.1">
      <c r="B227" s="145"/>
      <c r="C227" s="146"/>
      <c r="D227" s="146"/>
      <c r="E227" s="147" t="s">
        <v>3</v>
      </c>
      <c r="F227" s="253" t="s">
        <v>1814</v>
      </c>
      <c r="G227" s="248"/>
      <c r="H227" s="248"/>
      <c r="I227" s="248"/>
      <c r="J227" s="146"/>
      <c r="K227" s="148" t="s">
        <v>3</v>
      </c>
      <c r="L227" s="146"/>
      <c r="M227" s="146"/>
      <c r="N227" s="146"/>
      <c r="O227" s="146"/>
      <c r="P227" s="146"/>
      <c r="Q227" s="146"/>
      <c r="R227" s="149"/>
      <c r="T227" s="150"/>
      <c r="U227" s="146"/>
      <c r="V227" s="146"/>
      <c r="W227" s="146"/>
      <c r="X227" s="146"/>
      <c r="Y227" s="146"/>
      <c r="Z227" s="146"/>
      <c r="AA227" s="151"/>
      <c r="AT227" s="152" t="s">
        <v>161</v>
      </c>
      <c r="AU227" s="152" t="s">
        <v>81</v>
      </c>
      <c r="AV227" s="10" t="s">
        <v>20</v>
      </c>
      <c r="AW227" s="10" t="s">
        <v>32</v>
      </c>
      <c r="AX227" s="10" t="s">
        <v>74</v>
      </c>
      <c r="AY227" s="152" t="s">
        <v>154</v>
      </c>
    </row>
    <row r="228" spans="2:65" s="11" customFormat="1" ht="22.5" customHeight="1" x14ac:dyDescent="0.1">
      <c r="B228" s="153"/>
      <c r="C228" s="154"/>
      <c r="D228" s="154"/>
      <c r="E228" s="155" t="s">
        <v>3</v>
      </c>
      <c r="F228" s="249" t="s">
        <v>1842</v>
      </c>
      <c r="G228" s="250"/>
      <c r="H228" s="250"/>
      <c r="I228" s="250"/>
      <c r="J228" s="154"/>
      <c r="K228" s="156">
        <v>1.5</v>
      </c>
      <c r="L228" s="154"/>
      <c r="M228" s="154"/>
      <c r="N228" s="154"/>
      <c r="O228" s="154"/>
      <c r="P228" s="154"/>
      <c r="Q228" s="154"/>
      <c r="R228" s="157"/>
      <c r="T228" s="158"/>
      <c r="U228" s="154"/>
      <c r="V228" s="154"/>
      <c r="W228" s="154"/>
      <c r="X228" s="154"/>
      <c r="Y228" s="154"/>
      <c r="Z228" s="154"/>
      <c r="AA228" s="159"/>
      <c r="AT228" s="160" t="s">
        <v>161</v>
      </c>
      <c r="AU228" s="160" t="s">
        <v>81</v>
      </c>
      <c r="AV228" s="11" t="s">
        <v>81</v>
      </c>
      <c r="AW228" s="11" t="s">
        <v>32</v>
      </c>
      <c r="AX228" s="11" t="s">
        <v>74</v>
      </c>
      <c r="AY228" s="160" t="s">
        <v>154</v>
      </c>
    </row>
    <row r="229" spans="2:65" s="12" customFormat="1" ht="22.5" customHeight="1" x14ac:dyDescent="0.1">
      <c r="B229" s="161"/>
      <c r="C229" s="162"/>
      <c r="D229" s="162"/>
      <c r="E229" s="163" t="s">
        <v>3</v>
      </c>
      <c r="F229" s="251" t="s">
        <v>163</v>
      </c>
      <c r="G229" s="252"/>
      <c r="H229" s="252"/>
      <c r="I229" s="252"/>
      <c r="J229" s="162"/>
      <c r="K229" s="164">
        <v>2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161</v>
      </c>
      <c r="AU229" s="168" t="s">
        <v>81</v>
      </c>
      <c r="AV229" s="12" t="s">
        <v>87</v>
      </c>
      <c r="AW229" s="12" t="s">
        <v>32</v>
      </c>
      <c r="AX229" s="12" t="s">
        <v>20</v>
      </c>
      <c r="AY229" s="168" t="s">
        <v>154</v>
      </c>
    </row>
    <row r="230" spans="2:65" s="1" customFormat="1" ht="22.5" customHeight="1" x14ac:dyDescent="0.1">
      <c r="B230" s="135"/>
      <c r="C230" s="136" t="s">
        <v>407</v>
      </c>
      <c r="D230" s="136" t="s">
        <v>155</v>
      </c>
      <c r="E230" s="137" t="s">
        <v>1843</v>
      </c>
      <c r="F230" s="244" t="s">
        <v>1844</v>
      </c>
      <c r="G230" s="245"/>
      <c r="H230" s="245"/>
      <c r="I230" s="245"/>
      <c r="J230" s="138" t="s">
        <v>235</v>
      </c>
      <c r="K230" s="139">
        <v>6</v>
      </c>
      <c r="L230" s="246">
        <v>0</v>
      </c>
      <c r="M230" s="245"/>
      <c r="N230" s="246">
        <f>ROUND(L230*K230,2)</f>
        <v>0</v>
      </c>
      <c r="O230" s="245"/>
      <c r="P230" s="245"/>
      <c r="Q230" s="245"/>
      <c r="R230" s="140"/>
      <c r="T230" s="141" t="s">
        <v>3</v>
      </c>
      <c r="U230" s="40" t="s">
        <v>41</v>
      </c>
      <c r="V230" s="142">
        <v>0.157</v>
      </c>
      <c r="W230" s="142">
        <f>V230*K230</f>
        <v>0.94199999999999995</v>
      </c>
      <c r="X230" s="142">
        <v>0</v>
      </c>
      <c r="Y230" s="142">
        <f>X230*K230</f>
        <v>0</v>
      </c>
      <c r="Z230" s="142">
        <v>0</v>
      </c>
      <c r="AA230" s="143">
        <f>Z230*K230</f>
        <v>0</v>
      </c>
      <c r="AR230" s="17" t="s">
        <v>258</v>
      </c>
      <c r="AT230" s="17" t="s">
        <v>155</v>
      </c>
      <c r="AU230" s="17" t="s">
        <v>81</v>
      </c>
      <c r="AY230" s="17" t="s">
        <v>154</v>
      </c>
      <c r="BE230" s="144">
        <f>IF(U230="základní",N230,0)</f>
        <v>0</v>
      </c>
      <c r="BF230" s="144">
        <f>IF(U230="snížená",N230,0)</f>
        <v>0</v>
      </c>
      <c r="BG230" s="144">
        <f>IF(U230="zákl. přenesená",N230,0)</f>
        <v>0</v>
      </c>
      <c r="BH230" s="144">
        <f>IF(U230="sníž. přenesená",N230,0)</f>
        <v>0</v>
      </c>
      <c r="BI230" s="144">
        <f>IF(U230="nulová",N230,0)</f>
        <v>0</v>
      </c>
      <c r="BJ230" s="17" t="s">
        <v>81</v>
      </c>
      <c r="BK230" s="144">
        <f>ROUND(L230*K230,2)</f>
        <v>0</v>
      </c>
      <c r="BL230" s="17" t="s">
        <v>258</v>
      </c>
      <c r="BM230" s="17" t="s">
        <v>1845</v>
      </c>
    </row>
    <row r="231" spans="2:65" s="10" customFormat="1" ht="22.5" customHeight="1" x14ac:dyDescent="0.1">
      <c r="B231" s="145"/>
      <c r="C231" s="146"/>
      <c r="D231" s="146"/>
      <c r="E231" s="147" t="s">
        <v>3</v>
      </c>
      <c r="F231" s="247" t="s">
        <v>1846</v>
      </c>
      <c r="G231" s="248"/>
      <c r="H231" s="248"/>
      <c r="I231" s="248"/>
      <c r="J231" s="146"/>
      <c r="K231" s="148" t="s">
        <v>3</v>
      </c>
      <c r="L231" s="146"/>
      <c r="M231" s="146"/>
      <c r="N231" s="146"/>
      <c r="O231" s="146"/>
      <c r="P231" s="146"/>
      <c r="Q231" s="146"/>
      <c r="R231" s="149"/>
      <c r="T231" s="150"/>
      <c r="U231" s="146"/>
      <c r="V231" s="146"/>
      <c r="W231" s="146"/>
      <c r="X231" s="146"/>
      <c r="Y231" s="146"/>
      <c r="Z231" s="146"/>
      <c r="AA231" s="151"/>
      <c r="AT231" s="152" t="s">
        <v>161</v>
      </c>
      <c r="AU231" s="152" t="s">
        <v>81</v>
      </c>
      <c r="AV231" s="10" t="s">
        <v>20</v>
      </c>
      <c r="AW231" s="10" t="s">
        <v>32</v>
      </c>
      <c r="AX231" s="10" t="s">
        <v>74</v>
      </c>
      <c r="AY231" s="152" t="s">
        <v>154</v>
      </c>
    </row>
    <row r="232" spans="2:65" s="11" customFormat="1" ht="22.5" customHeight="1" x14ac:dyDescent="0.1">
      <c r="B232" s="153"/>
      <c r="C232" s="154"/>
      <c r="D232" s="154"/>
      <c r="E232" s="155" t="s">
        <v>3</v>
      </c>
      <c r="F232" s="249" t="s">
        <v>1847</v>
      </c>
      <c r="G232" s="250"/>
      <c r="H232" s="250"/>
      <c r="I232" s="250"/>
      <c r="J232" s="154"/>
      <c r="K232" s="156">
        <v>3</v>
      </c>
      <c r="L232" s="154"/>
      <c r="M232" s="154"/>
      <c r="N232" s="154"/>
      <c r="O232" s="154"/>
      <c r="P232" s="154"/>
      <c r="Q232" s="154"/>
      <c r="R232" s="157"/>
      <c r="T232" s="158"/>
      <c r="U232" s="154"/>
      <c r="V232" s="154"/>
      <c r="W232" s="154"/>
      <c r="X232" s="154"/>
      <c r="Y232" s="154"/>
      <c r="Z232" s="154"/>
      <c r="AA232" s="159"/>
      <c r="AT232" s="160" t="s">
        <v>161</v>
      </c>
      <c r="AU232" s="160" t="s">
        <v>81</v>
      </c>
      <c r="AV232" s="11" t="s">
        <v>81</v>
      </c>
      <c r="AW232" s="11" t="s">
        <v>32</v>
      </c>
      <c r="AX232" s="11" t="s">
        <v>74</v>
      </c>
      <c r="AY232" s="160" t="s">
        <v>154</v>
      </c>
    </row>
    <row r="233" spans="2:65" s="10" customFormat="1" ht="22.5" customHeight="1" x14ac:dyDescent="0.1">
      <c r="B233" s="145"/>
      <c r="C233" s="146"/>
      <c r="D233" s="146"/>
      <c r="E233" s="147" t="s">
        <v>3</v>
      </c>
      <c r="F233" s="253" t="s">
        <v>1848</v>
      </c>
      <c r="G233" s="248"/>
      <c r="H233" s="248"/>
      <c r="I233" s="248"/>
      <c r="J233" s="146"/>
      <c r="K233" s="148" t="s">
        <v>3</v>
      </c>
      <c r="L233" s="146"/>
      <c r="M233" s="146"/>
      <c r="N233" s="146"/>
      <c r="O233" s="146"/>
      <c r="P233" s="146"/>
      <c r="Q233" s="146"/>
      <c r="R233" s="149"/>
      <c r="T233" s="150"/>
      <c r="U233" s="146"/>
      <c r="V233" s="146"/>
      <c r="W233" s="146"/>
      <c r="X233" s="146"/>
      <c r="Y233" s="146"/>
      <c r="Z233" s="146"/>
      <c r="AA233" s="151"/>
      <c r="AT233" s="152" t="s">
        <v>161</v>
      </c>
      <c r="AU233" s="152" t="s">
        <v>81</v>
      </c>
      <c r="AV233" s="10" t="s">
        <v>20</v>
      </c>
      <c r="AW233" s="10" t="s">
        <v>32</v>
      </c>
      <c r="AX233" s="10" t="s">
        <v>74</v>
      </c>
      <c r="AY233" s="152" t="s">
        <v>154</v>
      </c>
    </row>
    <row r="234" spans="2:65" s="11" customFormat="1" ht="22.5" customHeight="1" x14ac:dyDescent="0.1">
      <c r="B234" s="153"/>
      <c r="C234" s="154"/>
      <c r="D234" s="154"/>
      <c r="E234" s="155" t="s">
        <v>3</v>
      </c>
      <c r="F234" s="249" t="s">
        <v>1847</v>
      </c>
      <c r="G234" s="250"/>
      <c r="H234" s="250"/>
      <c r="I234" s="250"/>
      <c r="J234" s="154"/>
      <c r="K234" s="156">
        <v>3</v>
      </c>
      <c r="L234" s="154"/>
      <c r="M234" s="154"/>
      <c r="N234" s="154"/>
      <c r="O234" s="154"/>
      <c r="P234" s="154"/>
      <c r="Q234" s="154"/>
      <c r="R234" s="157"/>
      <c r="T234" s="158"/>
      <c r="U234" s="154"/>
      <c r="V234" s="154"/>
      <c r="W234" s="154"/>
      <c r="X234" s="154"/>
      <c r="Y234" s="154"/>
      <c r="Z234" s="154"/>
      <c r="AA234" s="159"/>
      <c r="AT234" s="160" t="s">
        <v>161</v>
      </c>
      <c r="AU234" s="160" t="s">
        <v>81</v>
      </c>
      <c r="AV234" s="11" t="s">
        <v>81</v>
      </c>
      <c r="AW234" s="11" t="s">
        <v>32</v>
      </c>
      <c r="AX234" s="11" t="s">
        <v>74</v>
      </c>
      <c r="AY234" s="160" t="s">
        <v>154</v>
      </c>
    </row>
    <row r="235" spans="2:65" s="12" customFormat="1" ht="22.5" customHeight="1" x14ac:dyDescent="0.1">
      <c r="B235" s="161"/>
      <c r="C235" s="162"/>
      <c r="D235" s="162"/>
      <c r="E235" s="163" t="s">
        <v>3</v>
      </c>
      <c r="F235" s="251" t="s">
        <v>163</v>
      </c>
      <c r="G235" s="252"/>
      <c r="H235" s="252"/>
      <c r="I235" s="252"/>
      <c r="J235" s="162"/>
      <c r="K235" s="164">
        <v>6</v>
      </c>
      <c r="L235" s="162"/>
      <c r="M235" s="162"/>
      <c r="N235" s="162"/>
      <c r="O235" s="162"/>
      <c r="P235" s="162"/>
      <c r="Q235" s="162"/>
      <c r="R235" s="165"/>
      <c r="T235" s="166"/>
      <c r="U235" s="162"/>
      <c r="V235" s="162"/>
      <c r="W235" s="162"/>
      <c r="X235" s="162"/>
      <c r="Y235" s="162"/>
      <c r="Z235" s="162"/>
      <c r="AA235" s="167"/>
      <c r="AT235" s="168" t="s">
        <v>161</v>
      </c>
      <c r="AU235" s="168" t="s">
        <v>81</v>
      </c>
      <c r="AV235" s="12" t="s">
        <v>87</v>
      </c>
      <c r="AW235" s="12" t="s">
        <v>32</v>
      </c>
      <c r="AX235" s="12" t="s">
        <v>20</v>
      </c>
      <c r="AY235" s="168" t="s">
        <v>154</v>
      </c>
    </row>
    <row r="236" spans="2:65" s="1" customFormat="1" ht="22.5" customHeight="1" x14ac:dyDescent="0.1">
      <c r="B236" s="135"/>
      <c r="C236" s="136" t="s">
        <v>413</v>
      </c>
      <c r="D236" s="136" t="s">
        <v>155</v>
      </c>
      <c r="E236" s="137" t="s">
        <v>1849</v>
      </c>
      <c r="F236" s="244" t="s">
        <v>1850</v>
      </c>
      <c r="G236" s="245"/>
      <c r="H236" s="245"/>
      <c r="I236" s="245"/>
      <c r="J236" s="138" t="s">
        <v>235</v>
      </c>
      <c r="K236" s="139">
        <v>7</v>
      </c>
      <c r="L236" s="246">
        <v>0</v>
      </c>
      <c r="M236" s="245"/>
      <c r="N236" s="246">
        <f>ROUND(L236*K236,2)</f>
        <v>0</v>
      </c>
      <c r="O236" s="245"/>
      <c r="P236" s="245"/>
      <c r="Q236" s="245"/>
      <c r="R236" s="140"/>
      <c r="T236" s="141" t="s">
        <v>3</v>
      </c>
      <c r="U236" s="40" t="s">
        <v>41</v>
      </c>
      <c r="V236" s="142">
        <v>0.17399999999999999</v>
      </c>
      <c r="W236" s="142">
        <f>V236*K236</f>
        <v>1.218</v>
      </c>
      <c r="X236" s="142">
        <v>0</v>
      </c>
      <c r="Y236" s="142">
        <f>X236*K236</f>
        <v>0</v>
      </c>
      <c r="Z236" s="142">
        <v>0</v>
      </c>
      <c r="AA236" s="143">
        <f>Z236*K236</f>
        <v>0</v>
      </c>
      <c r="AR236" s="17" t="s">
        <v>258</v>
      </c>
      <c r="AT236" s="17" t="s">
        <v>155</v>
      </c>
      <c r="AU236" s="17" t="s">
        <v>81</v>
      </c>
      <c r="AY236" s="17" t="s">
        <v>154</v>
      </c>
      <c r="BE236" s="144">
        <f>IF(U236="základní",N236,0)</f>
        <v>0</v>
      </c>
      <c r="BF236" s="144">
        <f>IF(U236="snížená",N236,0)</f>
        <v>0</v>
      </c>
      <c r="BG236" s="144">
        <f>IF(U236="zákl. přenesená",N236,0)</f>
        <v>0</v>
      </c>
      <c r="BH236" s="144">
        <f>IF(U236="sníž. přenesená",N236,0)</f>
        <v>0</v>
      </c>
      <c r="BI236" s="144">
        <f>IF(U236="nulová",N236,0)</f>
        <v>0</v>
      </c>
      <c r="BJ236" s="17" t="s">
        <v>81</v>
      </c>
      <c r="BK236" s="144">
        <f>ROUND(L236*K236,2)</f>
        <v>0</v>
      </c>
      <c r="BL236" s="17" t="s">
        <v>258</v>
      </c>
      <c r="BM236" s="17" t="s">
        <v>1851</v>
      </c>
    </row>
    <row r="237" spans="2:65" s="10" customFormat="1" ht="22.5" customHeight="1" x14ac:dyDescent="0.1">
      <c r="B237" s="145"/>
      <c r="C237" s="146"/>
      <c r="D237" s="146"/>
      <c r="E237" s="147" t="s">
        <v>3</v>
      </c>
      <c r="F237" s="247" t="s">
        <v>1846</v>
      </c>
      <c r="G237" s="248"/>
      <c r="H237" s="248"/>
      <c r="I237" s="248"/>
      <c r="J237" s="146"/>
      <c r="K237" s="148" t="s">
        <v>3</v>
      </c>
      <c r="L237" s="146"/>
      <c r="M237" s="146"/>
      <c r="N237" s="146"/>
      <c r="O237" s="146"/>
      <c r="P237" s="146"/>
      <c r="Q237" s="146"/>
      <c r="R237" s="149"/>
      <c r="T237" s="150"/>
      <c r="U237" s="146"/>
      <c r="V237" s="146"/>
      <c r="W237" s="146"/>
      <c r="X237" s="146"/>
      <c r="Y237" s="146"/>
      <c r="Z237" s="146"/>
      <c r="AA237" s="151"/>
      <c r="AT237" s="152" t="s">
        <v>161</v>
      </c>
      <c r="AU237" s="152" t="s">
        <v>81</v>
      </c>
      <c r="AV237" s="10" t="s">
        <v>20</v>
      </c>
      <c r="AW237" s="10" t="s">
        <v>32</v>
      </c>
      <c r="AX237" s="10" t="s">
        <v>74</v>
      </c>
      <c r="AY237" s="152" t="s">
        <v>154</v>
      </c>
    </row>
    <row r="238" spans="2:65" s="11" customFormat="1" ht="22.5" customHeight="1" x14ac:dyDescent="0.1">
      <c r="B238" s="153"/>
      <c r="C238" s="154"/>
      <c r="D238" s="154"/>
      <c r="E238" s="155" t="s">
        <v>3</v>
      </c>
      <c r="F238" s="249" t="s">
        <v>1852</v>
      </c>
      <c r="G238" s="250"/>
      <c r="H238" s="250"/>
      <c r="I238" s="250"/>
      <c r="J238" s="154"/>
      <c r="K238" s="156">
        <v>4</v>
      </c>
      <c r="L238" s="154"/>
      <c r="M238" s="154"/>
      <c r="N238" s="154"/>
      <c r="O238" s="154"/>
      <c r="P238" s="154"/>
      <c r="Q238" s="154"/>
      <c r="R238" s="157"/>
      <c r="T238" s="158"/>
      <c r="U238" s="154"/>
      <c r="V238" s="154"/>
      <c r="W238" s="154"/>
      <c r="X238" s="154"/>
      <c r="Y238" s="154"/>
      <c r="Z238" s="154"/>
      <c r="AA238" s="159"/>
      <c r="AT238" s="160" t="s">
        <v>161</v>
      </c>
      <c r="AU238" s="160" t="s">
        <v>81</v>
      </c>
      <c r="AV238" s="11" t="s">
        <v>81</v>
      </c>
      <c r="AW238" s="11" t="s">
        <v>32</v>
      </c>
      <c r="AX238" s="11" t="s">
        <v>74</v>
      </c>
      <c r="AY238" s="160" t="s">
        <v>154</v>
      </c>
    </row>
    <row r="239" spans="2:65" s="10" customFormat="1" ht="22.5" customHeight="1" x14ac:dyDescent="0.1">
      <c r="B239" s="145"/>
      <c r="C239" s="146"/>
      <c r="D239" s="146"/>
      <c r="E239" s="147" t="s">
        <v>3</v>
      </c>
      <c r="F239" s="253" t="s">
        <v>1848</v>
      </c>
      <c r="G239" s="248"/>
      <c r="H239" s="248"/>
      <c r="I239" s="248"/>
      <c r="J239" s="146"/>
      <c r="K239" s="148" t="s">
        <v>3</v>
      </c>
      <c r="L239" s="146"/>
      <c r="M239" s="146"/>
      <c r="N239" s="146"/>
      <c r="O239" s="146"/>
      <c r="P239" s="146"/>
      <c r="Q239" s="146"/>
      <c r="R239" s="149"/>
      <c r="T239" s="150"/>
      <c r="U239" s="146"/>
      <c r="V239" s="146"/>
      <c r="W239" s="146"/>
      <c r="X239" s="146"/>
      <c r="Y239" s="146"/>
      <c r="Z239" s="146"/>
      <c r="AA239" s="151"/>
      <c r="AT239" s="152" t="s">
        <v>161</v>
      </c>
      <c r="AU239" s="152" t="s">
        <v>81</v>
      </c>
      <c r="AV239" s="10" t="s">
        <v>20</v>
      </c>
      <c r="AW239" s="10" t="s">
        <v>32</v>
      </c>
      <c r="AX239" s="10" t="s">
        <v>74</v>
      </c>
      <c r="AY239" s="152" t="s">
        <v>154</v>
      </c>
    </row>
    <row r="240" spans="2:65" s="11" customFormat="1" ht="22.5" customHeight="1" x14ac:dyDescent="0.1">
      <c r="B240" s="153"/>
      <c r="C240" s="154"/>
      <c r="D240" s="154"/>
      <c r="E240" s="155" t="s">
        <v>3</v>
      </c>
      <c r="F240" s="249" t="s">
        <v>1847</v>
      </c>
      <c r="G240" s="250"/>
      <c r="H240" s="250"/>
      <c r="I240" s="250"/>
      <c r="J240" s="154"/>
      <c r="K240" s="156">
        <v>3</v>
      </c>
      <c r="L240" s="154"/>
      <c r="M240" s="154"/>
      <c r="N240" s="154"/>
      <c r="O240" s="154"/>
      <c r="P240" s="154"/>
      <c r="Q240" s="154"/>
      <c r="R240" s="157"/>
      <c r="T240" s="158"/>
      <c r="U240" s="154"/>
      <c r="V240" s="154"/>
      <c r="W240" s="154"/>
      <c r="X240" s="154"/>
      <c r="Y240" s="154"/>
      <c r="Z240" s="154"/>
      <c r="AA240" s="159"/>
      <c r="AT240" s="160" t="s">
        <v>161</v>
      </c>
      <c r="AU240" s="160" t="s">
        <v>81</v>
      </c>
      <c r="AV240" s="11" t="s">
        <v>81</v>
      </c>
      <c r="AW240" s="11" t="s">
        <v>32</v>
      </c>
      <c r="AX240" s="11" t="s">
        <v>74</v>
      </c>
      <c r="AY240" s="160" t="s">
        <v>154</v>
      </c>
    </row>
    <row r="241" spans="2:65" s="12" customFormat="1" ht="22.5" customHeight="1" x14ac:dyDescent="0.1">
      <c r="B241" s="161"/>
      <c r="C241" s="162"/>
      <c r="D241" s="162"/>
      <c r="E241" s="163" t="s">
        <v>3</v>
      </c>
      <c r="F241" s="251" t="s">
        <v>163</v>
      </c>
      <c r="G241" s="252"/>
      <c r="H241" s="252"/>
      <c r="I241" s="252"/>
      <c r="J241" s="162"/>
      <c r="K241" s="164">
        <v>7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161</v>
      </c>
      <c r="AU241" s="168" t="s">
        <v>81</v>
      </c>
      <c r="AV241" s="12" t="s">
        <v>87</v>
      </c>
      <c r="AW241" s="12" t="s">
        <v>32</v>
      </c>
      <c r="AX241" s="12" t="s">
        <v>20</v>
      </c>
      <c r="AY241" s="168" t="s">
        <v>154</v>
      </c>
    </row>
    <row r="242" spans="2:65" s="1" customFormat="1" ht="22.5" customHeight="1" x14ac:dyDescent="0.1">
      <c r="B242" s="135"/>
      <c r="C242" s="136" t="s">
        <v>425</v>
      </c>
      <c r="D242" s="136" t="s">
        <v>155</v>
      </c>
      <c r="E242" s="137" t="s">
        <v>1853</v>
      </c>
      <c r="F242" s="244" t="s">
        <v>1854</v>
      </c>
      <c r="G242" s="245"/>
      <c r="H242" s="245"/>
      <c r="I242" s="245"/>
      <c r="J242" s="138" t="s">
        <v>235</v>
      </c>
      <c r="K242" s="139">
        <v>6</v>
      </c>
      <c r="L242" s="246">
        <v>0</v>
      </c>
      <c r="M242" s="245"/>
      <c r="N242" s="246">
        <f>ROUND(L242*K242,2)</f>
        <v>0</v>
      </c>
      <c r="O242" s="245"/>
      <c r="P242" s="245"/>
      <c r="Q242" s="245"/>
      <c r="R242" s="140"/>
      <c r="T242" s="141" t="s">
        <v>3</v>
      </c>
      <c r="U242" s="40" t="s">
        <v>41</v>
      </c>
      <c r="V242" s="142">
        <v>0.25900000000000001</v>
      </c>
      <c r="W242" s="142">
        <f>V242*K242</f>
        <v>1.554</v>
      </c>
      <c r="X242" s="142">
        <v>0</v>
      </c>
      <c r="Y242" s="142">
        <f>X242*K242</f>
        <v>0</v>
      </c>
      <c r="Z242" s="142">
        <v>0</v>
      </c>
      <c r="AA242" s="143">
        <f>Z242*K242</f>
        <v>0</v>
      </c>
      <c r="AR242" s="17" t="s">
        <v>258</v>
      </c>
      <c r="AT242" s="17" t="s">
        <v>155</v>
      </c>
      <c r="AU242" s="17" t="s">
        <v>81</v>
      </c>
      <c r="AY242" s="17" t="s">
        <v>154</v>
      </c>
      <c r="BE242" s="144">
        <f>IF(U242="základní",N242,0)</f>
        <v>0</v>
      </c>
      <c r="BF242" s="144">
        <f>IF(U242="snížená",N242,0)</f>
        <v>0</v>
      </c>
      <c r="BG242" s="144">
        <f>IF(U242="zákl. přenesená",N242,0)</f>
        <v>0</v>
      </c>
      <c r="BH242" s="144">
        <f>IF(U242="sníž. přenesená",N242,0)</f>
        <v>0</v>
      </c>
      <c r="BI242" s="144">
        <f>IF(U242="nulová",N242,0)</f>
        <v>0</v>
      </c>
      <c r="BJ242" s="17" t="s">
        <v>81</v>
      </c>
      <c r="BK242" s="144">
        <f>ROUND(L242*K242,2)</f>
        <v>0</v>
      </c>
      <c r="BL242" s="17" t="s">
        <v>258</v>
      </c>
      <c r="BM242" s="17" t="s">
        <v>1855</v>
      </c>
    </row>
    <row r="243" spans="2:65" s="10" customFormat="1" ht="22.5" customHeight="1" x14ac:dyDescent="0.1">
      <c r="B243" s="145"/>
      <c r="C243" s="146"/>
      <c r="D243" s="146"/>
      <c r="E243" s="147" t="s">
        <v>3</v>
      </c>
      <c r="F243" s="247" t="s">
        <v>1846</v>
      </c>
      <c r="G243" s="248"/>
      <c r="H243" s="248"/>
      <c r="I243" s="248"/>
      <c r="J243" s="146"/>
      <c r="K243" s="148" t="s">
        <v>3</v>
      </c>
      <c r="L243" s="146"/>
      <c r="M243" s="146"/>
      <c r="N243" s="146"/>
      <c r="O243" s="146"/>
      <c r="P243" s="146"/>
      <c r="Q243" s="146"/>
      <c r="R243" s="149"/>
      <c r="T243" s="150"/>
      <c r="U243" s="146"/>
      <c r="V243" s="146"/>
      <c r="W243" s="146"/>
      <c r="X243" s="146"/>
      <c r="Y243" s="146"/>
      <c r="Z243" s="146"/>
      <c r="AA243" s="151"/>
      <c r="AT243" s="152" t="s">
        <v>161</v>
      </c>
      <c r="AU243" s="152" t="s">
        <v>81</v>
      </c>
      <c r="AV243" s="10" t="s">
        <v>20</v>
      </c>
      <c r="AW243" s="10" t="s">
        <v>32</v>
      </c>
      <c r="AX243" s="10" t="s">
        <v>74</v>
      </c>
      <c r="AY243" s="152" t="s">
        <v>154</v>
      </c>
    </row>
    <row r="244" spans="2:65" s="11" customFormat="1" ht="22.5" customHeight="1" x14ac:dyDescent="0.1">
      <c r="B244" s="153"/>
      <c r="C244" s="154"/>
      <c r="D244" s="154"/>
      <c r="E244" s="155" t="s">
        <v>3</v>
      </c>
      <c r="F244" s="249" t="s">
        <v>497</v>
      </c>
      <c r="G244" s="250"/>
      <c r="H244" s="250"/>
      <c r="I244" s="250"/>
      <c r="J244" s="154"/>
      <c r="K244" s="156">
        <v>2</v>
      </c>
      <c r="L244" s="154"/>
      <c r="M244" s="154"/>
      <c r="N244" s="154"/>
      <c r="O244" s="154"/>
      <c r="P244" s="154"/>
      <c r="Q244" s="154"/>
      <c r="R244" s="157"/>
      <c r="T244" s="158"/>
      <c r="U244" s="154"/>
      <c r="V244" s="154"/>
      <c r="W244" s="154"/>
      <c r="X244" s="154"/>
      <c r="Y244" s="154"/>
      <c r="Z244" s="154"/>
      <c r="AA244" s="159"/>
      <c r="AT244" s="160" t="s">
        <v>161</v>
      </c>
      <c r="AU244" s="160" t="s">
        <v>81</v>
      </c>
      <c r="AV244" s="11" t="s">
        <v>81</v>
      </c>
      <c r="AW244" s="11" t="s">
        <v>32</v>
      </c>
      <c r="AX244" s="11" t="s">
        <v>74</v>
      </c>
      <c r="AY244" s="160" t="s">
        <v>154</v>
      </c>
    </row>
    <row r="245" spans="2:65" s="10" customFormat="1" ht="22.5" customHeight="1" x14ac:dyDescent="0.1">
      <c r="B245" s="145"/>
      <c r="C245" s="146"/>
      <c r="D245" s="146"/>
      <c r="E245" s="147" t="s">
        <v>3</v>
      </c>
      <c r="F245" s="253" t="s">
        <v>1848</v>
      </c>
      <c r="G245" s="248"/>
      <c r="H245" s="248"/>
      <c r="I245" s="248"/>
      <c r="J245" s="146"/>
      <c r="K245" s="148" t="s">
        <v>3</v>
      </c>
      <c r="L245" s="146"/>
      <c r="M245" s="146"/>
      <c r="N245" s="146"/>
      <c r="O245" s="146"/>
      <c r="P245" s="146"/>
      <c r="Q245" s="146"/>
      <c r="R245" s="149"/>
      <c r="T245" s="150"/>
      <c r="U245" s="146"/>
      <c r="V245" s="146"/>
      <c r="W245" s="146"/>
      <c r="X245" s="146"/>
      <c r="Y245" s="146"/>
      <c r="Z245" s="146"/>
      <c r="AA245" s="151"/>
      <c r="AT245" s="152" t="s">
        <v>161</v>
      </c>
      <c r="AU245" s="152" t="s">
        <v>81</v>
      </c>
      <c r="AV245" s="10" t="s">
        <v>20</v>
      </c>
      <c r="AW245" s="10" t="s">
        <v>32</v>
      </c>
      <c r="AX245" s="10" t="s">
        <v>74</v>
      </c>
      <c r="AY245" s="152" t="s">
        <v>154</v>
      </c>
    </row>
    <row r="246" spans="2:65" s="11" customFormat="1" ht="22.5" customHeight="1" x14ac:dyDescent="0.1">
      <c r="B246" s="153"/>
      <c r="C246" s="154"/>
      <c r="D246" s="154"/>
      <c r="E246" s="155" t="s">
        <v>3</v>
      </c>
      <c r="F246" s="249" t="s">
        <v>1852</v>
      </c>
      <c r="G246" s="250"/>
      <c r="H246" s="250"/>
      <c r="I246" s="250"/>
      <c r="J246" s="154"/>
      <c r="K246" s="156">
        <v>4</v>
      </c>
      <c r="L246" s="154"/>
      <c r="M246" s="154"/>
      <c r="N246" s="154"/>
      <c r="O246" s="154"/>
      <c r="P246" s="154"/>
      <c r="Q246" s="154"/>
      <c r="R246" s="157"/>
      <c r="T246" s="158"/>
      <c r="U246" s="154"/>
      <c r="V246" s="154"/>
      <c r="W246" s="154"/>
      <c r="X246" s="154"/>
      <c r="Y246" s="154"/>
      <c r="Z246" s="154"/>
      <c r="AA246" s="159"/>
      <c r="AT246" s="160" t="s">
        <v>161</v>
      </c>
      <c r="AU246" s="160" t="s">
        <v>81</v>
      </c>
      <c r="AV246" s="11" t="s">
        <v>81</v>
      </c>
      <c r="AW246" s="11" t="s">
        <v>32</v>
      </c>
      <c r="AX246" s="11" t="s">
        <v>74</v>
      </c>
      <c r="AY246" s="160" t="s">
        <v>154</v>
      </c>
    </row>
    <row r="247" spans="2:65" s="12" customFormat="1" ht="22.5" customHeight="1" x14ac:dyDescent="0.1">
      <c r="B247" s="161"/>
      <c r="C247" s="162"/>
      <c r="D247" s="162"/>
      <c r="E247" s="163" t="s">
        <v>3</v>
      </c>
      <c r="F247" s="251" t="s">
        <v>163</v>
      </c>
      <c r="G247" s="252"/>
      <c r="H247" s="252"/>
      <c r="I247" s="252"/>
      <c r="J247" s="162"/>
      <c r="K247" s="164">
        <v>6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161</v>
      </c>
      <c r="AU247" s="168" t="s">
        <v>81</v>
      </c>
      <c r="AV247" s="12" t="s">
        <v>87</v>
      </c>
      <c r="AW247" s="12" t="s">
        <v>32</v>
      </c>
      <c r="AX247" s="12" t="s">
        <v>20</v>
      </c>
      <c r="AY247" s="168" t="s">
        <v>154</v>
      </c>
    </row>
    <row r="248" spans="2:65" s="1" customFormat="1" ht="22.5" customHeight="1" x14ac:dyDescent="0.1">
      <c r="B248" s="135"/>
      <c r="C248" s="177" t="s">
        <v>452</v>
      </c>
      <c r="D248" s="177" t="s">
        <v>367</v>
      </c>
      <c r="E248" s="178" t="s">
        <v>1856</v>
      </c>
      <c r="F248" s="256" t="s">
        <v>1857</v>
      </c>
      <c r="G248" s="257"/>
      <c r="H248" s="257"/>
      <c r="I248" s="257"/>
      <c r="J248" s="179" t="s">
        <v>235</v>
      </c>
      <c r="K248" s="180">
        <v>2</v>
      </c>
      <c r="L248" s="258">
        <v>0</v>
      </c>
      <c r="M248" s="257"/>
      <c r="N248" s="258">
        <f>ROUND(L248*K248,2)</f>
        <v>0</v>
      </c>
      <c r="O248" s="245"/>
      <c r="P248" s="245"/>
      <c r="Q248" s="245"/>
      <c r="R248" s="140"/>
      <c r="T248" s="141" t="s">
        <v>3</v>
      </c>
      <c r="U248" s="40" t="s">
        <v>41</v>
      </c>
      <c r="V248" s="142">
        <v>0</v>
      </c>
      <c r="W248" s="142">
        <f>V248*K248</f>
        <v>0</v>
      </c>
      <c r="X248" s="142">
        <v>3.3E-4</v>
      </c>
      <c r="Y248" s="142">
        <f>X248*K248</f>
        <v>6.6E-4</v>
      </c>
      <c r="Z248" s="142">
        <v>0</v>
      </c>
      <c r="AA248" s="143">
        <f>Z248*K248</f>
        <v>0</v>
      </c>
      <c r="AR248" s="17" t="s">
        <v>383</v>
      </c>
      <c r="AT248" s="17" t="s">
        <v>367</v>
      </c>
      <c r="AU248" s="17" t="s">
        <v>81</v>
      </c>
      <c r="AY248" s="17" t="s">
        <v>154</v>
      </c>
      <c r="BE248" s="144">
        <f>IF(U248="základní",N248,0)</f>
        <v>0</v>
      </c>
      <c r="BF248" s="144">
        <f>IF(U248="snížená",N248,0)</f>
        <v>0</v>
      </c>
      <c r="BG248" s="144">
        <f>IF(U248="zákl. přenesená",N248,0)</f>
        <v>0</v>
      </c>
      <c r="BH248" s="144">
        <f>IF(U248="sníž. přenesená",N248,0)</f>
        <v>0</v>
      </c>
      <c r="BI248" s="144">
        <f>IF(U248="nulová",N248,0)</f>
        <v>0</v>
      </c>
      <c r="BJ248" s="17" t="s">
        <v>81</v>
      </c>
      <c r="BK248" s="144">
        <f>ROUND(L248*K248,2)</f>
        <v>0</v>
      </c>
      <c r="BL248" s="17" t="s">
        <v>258</v>
      </c>
      <c r="BM248" s="17" t="s">
        <v>1858</v>
      </c>
    </row>
    <row r="249" spans="2:65" s="1" customFormat="1" ht="31.5" customHeight="1" x14ac:dyDescent="0.1">
      <c r="B249" s="135"/>
      <c r="C249" s="136" t="s">
        <v>469</v>
      </c>
      <c r="D249" s="136" t="s">
        <v>155</v>
      </c>
      <c r="E249" s="137" t="s">
        <v>1859</v>
      </c>
      <c r="F249" s="244" t="s">
        <v>1860</v>
      </c>
      <c r="G249" s="245"/>
      <c r="H249" s="245"/>
      <c r="I249" s="245"/>
      <c r="J249" s="138" t="s">
        <v>235</v>
      </c>
      <c r="K249" s="139">
        <v>1</v>
      </c>
      <c r="L249" s="246">
        <v>0</v>
      </c>
      <c r="M249" s="245"/>
      <c r="N249" s="246">
        <f>ROUND(L249*K249,2)</f>
        <v>0</v>
      </c>
      <c r="O249" s="245"/>
      <c r="P249" s="245"/>
      <c r="Q249" s="245"/>
      <c r="R249" s="140"/>
      <c r="T249" s="141" t="s">
        <v>3</v>
      </c>
      <c r="U249" s="40" t="s">
        <v>41</v>
      </c>
      <c r="V249" s="142">
        <v>2.54</v>
      </c>
      <c r="W249" s="142">
        <f>V249*K249</f>
        <v>2.54</v>
      </c>
      <c r="X249" s="142">
        <v>6.4000000000000003E-3</v>
      </c>
      <c r="Y249" s="142">
        <f>X249*K249</f>
        <v>6.4000000000000003E-3</v>
      </c>
      <c r="Z249" s="142">
        <v>0</v>
      </c>
      <c r="AA249" s="143">
        <f>Z249*K249</f>
        <v>0</v>
      </c>
      <c r="AR249" s="17" t="s">
        <v>258</v>
      </c>
      <c r="AT249" s="17" t="s">
        <v>155</v>
      </c>
      <c r="AU249" s="17" t="s">
        <v>81</v>
      </c>
      <c r="AY249" s="17" t="s">
        <v>154</v>
      </c>
      <c r="BE249" s="144">
        <f>IF(U249="základní",N249,0)</f>
        <v>0</v>
      </c>
      <c r="BF249" s="144">
        <f>IF(U249="snížená",N249,0)</f>
        <v>0</v>
      </c>
      <c r="BG249" s="144">
        <f>IF(U249="zákl. přenesená",N249,0)</f>
        <v>0</v>
      </c>
      <c r="BH249" s="144">
        <f>IF(U249="sníž. přenesená",N249,0)</f>
        <v>0</v>
      </c>
      <c r="BI249" s="144">
        <f>IF(U249="nulová",N249,0)</f>
        <v>0</v>
      </c>
      <c r="BJ249" s="17" t="s">
        <v>81</v>
      </c>
      <c r="BK249" s="144">
        <f>ROUND(L249*K249,2)</f>
        <v>0</v>
      </c>
      <c r="BL249" s="17" t="s">
        <v>258</v>
      </c>
      <c r="BM249" s="17" t="s">
        <v>1861</v>
      </c>
    </row>
    <row r="250" spans="2:65" s="1" customFormat="1" ht="31.5" customHeight="1" x14ac:dyDescent="0.1">
      <c r="B250" s="135"/>
      <c r="C250" s="136" t="s">
        <v>480</v>
      </c>
      <c r="D250" s="136" t="s">
        <v>155</v>
      </c>
      <c r="E250" s="137" t="s">
        <v>1862</v>
      </c>
      <c r="F250" s="244" t="s">
        <v>1863</v>
      </c>
      <c r="G250" s="245"/>
      <c r="H250" s="245"/>
      <c r="I250" s="245"/>
      <c r="J250" s="138" t="s">
        <v>235</v>
      </c>
      <c r="K250" s="139">
        <v>2</v>
      </c>
      <c r="L250" s="246">
        <v>0</v>
      </c>
      <c r="M250" s="245"/>
      <c r="N250" s="246">
        <f>ROUND(L250*K250,2)</f>
        <v>0</v>
      </c>
      <c r="O250" s="245"/>
      <c r="P250" s="245"/>
      <c r="Q250" s="245"/>
      <c r="R250" s="140"/>
      <c r="T250" s="141" t="s">
        <v>3</v>
      </c>
      <c r="U250" s="40" t="s">
        <v>41</v>
      </c>
      <c r="V250" s="142">
        <v>0.113</v>
      </c>
      <c r="W250" s="142">
        <f>V250*K250</f>
        <v>0.22600000000000001</v>
      </c>
      <c r="X250" s="142">
        <v>2.2000000000000001E-4</v>
      </c>
      <c r="Y250" s="142">
        <f>X250*K250</f>
        <v>4.4000000000000002E-4</v>
      </c>
      <c r="Z250" s="142">
        <v>0</v>
      </c>
      <c r="AA250" s="143">
        <f>Z250*K250</f>
        <v>0</v>
      </c>
      <c r="AR250" s="17" t="s">
        <v>258</v>
      </c>
      <c r="AT250" s="17" t="s">
        <v>155</v>
      </c>
      <c r="AU250" s="17" t="s">
        <v>81</v>
      </c>
      <c r="AY250" s="17" t="s">
        <v>154</v>
      </c>
      <c r="BE250" s="144">
        <f>IF(U250="základní",N250,0)</f>
        <v>0</v>
      </c>
      <c r="BF250" s="144">
        <f>IF(U250="snížená",N250,0)</f>
        <v>0</v>
      </c>
      <c r="BG250" s="144">
        <f>IF(U250="zákl. přenesená",N250,0)</f>
        <v>0</v>
      </c>
      <c r="BH250" s="144">
        <f>IF(U250="sníž. přenesená",N250,0)</f>
        <v>0</v>
      </c>
      <c r="BI250" s="144">
        <f>IF(U250="nulová",N250,0)</f>
        <v>0</v>
      </c>
      <c r="BJ250" s="17" t="s">
        <v>81</v>
      </c>
      <c r="BK250" s="144">
        <f>ROUND(L250*K250,2)</f>
        <v>0</v>
      </c>
      <c r="BL250" s="17" t="s">
        <v>258</v>
      </c>
      <c r="BM250" s="17" t="s">
        <v>1864</v>
      </c>
    </row>
    <row r="251" spans="2:65" s="10" customFormat="1" ht="22.5" customHeight="1" x14ac:dyDescent="0.1">
      <c r="B251" s="145"/>
      <c r="C251" s="146"/>
      <c r="D251" s="146"/>
      <c r="E251" s="147" t="s">
        <v>3</v>
      </c>
      <c r="F251" s="247" t="s">
        <v>1826</v>
      </c>
      <c r="G251" s="248"/>
      <c r="H251" s="248"/>
      <c r="I251" s="248"/>
      <c r="J251" s="146"/>
      <c r="K251" s="148" t="s">
        <v>3</v>
      </c>
      <c r="L251" s="146"/>
      <c r="M251" s="146"/>
      <c r="N251" s="146"/>
      <c r="O251" s="146"/>
      <c r="P251" s="146"/>
      <c r="Q251" s="146"/>
      <c r="R251" s="149"/>
      <c r="T251" s="150"/>
      <c r="U251" s="146"/>
      <c r="V251" s="146"/>
      <c r="W251" s="146"/>
      <c r="X251" s="146"/>
      <c r="Y251" s="146"/>
      <c r="Z251" s="146"/>
      <c r="AA251" s="151"/>
      <c r="AT251" s="152" t="s">
        <v>161</v>
      </c>
      <c r="AU251" s="152" t="s">
        <v>81</v>
      </c>
      <c r="AV251" s="10" t="s">
        <v>20</v>
      </c>
      <c r="AW251" s="10" t="s">
        <v>32</v>
      </c>
      <c r="AX251" s="10" t="s">
        <v>74</v>
      </c>
      <c r="AY251" s="152" t="s">
        <v>154</v>
      </c>
    </row>
    <row r="252" spans="2:65" s="11" customFormat="1" ht="22.5" customHeight="1" x14ac:dyDescent="0.1">
      <c r="B252" s="153"/>
      <c r="C252" s="154"/>
      <c r="D252" s="154"/>
      <c r="E252" s="155" t="s">
        <v>3</v>
      </c>
      <c r="F252" s="249" t="s">
        <v>497</v>
      </c>
      <c r="G252" s="250"/>
      <c r="H252" s="250"/>
      <c r="I252" s="250"/>
      <c r="J252" s="154"/>
      <c r="K252" s="156">
        <v>2</v>
      </c>
      <c r="L252" s="154"/>
      <c r="M252" s="154"/>
      <c r="N252" s="154"/>
      <c r="O252" s="154"/>
      <c r="P252" s="154"/>
      <c r="Q252" s="154"/>
      <c r="R252" s="157"/>
      <c r="T252" s="158"/>
      <c r="U252" s="154"/>
      <c r="V252" s="154"/>
      <c r="W252" s="154"/>
      <c r="X252" s="154"/>
      <c r="Y252" s="154"/>
      <c r="Z252" s="154"/>
      <c r="AA252" s="159"/>
      <c r="AT252" s="160" t="s">
        <v>161</v>
      </c>
      <c r="AU252" s="160" t="s">
        <v>81</v>
      </c>
      <c r="AV252" s="11" t="s">
        <v>81</v>
      </c>
      <c r="AW252" s="11" t="s">
        <v>32</v>
      </c>
      <c r="AX252" s="11" t="s">
        <v>74</v>
      </c>
      <c r="AY252" s="160" t="s">
        <v>154</v>
      </c>
    </row>
    <row r="253" spans="2:65" s="12" customFormat="1" ht="22.5" customHeight="1" x14ac:dyDescent="0.1">
      <c r="B253" s="161"/>
      <c r="C253" s="162"/>
      <c r="D253" s="162"/>
      <c r="E253" s="163" t="s">
        <v>3</v>
      </c>
      <c r="F253" s="251" t="s">
        <v>163</v>
      </c>
      <c r="G253" s="252"/>
      <c r="H253" s="252"/>
      <c r="I253" s="252"/>
      <c r="J253" s="162"/>
      <c r="K253" s="164">
        <v>2</v>
      </c>
      <c r="L253" s="162"/>
      <c r="M253" s="162"/>
      <c r="N253" s="162"/>
      <c r="O253" s="162"/>
      <c r="P253" s="162"/>
      <c r="Q253" s="162"/>
      <c r="R253" s="165"/>
      <c r="T253" s="166"/>
      <c r="U253" s="162"/>
      <c r="V253" s="162"/>
      <c r="W253" s="162"/>
      <c r="X253" s="162"/>
      <c r="Y253" s="162"/>
      <c r="Z253" s="162"/>
      <c r="AA253" s="167"/>
      <c r="AT253" s="168" t="s">
        <v>161</v>
      </c>
      <c r="AU253" s="168" t="s">
        <v>81</v>
      </c>
      <c r="AV253" s="12" t="s">
        <v>87</v>
      </c>
      <c r="AW253" s="12" t="s">
        <v>32</v>
      </c>
      <c r="AX253" s="12" t="s">
        <v>20</v>
      </c>
      <c r="AY253" s="168" t="s">
        <v>154</v>
      </c>
    </row>
    <row r="254" spans="2:65" s="1" customFormat="1" ht="31.5" customHeight="1" x14ac:dyDescent="0.1">
      <c r="B254" s="135"/>
      <c r="C254" s="136" t="s">
        <v>487</v>
      </c>
      <c r="D254" s="136" t="s">
        <v>155</v>
      </c>
      <c r="E254" s="137" t="s">
        <v>1865</v>
      </c>
      <c r="F254" s="244" t="s">
        <v>1866</v>
      </c>
      <c r="G254" s="245"/>
      <c r="H254" s="245"/>
      <c r="I254" s="245"/>
      <c r="J254" s="138" t="s">
        <v>235</v>
      </c>
      <c r="K254" s="139">
        <v>2</v>
      </c>
      <c r="L254" s="246">
        <v>0</v>
      </c>
      <c r="M254" s="245"/>
      <c r="N254" s="246">
        <f>ROUND(L254*K254,2)</f>
        <v>0</v>
      </c>
      <c r="O254" s="245"/>
      <c r="P254" s="245"/>
      <c r="Q254" s="245"/>
      <c r="R254" s="140"/>
      <c r="T254" s="141" t="s">
        <v>3</v>
      </c>
      <c r="U254" s="40" t="s">
        <v>41</v>
      </c>
      <c r="V254" s="142">
        <v>0.22500000000000001</v>
      </c>
      <c r="W254" s="142">
        <f>V254*K254</f>
        <v>0.45</v>
      </c>
      <c r="X254" s="142">
        <v>2.1199999999999999E-3</v>
      </c>
      <c r="Y254" s="142">
        <f>X254*K254</f>
        <v>4.2399999999999998E-3</v>
      </c>
      <c r="Z254" s="142">
        <v>0</v>
      </c>
      <c r="AA254" s="143">
        <f>Z254*K254</f>
        <v>0</v>
      </c>
      <c r="AR254" s="17" t="s">
        <v>258</v>
      </c>
      <c r="AT254" s="17" t="s">
        <v>155</v>
      </c>
      <c r="AU254" s="17" t="s">
        <v>81</v>
      </c>
      <c r="AY254" s="17" t="s">
        <v>154</v>
      </c>
      <c r="BE254" s="144">
        <f>IF(U254="základní",N254,0)</f>
        <v>0</v>
      </c>
      <c r="BF254" s="144">
        <f>IF(U254="snížená",N254,0)</f>
        <v>0</v>
      </c>
      <c r="BG254" s="144">
        <f>IF(U254="zákl. přenesená",N254,0)</f>
        <v>0</v>
      </c>
      <c r="BH254" s="144">
        <f>IF(U254="sníž. přenesená",N254,0)</f>
        <v>0</v>
      </c>
      <c r="BI254" s="144">
        <f>IF(U254="nulová",N254,0)</f>
        <v>0</v>
      </c>
      <c r="BJ254" s="17" t="s">
        <v>81</v>
      </c>
      <c r="BK254" s="144">
        <f>ROUND(L254*K254,2)</f>
        <v>0</v>
      </c>
      <c r="BL254" s="17" t="s">
        <v>258</v>
      </c>
      <c r="BM254" s="17" t="s">
        <v>1867</v>
      </c>
    </row>
    <row r="255" spans="2:65" s="1" customFormat="1" ht="22.5" customHeight="1" x14ac:dyDescent="0.1">
      <c r="B255" s="135"/>
      <c r="C255" s="136" t="s">
        <v>491</v>
      </c>
      <c r="D255" s="136" t="s">
        <v>155</v>
      </c>
      <c r="E255" s="137" t="s">
        <v>1868</v>
      </c>
      <c r="F255" s="244" t="s">
        <v>1869</v>
      </c>
      <c r="G255" s="245"/>
      <c r="H255" s="245"/>
      <c r="I255" s="245"/>
      <c r="J255" s="138" t="s">
        <v>235</v>
      </c>
      <c r="K255" s="139">
        <v>2</v>
      </c>
      <c r="L255" s="246">
        <v>0</v>
      </c>
      <c r="M255" s="245"/>
      <c r="N255" s="246">
        <f>ROUND(L255*K255,2)</f>
        <v>0</v>
      </c>
      <c r="O255" s="245"/>
      <c r="P255" s="245"/>
      <c r="Q255" s="245"/>
      <c r="R255" s="140"/>
      <c r="T255" s="141" t="s">
        <v>3</v>
      </c>
      <c r="U255" s="40" t="s">
        <v>41</v>
      </c>
      <c r="V255" s="142">
        <v>0.17699999999999999</v>
      </c>
      <c r="W255" s="142">
        <f>V255*K255</f>
        <v>0.35399999999999998</v>
      </c>
      <c r="X255" s="142">
        <v>2.9E-4</v>
      </c>
      <c r="Y255" s="142">
        <f>X255*K255</f>
        <v>5.8E-4</v>
      </c>
      <c r="Z255" s="142">
        <v>0</v>
      </c>
      <c r="AA255" s="143">
        <f>Z255*K255</f>
        <v>0</v>
      </c>
      <c r="AR255" s="17" t="s">
        <v>258</v>
      </c>
      <c r="AT255" s="17" t="s">
        <v>155</v>
      </c>
      <c r="AU255" s="17" t="s">
        <v>81</v>
      </c>
      <c r="AY255" s="17" t="s">
        <v>154</v>
      </c>
      <c r="BE255" s="144">
        <f>IF(U255="základní",N255,0)</f>
        <v>0</v>
      </c>
      <c r="BF255" s="144">
        <f>IF(U255="snížená",N255,0)</f>
        <v>0</v>
      </c>
      <c r="BG255" s="144">
        <f>IF(U255="zákl. přenesená",N255,0)</f>
        <v>0</v>
      </c>
      <c r="BH255" s="144">
        <f>IF(U255="sníž. přenesená",N255,0)</f>
        <v>0</v>
      </c>
      <c r="BI255" s="144">
        <f>IF(U255="nulová",N255,0)</f>
        <v>0</v>
      </c>
      <c r="BJ255" s="17" t="s">
        <v>81</v>
      </c>
      <c r="BK255" s="144">
        <f>ROUND(L255*K255,2)</f>
        <v>0</v>
      </c>
      <c r="BL255" s="17" t="s">
        <v>258</v>
      </c>
      <c r="BM255" s="17" t="s">
        <v>1870</v>
      </c>
    </row>
    <row r="256" spans="2:65" s="1" customFormat="1" ht="31.5" customHeight="1" x14ac:dyDescent="0.1">
      <c r="B256" s="135"/>
      <c r="C256" s="136" t="s">
        <v>499</v>
      </c>
      <c r="D256" s="136" t="s">
        <v>155</v>
      </c>
      <c r="E256" s="137" t="s">
        <v>1871</v>
      </c>
      <c r="F256" s="244" t="s">
        <v>1872</v>
      </c>
      <c r="G256" s="245"/>
      <c r="H256" s="245"/>
      <c r="I256" s="245"/>
      <c r="J256" s="138" t="s">
        <v>235</v>
      </c>
      <c r="K256" s="139">
        <v>1</v>
      </c>
      <c r="L256" s="246">
        <v>0</v>
      </c>
      <c r="M256" s="245"/>
      <c r="N256" s="246">
        <f>ROUND(L256*K256,2)</f>
        <v>0</v>
      </c>
      <c r="O256" s="245"/>
      <c r="P256" s="245"/>
      <c r="Q256" s="245"/>
      <c r="R256" s="140"/>
      <c r="T256" s="141" t="s">
        <v>3</v>
      </c>
      <c r="U256" s="40" t="s">
        <v>41</v>
      </c>
      <c r="V256" s="142">
        <v>0.113</v>
      </c>
      <c r="W256" s="142">
        <f>V256*K256</f>
        <v>0.113</v>
      </c>
      <c r="X256" s="142">
        <v>1.7000000000000001E-4</v>
      </c>
      <c r="Y256" s="142">
        <f>X256*K256</f>
        <v>1.7000000000000001E-4</v>
      </c>
      <c r="Z256" s="142">
        <v>0</v>
      </c>
      <c r="AA256" s="143">
        <f>Z256*K256</f>
        <v>0</v>
      </c>
      <c r="AR256" s="17" t="s">
        <v>258</v>
      </c>
      <c r="AT256" s="17" t="s">
        <v>155</v>
      </c>
      <c r="AU256" s="17" t="s">
        <v>81</v>
      </c>
      <c r="AY256" s="17" t="s">
        <v>154</v>
      </c>
      <c r="BE256" s="144">
        <f>IF(U256="základní",N256,0)</f>
        <v>0</v>
      </c>
      <c r="BF256" s="144">
        <f>IF(U256="snížená",N256,0)</f>
        <v>0</v>
      </c>
      <c r="BG256" s="144">
        <f>IF(U256="zákl. přenesená",N256,0)</f>
        <v>0</v>
      </c>
      <c r="BH256" s="144">
        <f>IF(U256="sníž. přenesená",N256,0)</f>
        <v>0</v>
      </c>
      <c r="BI256" s="144">
        <f>IF(U256="nulová",N256,0)</f>
        <v>0</v>
      </c>
      <c r="BJ256" s="17" t="s">
        <v>81</v>
      </c>
      <c r="BK256" s="144">
        <f>ROUND(L256*K256,2)</f>
        <v>0</v>
      </c>
      <c r="BL256" s="17" t="s">
        <v>258</v>
      </c>
      <c r="BM256" s="17" t="s">
        <v>1873</v>
      </c>
    </row>
    <row r="257" spans="2:65" s="1" customFormat="1" ht="31.5" customHeight="1" x14ac:dyDescent="0.1">
      <c r="B257" s="135"/>
      <c r="C257" s="136" t="s">
        <v>506</v>
      </c>
      <c r="D257" s="136" t="s">
        <v>155</v>
      </c>
      <c r="E257" s="137" t="s">
        <v>1874</v>
      </c>
      <c r="F257" s="244" t="s">
        <v>1875</v>
      </c>
      <c r="G257" s="245"/>
      <c r="H257" s="245"/>
      <c r="I257" s="245"/>
      <c r="J257" s="138" t="s">
        <v>206</v>
      </c>
      <c r="K257" s="139">
        <v>102.96</v>
      </c>
      <c r="L257" s="246">
        <v>0</v>
      </c>
      <c r="M257" s="245"/>
      <c r="N257" s="246">
        <f>ROUND(L257*K257,2)</f>
        <v>0</v>
      </c>
      <c r="O257" s="245"/>
      <c r="P257" s="245"/>
      <c r="Q257" s="245"/>
      <c r="R257" s="140"/>
      <c r="T257" s="141" t="s">
        <v>3</v>
      </c>
      <c r="U257" s="40" t="s">
        <v>41</v>
      </c>
      <c r="V257" s="142">
        <v>4.8000000000000001E-2</v>
      </c>
      <c r="W257" s="142">
        <f>V257*K257</f>
        <v>4.9420799999999998</v>
      </c>
      <c r="X257" s="142">
        <v>0</v>
      </c>
      <c r="Y257" s="142">
        <f>X257*K257</f>
        <v>0</v>
      </c>
      <c r="Z257" s="142">
        <v>0</v>
      </c>
      <c r="AA257" s="143">
        <f>Z257*K257</f>
        <v>0</v>
      </c>
      <c r="AR257" s="17" t="s">
        <v>258</v>
      </c>
      <c r="AT257" s="17" t="s">
        <v>155</v>
      </c>
      <c r="AU257" s="17" t="s">
        <v>81</v>
      </c>
      <c r="AY257" s="17" t="s">
        <v>154</v>
      </c>
      <c r="BE257" s="144">
        <f>IF(U257="základní",N257,0)</f>
        <v>0</v>
      </c>
      <c r="BF257" s="144">
        <f>IF(U257="snížená",N257,0)</f>
        <v>0</v>
      </c>
      <c r="BG257" s="144">
        <f>IF(U257="zákl. přenesená",N257,0)</f>
        <v>0</v>
      </c>
      <c r="BH257" s="144">
        <f>IF(U257="sníž. přenesená",N257,0)</f>
        <v>0</v>
      </c>
      <c r="BI257" s="144">
        <f>IF(U257="nulová",N257,0)</f>
        <v>0</v>
      </c>
      <c r="BJ257" s="17" t="s">
        <v>81</v>
      </c>
      <c r="BK257" s="144">
        <f>ROUND(L257*K257,2)</f>
        <v>0</v>
      </c>
      <c r="BL257" s="17" t="s">
        <v>258</v>
      </c>
      <c r="BM257" s="17" t="s">
        <v>1876</v>
      </c>
    </row>
    <row r="258" spans="2:65" s="11" customFormat="1" ht="22.5" customHeight="1" x14ac:dyDescent="0.1">
      <c r="B258" s="153"/>
      <c r="C258" s="154"/>
      <c r="D258" s="154"/>
      <c r="E258" s="155" t="s">
        <v>3</v>
      </c>
      <c r="F258" s="259" t="s">
        <v>1877</v>
      </c>
      <c r="G258" s="250"/>
      <c r="H258" s="250"/>
      <c r="I258" s="250"/>
      <c r="J258" s="154"/>
      <c r="K258" s="156">
        <v>102.96</v>
      </c>
      <c r="L258" s="154"/>
      <c r="M258" s="154"/>
      <c r="N258" s="154"/>
      <c r="O258" s="154"/>
      <c r="P258" s="154"/>
      <c r="Q258" s="154"/>
      <c r="R258" s="157"/>
      <c r="T258" s="158"/>
      <c r="U258" s="154"/>
      <c r="V258" s="154"/>
      <c r="W258" s="154"/>
      <c r="X258" s="154"/>
      <c r="Y258" s="154"/>
      <c r="Z258" s="154"/>
      <c r="AA258" s="159"/>
      <c r="AT258" s="160" t="s">
        <v>161</v>
      </c>
      <c r="AU258" s="160" t="s">
        <v>81</v>
      </c>
      <c r="AV258" s="11" t="s">
        <v>81</v>
      </c>
      <c r="AW258" s="11" t="s">
        <v>32</v>
      </c>
      <c r="AX258" s="11" t="s">
        <v>74</v>
      </c>
      <c r="AY258" s="160" t="s">
        <v>154</v>
      </c>
    </row>
    <row r="259" spans="2:65" s="12" customFormat="1" ht="22.5" customHeight="1" x14ac:dyDescent="0.1">
      <c r="B259" s="161"/>
      <c r="C259" s="162"/>
      <c r="D259" s="162"/>
      <c r="E259" s="163" t="s">
        <v>3</v>
      </c>
      <c r="F259" s="251" t="s">
        <v>163</v>
      </c>
      <c r="G259" s="252"/>
      <c r="H259" s="252"/>
      <c r="I259" s="252"/>
      <c r="J259" s="162"/>
      <c r="K259" s="164">
        <v>102.96</v>
      </c>
      <c r="L259" s="162"/>
      <c r="M259" s="162"/>
      <c r="N259" s="162"/>
      <c r="O259" s="162"/>
      <c r="P259" s="162"/>
      <c r="Q259" s="162"/>
      <c r="R259" s="165"/>
      <c r="T259" s="166"/>
      <c r="U259" s="162"/>
      <c r="V259" s="162"/>
      <c r="W259" s="162"/>
      <c r="X259" s="162"/>
      <c r="Y259" s="162"/>
      <c r="Z259" s="162"/>
      <c r="AA259" s="167"/>
      <c r="AT259" s="168" t="s">
        <v>161</v>
      </c>
      <c r="AU259" s="168" t="s">
        <v>81</v>
      </c>
      <c r="AV259" s="12" t="s">
        <v>87</v>
      </c>
      <c r="AW259" s="12" t="s">
        <v>32</v>
      </c>
      <c r="AX259" s="12" t="s">
        <v>20</v>
      </c>
      <c r="AY259" s="168" t="s">
        <v>154</v>
      </c>
    </row>
    <row r="260" spans="2:65" s="1" customFormat="1" ht="31.5" customHeight="1" x14ac:dyDescent="0.1">
      <c r="B260" s="135"/>
      <c r="C260" s="136" t="s">
        <v>513</v>
      </c>
      <c r="D260" s="136" t="s">
        <v>155</v>
      </c>
      <c r="E260" s="137" t="s">
        <v>1878</v>
      </c>
      <c r="F260" s="244" t="s">
        <v>1879</v>
      </c>
      <c r="G260" s="245"/>
      <c r="H260" s="245"/>
      <c r="I260" s="245"/>
      <c r="J260" s="138" t="s">
        <v>206</v>
      </c>
      <c r="K260" s="139">
        <v>4.72</v>
      </c>
      <c r="L260" s="246">
        <v>0</v>
      </c>
      <c r="M260" s="245"/>
      <c r="N260" s="246">
        <f>ROUND(L260*K260,2)</f>
        <v>0</v>
      </c>
      <c r="O260" s="245"/>
      <c r="P260" s="245"/>
      <c r="Q260" s="245"/>
      <c r="R260" s="140"/>
      <c r="T260" s="141" t="s">
        <v>3</v>
      </c>
      <c r="U260" s="40" t="s">
        <v>41</v>
      </c>
      <c r="V260" s="142">
        <v>5.8999999999999997E-2</v>
      </c>
      <c r="W260" s="142">
        <f>V260*K260</f>
        <v>0.27847999999999995</v>
      </c>
      <c r="X260" s="142">
        <v>0</v>
      </c>
      <c r="Y260" s="142">
        <f>X260*K260</f>
        <v>0</v>
      </c>
      <c r="Z260" s="142">
        <v>0</v>
      </c>
      <c r="AA260" s="143">
        <f>Z260*K260</f>
        <v>0</v>
      </c>
      <c r="AR260" s="17" t="s">
        <v>258</v>
      </c>
      <c r="AT260" s="17" t="s">
        <v>155</v>
      </c>
      <c r="AU260" s="17" t="s">
        <v>81</v>
      </c>
      <c r="AY260" s="17" t="s">
        <v>154</v>
      </c>
      <c r="BE260" s="144">
        <f>IF(U260="základní",N260,0)</f>
        <v>0</v>
      </c>
      <c r="BF260" s="144">
        <f>IF(U260="snížená",N260,0)</f>
        <v>0</v>
      </c>
      <c r="BG260" s="144">
        <f>IF(U260="zákl. přenesená",N260,0)</f>
        <v>0</v>
      </c>
      <c r="BH260" s="144">
        <f>IF(U260="sníž. přenesená",N260,0)</f>
        <v>0</v>
      </c>
      <c r="BI260" s="144">
        <f>IF(U260="nulová",N260,0)</f>
        <v>0</v>
      </c>
      <c r="BJ260" s="17" t="s">
        <v>81</v>
      </c>
      <c r="BK260" s="144">
        <f>ROUND(L260*K260,2)</f>
        <v>0</v>
      </c>
      <c r="BL260" s="17" t="s">
        <v>258</v>
      </c>
      <c r="BM260" s="17" t="s">
        <v>1880</v>
      </c>
    </row>
    <row r="261" spans="2:65" s="1" customFormat="1" ht="31.5" customHeight="1" x14ac:dyDescent="0.1">
      <c r="B261" s="135"/>
      <c r="C261" s="136" t="s">
        <v>519</v>
      </c>
      <c r="D261" s="136" t="s">
        <v>155</v>
      </c>
      <c r="E261" s="137" t="s">
        <v>1881</v>
      </c>
      <c r="F261" s="244" t="s">
        <v>1882</v>
      </c>
      <c r="G261" s="245"/>
      <c r="H261" s="245"/>
      <c r="I261" s="245"/>
      <c r="J261" s="138" t="s">
        <v>193</v>
      </c>
      <c r="K261" s="139">
        <v>0.17199999999999999</v>
      </c>
      <c r="L261" s="246">
        <v>0</v>
      </c>
      <c r="M261" s="245"/>
      <c r="N261" s="246">
        <f>ROUND(L261*K261,2)</f>
        <v>0</v>
      </c>
      <c r="O261" s="245"/>
      <c r="P261" s="245"/>
      <c r="Q261" s="245"/>
      <c r="R261" s="140"/>
      <c r="T261" s="141" t="s">
        <v>3</v>
      </c>
      <c r="U261" s="40" t="s">
        <v>41</v>
      </c>
      <c r="V261" s="142">
        <v>1.47</v>
      </c>
      <c r="W261" s="142">
        <f>V261*K261</f>
        <v>0.25283999999999995</v>
      </c>
      <c r="X261" s="142">
        <v>0</v>
      </c>
      <c r="Y261" s="142">
        <f>X261*K261</f>
        <v>0</v>
      </c>
      <c r="Z261" s="142">
        <v>0</v>
      </c>
      <c r="AA261" s="143">
        <f>Z261*K261</f>
        <v>0</v>
      </c>
      <c r="AR261" s="17" t="s">
        <v>258</v>
      </c>
      <c r="AT261" s="17" t="s">
        <v>155</v>
      </c>
      <c r="AU261" s="17" t="s">
        <v>81</v>
      </c>
      <c r="AY261" s="17" t="s">
        <v>154</v>
      </c>
      <c r="BE261" s="144">
        <f>IF(U261="základní",N261,0)</f>
        <v>0</v>
      </c>
      <c r="BF261" s="144">
        <f>IF(U261="snížená",N261,0)</f>
        <v>0</v>
      </c>
      <c r="BG261" s="144">
        <f>IF(U261="zákl. přenesená",N261,0)</f>
        <v>0</v>
      </c>
      <c r="BH261" s="144">
        <f>IF(U261="sníž. přenesená",N261,0)</f>
        <v>0</v>
      </c>
      <c r="BI261" s="144">
        <f>IF(U261="nulová",N261,0)</f>
        <v>0</v>
      </c>
      <c r="BJ261" s="17" t="s">
        <v>81</v>
      </c>
      <c r="BK261" s="144">
        <f>ROUND(L261*K261,2)</f>
        <v>0</v>
      </c>
      <c r="BL261" s="17" t="s">
        <v>258</v>
      </c>
      <c r="BM261" s="17" t="s">
        <v>1883</v>
      </c>
    </row>
    <row r="262" spans="2:65" s="9" customFormat="1" ht="29.85" customHeight="1" x14ac:dyDescent="0.15">
      <c r="B262" s="124"/>
      <c r="C262" s="125"/>
      <c r="D262" s="134" t="s">
        <v>1708</v>
      </c>
      <c r="E262" s="134"/>
      <c r="F262" s="134"/>
      <c r="G262" s="134"/>
      <c r="H262" s="134"/>
      <c r="I262" s="134"/>
      <c r="J262" s="134"/>
      <c r="K262" s="134"/>
      <c r="L262" s="134"/>
      <c r="M262" s="134"/>
      <c r="N262" s="260">
        <f>BK262</f>
        <v>0</v>
      </c>
      <c r="O262" s="261"/>
      <c r="P262" s="261"/>
      <c r="Q262" s="261"/>
      <c r="R262" s="127"/>
      <c r="T262" s="128"/>
      <c r="U262" s="125"/>
      <c r="V262" s="125"/>
      <c r="W262" s="129">
        <f>SUM(W263:W323)</f>
        <v>144.36311399999997</v>
      </c>
      <c r="X262" s="125"/>
      <c r="Y262" s="129">
        <f>SUM(Y263:Y323)</f>
        <v>0.18203600000000003</v>
      </c>
      <c r="Z262" s="125"/>
      <c r="AA262" s="130">
        <f>SUM(AA263:AA323)</f>
        <v>0</v>
      </c>
      <c r="AR262" s="131" t="s">
        <v>81</v>
      </c>
      <c r="AT262" s="132" t="s">
        <v>73</v>
      </c>
      <c r="AU262" s="132" t="s">
        <v>20</v>
      </c>
      <c r="AY262" s="131" t="s">
        <v>154</v>
      </c>
      <c r="BK262" s="133">
        <f>SUM(BK263:BK323)</f>
        <v>0</v>
      </c>
    </row>
    <row r="263" spans="2:65" s="1" customFormat="1" ht="31.5" customHeight="1" x14ac:dyDescent="0.1">
      <c r="B263" s="135"/>
      <c r="C263" s="136" t="s">
        <v>524</v>
      </c>
      <c r="D263" s="136" t="s">
        <v>155</v>
      </c>
      <c r="E263" s="137" t="s">
        <v>1884</v>
      </c>
      <c r="F263" s="244" t="s">
        <v>1885</v>
      </c>
      <c r="G263" s="245"/>
      <c r="H263" s="245"/>
      <c r="I263" s="245"/>
      <c r="J263" s="138" t="s">
        <v>206</v>
      </c>
      <c r="K263" s="139">
        <v>109</v>
      </c>
      <c r="L263" s="246">
        <v>0</v>
      </c>
      <c r="M263" s="245"/>
      <c r="N263" s="246">
        <f>ROUND(L263*K263,2)</f>
        <v>0</v>
      </c>
      <c r="O263" s="245"/>
      <c r="P263" s="245"/>
      <c r="Q263" s="245"/>
      <c r="R263" s="140"/>
      <c r="T263" s="141" t="s">
        <v>3</v>
      </c>
      <c r="U263" s="40" t="s">
        <v>41</v>
      </c>
      <c r="V263" s="142">
        <v>0.52900000000000003</v>
      </c>
      <c r="W263" s="142">
        <f>V263*K263</f>
        <v>57.661000000000001</v>
      </c>
      <c r="X263" s="142">
        <v>7.7999999999999999E-4</v>
      </c>
      <c r="Y263" s="142">
        <f>X263*K263</f>
        <v>8.5019999999999998E-2</v>
      </c>
      <c r="Z263" s="142">
        <v>0</v>
      </c>
      <c r="AA263" s="143">
        <f>Z263*K263</f>
        <v>0</v>
      </c>
      <c r="AR263" s="17" t="s">
        <v>258</v>
      </c>
      <c r="AT263" s="17" t="s">
        <v>155</v>
      </c>
      <c r="AU263" s="17" t="s">
        <v>81</v>
      </c>
      <c r="AY263" s="17" t="s">
        <v>154</v>
      </c>
      <c r="BE263" s="144">
        <f>IF(U263="základní",N263,0)</f>
        <v>0</v>
      </c>
      <c r="BF263" s="144">
        <f>IF(U263="snížená",N263,0)</f>
        <v>0</v>
      </c>
      <c r="BG263" s="144">
        <f>IF(U263="zákl. přenesená",N263,0)</f>
        <v>0</v>
      </c>
      <c r="BH263" s="144">
        <f>IF(U263="sníž. přenesená",N263,0)</f>
        <v>0</v>
      </c>
      <c r="BI263" s="144">
        <f>IF(U263="nulová",N263,0)</f>
        <v>0</v>
      </c>
      <c r="BJ263" s="17" t="s">
        <v>81</v>
      </c>
      <c r="BK263" s="144">
        <f>ROUND(L263*K263,2)</f>
        <v>0</v>
      </c>
      <c r="BL263" s="17" t="s">
        <v>258</v>
      </c>
      <c r="BM263" s="17" t="s">
        <v>1886</v>
      </c>
    </row>
    <row r="264" spans="2:65" s="10" customFormat="1" ht="22.5" customHeight="1" x14ac:dyDescent="0.1">
      <c r="B264" s="145"/>
      <c r="C264" s="146"/>
      <c r="D264" s="146"/>
      <c r="E264" s="147" t="s">
        <v>3</v>
      </c>
      <c r="F264" s="247" t="s">
        <v>1887</v>
      </c>
      <c r="G264" s="248"/>
      <c r="H264" s="248"/>
      <c r="I264" s="248"/>
      <c r="J264" s="146"/>
      <c r="K264" s="148" t="s">
        <v>3</v>
      </c>
      <c r="L264" s="146"/>
      <c r="M264" s="146"/>
      <c r="N264" s="146"/>
      <c r="O264" s="146"/>
      <c r="P264" s="146"/>
      <c r="Q264" s="146"/>
      <c r="R264" s="149"/>
      <c r="T264" s="150"/>
      <c r="U264" s="146"/>
      <c r="V264" s="146"/>
      <c r="W264" s="146"/>
      <c r="X264" s="146"/>
      <c r="Y264" s="146"/>
      <c r="Z264" s="146"/>
      <c r="AA264" s="151"/>
      <c r="AT264" s="152" t="s">
        <v>161</v>
      </c>
      <c r="AU264" s="152" t="s">
        <v>81</v>
      </c>
      <c r="AV264" s="10" t="s">
        <v>20</v>
      </c>
      <c r="AW264" s="10" t="s">
        <v>32</v>
      </c>
      <c r="AX264" s="10" t="s">
        <v>74</v>
      </c>
      <c r="AY264" s="152" t="s">
        <v>154</v>
      </c>
    </row>
    <row r="265" spans="2:65" s="11" customFormat="1" ht="22.5" customHeight="1" x14ac:dyDescent="0.1">
      <c r="B265" s="153"/>
      <c r="C265" s="154"/>
      <c r="D265" s="154"/>
      <c r="E265" s="155" t="s">
        <v>3</v>
      </c>
      <c r="F265" s="249" t="s">
        <v>1888</v>
      </c>
      <c r="G265" s="250"/>
      <c r="H265" s="250"/>
      <c r="I265" s="250"/>
      <c r="J265" s="154"/>
      <c r="K265" s="156">
        <v>12.9</v>
      </c>
      <c r="L265" s="154"/>
      <c r="M265" s="154"/>
      <c r="N265" s="154"/>
      <c r="O265" s="154"/>
      <c r="P265" s="154"/>
      <c r="Q265" s="154"/>
      <c r="R265" s="157"/>
      <c r="T265" s="158"/>
      <c r="U265" s="154"/>
      <c r="V265" s="154"/>
      <c r="W265" s="154"/>
      <c r="X265" s="154"/>
      <c r="Y265" s="154"/>
      <c r="Z265" s="154"/>
      <c r="AA265" s="159"/>
      <c r="AT265" s="160" t="s">
        <v>161</v>
      </c>
      <c r="AU265" s="160" t="s">
        <v>81</v>
      </c>
      <c r="AV265" s="11" t="s">
        <v>81</v>
      </c>
      <c r="AW265" s="11" t="s">
        <v>32</v>
      </c>
      <c r="AX265" s="11" t="s">
        <v>74</v>
      </c>
      <c r="AY265" s="160" t="s">
        <v>154</v>
      </c>
    </row>
    <row r="266" spans="2:65" s="10" customFormat="1" ht="22.5" customHeight="1" x14ac:dyDescent="0.1">
      <c r="B266" s="145"/>
      <c r="C266" s="146"/>
      <c r="D266" s="146"/>
      <c r="E266" s="147" t="s">
        <v>3</v>
      </c>
      <c r="F266" s="253" t="s">
        <v>1889</v>
      </c>
      <c r="G266" s="248"/>
      <c r="H266" s="248"/>
      <c r="I266" s="248"/>
      <c r="J266" s="146"/>
      <c r="K266" s="148" t="s">
        <v>3</v>
      </c>
      <c r="L266" s="146"/>
      <c r="M266" s="146"/>
      <c r="N266" s="146"/>
      <c r="O266" s="146"/>
      <c r="P266" s="146"/>
      <c r="Q266" s="146"/>
      <c r="R266" s="149"/>
      <c r="T266" s="150"/>
      <c r="U266" s="146"/>
      <c r="V266" s="146"/>
      <c r="W266" s="146"/>
      <c r="X266" s="146"/>
      <c r="Y266" s="146"/>
      <c r="Z266" s="146"/>
      <c r="AA266" s="151"/>
      <c r="AT266" s="152" t="s">
        <v>161</v>
      </c>
      <c r="AU266" s="152" t="s">
        <v>81</v>
      </c>
      <c r="AV266" s="10" t="s">
        <v>20</v>
      </c>
      <c r="AW266" s="10" t="s">
        <v>32</v>
      </c>
      <c r="AX266" s="10" t="s">
        <v>74</v>
      </c>
      <c r="AY266" s="152" t="s">
        <v>154</v>
      </c>
    </row>
    <row r="267" spans="2:65" s="11" customFormat="1" ht="22.5" customHeight="1" x14ac:dyDescent="0.1">
      <c r="B267" s="153"/>
      <c r="C267" s="154"/>
      <c r="D267" s="154"/>
      <c r="E267" s="155" t="s">
        <v>3</v>
      </c>
      <c r="F267" s="249" t="s">
        <v>1890</v>
      </c>
      <c r="G267" s="250"/>
      <c r="H267" s="250"/>
      <c r="I267" s="250"/>
      <c r="J267" s="154"/>
      <c r="K267" s="156">
        <v>11.3</v>
      </c>
      <c r="L267" s="154"/>
      <c r="M267" s="154"/>
      <c r="N267" s="154"/>
      <c r="O267" s="154"/>
      <c r="P267" s="154"/>
      <c r="Q267" s="154"/>
      <c r="R267" s="157"/>
      <c r="T267" s="158"/>
      <c r="U267" s="154"/>
      <c r="V267" s="154"/>
      <c r="W267" s="154"/>
      <c r="X267" s="154"/>
      <c r="Y267" s="154"/>
      <c r="Z267" s="154"/>
      <c r="AA267" s="159"/>
      <c r="AT267" s="160" t="s">
        <v>161</v>
      </c>
      <c r="AU267" s="160" t="s">
        <v>81</v>
      </c>
      <c r="AV267" s="11" t="s">
        <v>81</v>
      </c>
      <c r="AW267" s="11" t="s">
        <v>32</v>
      </c>
      <c r="AX267" s="11" t="s">
        <v>74</v>
      </c>
      <c r="AY267" s="160" t="s">
        <v>154</v>
      </c>
    </row>
    <row r="268" spans="2:65" s="10" customFormat="1" ht="22.5" customHeight="1" x14ac:dyDescent="0.1">
      <c r="B268" s="145"/>
      <c r="C268" s="146"/>
      <c r="D268" s="146"/>
      <c r="E268" s="147" t="s">
        <v>3</v>
      </c>
      <c r="F268" s="253" t="s">
        <v>1891</v>
      </c>
      <c r="G268" s="248"/>
      <c r="H268" s="248"/>
      <c r="I268" s="248"/>
      <c r="J268" s="146"/>
      <c r="K268" s="148" t="s">
        <v>3</v>
      </c>
      <c r="L268" s="146"/>
      <c r="M268" s="146"/>
      <c r="N268" s="146"/>
      <c r="O268" s="146"/>
      <c r="P268" s="146"/>
      <c r="Q268" s="146"/>
      <c r="R268" s="149"/>
      <c r="T268" s="150"/>
      <c r="U268" s="146"/>
      <c r="V268" s="146"/>
      <c r="W268" s="146"/>
      <c r="X268" s="146"/>
      <c r="Y268" s="146"/>
      <c r="Z268" s="146"/>
      <c r="AA268" s="151"/>
      <c r="AT268" s="152" t="s">
        <v>161</v>
      </c>
      <c r="AU268" s="152" t="s">
        <v>81</v>
      </c>
      <c r="AV268" s="10" t="s">
        <v>20</v>
      </c>
      <c r="AW268" s="10" t="s">
        <v>32</v>
      </c>
      <c r="AX268" s="10" t="s">
        <v>74</v>
      </c>
      <c r="AY268" s="152" t="s">
        <v>154</v>
      </c>
    </row>
    <row r="269" spans="2:65" s="11" customFormat="1" ht="22.5" customHeight="1" x14ac:dyDescent="0.1">
      <c r="B269" s="153"/>
      <c r="C269" s="154"/>
      <c r="D269" s="154"/>
      <c r="E269" s="155" t="s">
        <v>3</v>
      </c>
      <c r="F269" s="249" t="s">
        <v>1892</v>
      </c>
      <c r="G269" s="250"/>
      <c r="H269" s="250"/>
      <c r="I269" s="250"/>
      <c r="J269" s="154"/>
      <c r="K269" s="156">
        <v>27</v>
      </c>
      <c r="L269" s="154"/>
      <c r="M269" s="154"/>
      <c r="N269" s="154"/>
      <c r="O269" s="154"/>
      <c r="P269" s="154"/>
      <c r="Q269" s="154"/>
      <c r="R269" s="157"/>
      <c r="T269" s="158"/>
      <c r="U269" s="154"/>
      <c r="V269" s="154"/>
      <c r="W269" s="154"/>
      <c r="X269" s="154"/>
      <c r="Y269" s="154"/>
      <c r="Z269" s="154"/>
      <c r="AA269" s="159"/>
      <c r="AT269" s="160" t="s">
        <v>161</v>
      </c>
      <c r="AU269" s="160" t="s">
        <v>81</v>
      </c>
      <c r="AV269" s="11" t="s">
        <v>81</v>
      </c>
      <c r="AW269" s="11" t="s">
        <v>32</v>
      </c>
      <c r="AX269" s="11" t="s">
        <v>74</v>
      </c>
      <c r="AY269" s="160" t="s">
        <v>154</v>
      </c>
    </row>
    <row r="270" spans="2:65" s="10" customFormat="1" ht="22.5" customHeight="1" x14ac:dyDescent="0.1">
      <c r="B270" s="145"/>
      <c r="C270" s="146"/>
      <c r="D270" s="146"/>
      <c r="E270" s="147" t="s">
        <v>3</v>
      </c>
      <c r="F270" s="253" t="s">
        <v>1893</v>
      </c>
      <c r="G270" s="248"/>
      <c r="H270" s="248"/>
      <c r="I270" s="248"/>
      <c r="J270" s="146"/>
      <c r="K270" s="148" t="s">
        <v>3</v>
      </c>
      <c r="L270" s="146"/>
      <c r="M270" s="146"/>
      <c r="N270" s="146"/>
      <c r="O270" s="146"/>
      <c r="P270" s="146"/>
      <c r="Q270" s="146"/>
      <c r="R270" s="149"/>
      <c r="T270" s="150"/>
      <c r="U270" s="146"/>
      <c r="V270" s="146"/>
      <c r="W270" s="146"/>
      <c r="X270" s="146"/>
      <c r="Y270" s="146"/>
      <c r="Z270" s="146"/>
      <c r="AA270" s="151"/>
      <c r="AT270" s="152" t="s">
        <v>161</v>
      </c>
      <c r="AU270" s="152" t="s">
        <v>81</v>
      </c>
      <c r="AV270" s="10" t="s">
        <v>20</v>
      </c>
      <c r="AW270" s="10" t="s">
        <v>32</v>
      </c>
      <c r="AX270" s="10" t="s">
        <v>74</v>
      </c>
      <c r="AY270" s="152" t="s">
        <v>154</v>
      </c>
    </row>
    <row r="271" spans="2:65" s="11" customFormat="1" ht="31.5" customHeight="1" x14ac:dyDescent="0.1">
      <c r="B271" s="153"/>
      <c r="C271" s="154"/>
      <c r="D271" s="154"/>
      <c r="E271" s="155" t="s">
        <v>3</v>
      </c>
      <c r="F271" s="249" t="s">
        <v>1894</v>
      </c>
      <c r="G271" s="250"/>
      <c r="H271" s="250"/>
      <c r="I271" s="250"/>
      <c r="J271" s="154"/>
      <c r="K271" s="156">
        <v>22</v>
      </c>
      <c r="L271" s="154"/>
      <c r="M271" s="154"/>
      <c r="N271" s="154"/>
      <c r="O271" s="154"/>
      <c r="P271" s="154"/>
      <c r="Q271" s="154"/>
      <c r="R271" s="157"/>
      <c r="T271" s="158"/>
      <c r="U271" s="154"/>
      <c r="V271" s="154"/>
      <c r="W271" s="154"/>
      <c r="X271" s="154"/>
      <c r="Y271" s="154"/>
      <c r="Z271" s="154"/>
      <c r="AA271" s="159"/>
      <c r="AT271" s="160" t="s">
        <v>161</v>
      </c>
      <c r="AU271" s="160" t="s">
        <v>81</v>
      </c>
      <c r="AV271" s="11" t="s">
        <v>81</v>
      </c>
      <c r="AW271" s="11" t="s">
        <v>32</v>
      </c>
      <c r="AX271" s="11" t="s">
        <v>74</v>
      </c>
      <c r="AY271" s="160" t="s">
        <v>154</v>
      </c>
    </row>
    <row r="272" spans="2:65" s="10" customFormat="1" ht="22.5" customHeight="1" x14ac:dyDescent="0.1">
      <c r="B272" s="145"/>
      <c r="C272" s="146"/>
      <c r="D272" s="146"/>
      <c r="E272" s="147" t="s">
        <v>3</v>
      </c>
      <c r="F272" s="253" t="s">
        <v>1889</v>
      </c>
      <c r="G272" s="248"/>
      <c r="H272" s="248"/>
      <c r="I272" s="248"/>
      <c r="J272" s="146"/>
      <c r="K272" s="148" t="s">
        <v>3</v>
      </c>
      <c r="L272" s="146"/>
      <c r="M272" s="146"/>
      <c r="N272" s="146"/>
      <c r="O272" s="146"/>
      <c r="P272" s="146"/>
      <c r="Q272" s="146"/>
      <c r="R272" s="149"/>
      <c r="T272" s="150"/>
      <c r="U272" s="146"/>
      <c r="V272" s="146"/>
      <c r="W272" s="146"/>
      <c r="X272" s="146"/>
      <c r="Y272" s="146"/>
      <c r="Z272" s="146"/>
      <c r="AA272" s="151"/>
      <c r="AT272" s="152" t="s">
        <v>161</v>
      </c>
      <c r="AU272" s="152" t="s">
        <v>81</v>
      </c>
      <c r="AV272" s="10" t="s">
        <v>20</v>
      </c>
      <c r="AW272" s="10" t="s">
        <v>32</v>
      </c>
      <c r="AX272" s="10" t="s">
        <v>74</v>
      </c>
      <c r="AY272" s="152" t="s">
        <v>154</v>
      </c>
    </row>
    <row r="273" spans="2:65" s="11" customFormat="1" ht="22.5" customHeight="1" x14ac:dyDescent="0.1">
      <c r="B273" s="153"/>
      <c r="C273" s="154"/>
      <c r="D273" s="154"/>
      <c r="E273" s="155" t="s">
        <v>3</v>
      </c>
      <c r="F273" s="249" t="s">
        <v>1895</v>
      </c>
      <c r="G273" s="250"/>
      <c r="H273" s="250"/>
      <c r="I273" s="250"/>
      <c r="J273" s="154"/>
      <c r="K273" s="156">
        <v>20.8</v>
      </c>
      <c r="L273" s="154"/>
      <c r="M273" s="154"/>
      <c r="N273" s="154"/>
      <c r="O273" s="154"/>
      <c r="P273" s="154"/>
      <c r="Q273" s="154"/>
      <c r="R273" s="157"/>
      <c r="T273" s="158"/>
      <c r="U273" s="154"/>
      <c r="V273" s="154"/>
      <c r="W273" s="154"/>
      <c r="X273" s="154"/>
      <c r="Y273" s="154"/>
      <c r="Z273" s="154"/>
      <c r="AA273" s="159"/>
      <c r="AT273" s="160" t="s">
        <v>161</v>
      </c>
      <c r="AU273" s="160" t="s">
        <v>81</v>
      </c>
      <c r="AV273" s="11" t="s">
        <v>81</v>
      </c>
      <c r="AW273" s="11" t="s">
        <v>32</v>
      </c>
      <c r="AX273" s="11" t="s">
        <v>74</v>
      </c>
      <c r="AY273" s="160" t="s">
        <v>154</v>
      </c>
    </row>
    <row r="274" spans="2:65" s="10" customFormat="1" ht="22.5" customHeight="1" x14ac:dyDescent="0.1">
      <c r="B274" s="145"/>
      <c r="C274" s="146"/>
      <c r="D274" s="146"/>
      <c r="E274" s="147" t="s">
        <v>3</v>
      </c>
      <c r="F274" s="253" t="s">
        <v>1891</v>
      </c>
      <c r="G274" s="248"/>
      <c r="H274" s="248"/>
      <c r="I274" s="248"/>
      <c r="J274" s="146"/>
      <c r="K274" s="148" t="s">
        <v>3</v>
      </c>
      <c r="L274" s="146"/>
      <c r="M274" s="146"/>
      <c r="N274" s="146"/>
      <c r="O274" s="146"/>
      <c r="P274" s="146"/>
      <c r="Q274" s="146"/>
      <c r="R274" s="149"/>
      <c r="T274" s="150"/>
      <c r="U274" s="146"/>
      <c r="V274" s="146"/>
      <c r="W274" s="146"/>
      <c r="X274" s="146"/>
      <c r="Y274" s="146"/>
      <c r="Z274" s="146"/>
      <c r="AA274" s="151"/>
      <c r="AT274" s="152" t="s">
        <v>161</v>
      </c>
      <c r="AU274" s="152" t="s">
        <v>81</v>
      </c>
      <c r="AV274" s="10" t="s">
        <v>20</v>
      </c>
      <c r="AW274" s="10" t="s">
        <v>32</v>
      </c>
      <c r="AX274" s="10" t="s">
        <v>74</v>
      </c>
      <c r="AY274" s="152" t="s">
        <v>154</v>
      </c>
    </row>
    <row r="275" spans="2:65" s="11" customFormat="1" ht="22.5" customHeight="1" x14ac:dyDescent="0.1">
      <c r="B275" s="153"/>
      <c r="C275" s="154"/>
      <c r="D275" s="154"/>
      <c r="E275" s="155" t="s">
        <v>3</v>
      </c>
      <c r="F275" s="249" t="s">
        <v>1896</v>
      </c>
      <c r="G275" s="250"/>
      <c r="H275" s="250"/>
      <c r="I275" s="250"/>
      <c r="J275" s="154"/>
      <c r="K275" s="156">
        <v>15</v>
      </c>
      <c r="L275" s="154"/>
      <c r="M275" s="154"/>
      <c r="N275" s="154"/>
      <c r="O275" s="154"/>
      <c r="P275" s="154"/>
      <c r="Q275" s="154"/>
      <c r="R275" s="157"/>
      <c r="T275" s="158"/>
      <c r="U275" s="154"/>
      <c r="V275" s="154"/>
      <c r="W275" s="154"/>
      <c r="X275" s="154"/>
      <c r="Y275" s="154"/>
      <c r="Z275" s="154"/>
      <c r="AA275" s="159"/>
      <c r="AT275" s="160" t="s">
        <v>161</v>
      </c>
      <c r="AU275" s="160" t="s">
        <v>81</v>
      </c>
      <c r="AV275" s="11" t="s">
        <v>81</v>
      </c>
      <c r="AW275" s="11" t="s">
        <v>32</v>
      </c>
      <c r="AX275" s="11" t="s">
        <v>74</v>
      </c>
      <c r="AY275" s="160" t="s">
        <v>154</v>
      </c>
    </row>
    <row r="276" spans="2:65" s="12" customFormat="1" ht="22.5" customHeight="1" x14ac:dyDescent="0.1">
      <c r="B276" s="161"/>
      <c r="C276" s="162"/>
      <c r="D276" s="162"/>
      <c r="E276" s="163" t="s">
        <v>3</v>
      </c>
      <c r="F276" s="251" t="s">
        <v>163</v>
      </c>
      <c r="G276" s="252"/>
      <c r="H276" s="252"/>
      <c r="I276" s="252"/>
      <c r="J276" s="162"/>
      <c r="K276" s="164">
        <v>109</v>
      </c>
      <c r="L276" s="162"/>
      <c r="M276" s="162"/>
      <c r="N276" s="162"/>
      <c r="O276" s="162"/>
      <c r="P276" s="162"/>
      <c r="Q276" s="162"/>
      <c r="R276" s="165"/>
      <c r="T276" s="166"/>
      <c r="U276" s="162"/>
      <c r="V276" s="162"/>
      <c r="W276" s="162"/>
      <c r="X276" s="162"/>
      <c r="Y276" s="162"/>
      <c r="Z276" s="162"/>
      <c r="AA276" s="167"/>
      <c r="AT276" s="168" t="s">
        <v>161</v>
      </c>
      <c r="AU276" s="168" t="s">
        <v>81</v>
      </c>
      <c r="AV276" s="12" t="s">
        <v>87</v>
      </c>
      <c r="AW276" s="12" t="s">
        <v>32</v>
      </c>
      <c r="AX276" s="12" t="s">
        <v>20</v>
      </c>
      <c r="AY276" s="168" t="s">
        <v>154</v>
      </c>
    </row>
    <row r="277" spans="2:65" s="1" customFormat="1" ht="31.5" customHeight="1" x14ac:dyDescent="0.1">
      <c r="B277" s="135"/>
      <c r="C277" s="136" t="s">
        <v>530</v>
      </c>
      <c r="D277" s="136" t="s">
        <v>155</v>
      </c>
      <c r="E277" s="137" t="s">
        <v>1897</v>
      </c>
      <c r="F277" s="244" t="s">
        <v>1898</v>
      </c>
      <c r="G277" s="245"/>
      <c r="H277" s="245"/>
      <c r="I277" s="245"/>
      <c r="J277" s="138" t="s">
        <v>206</v>
      </c>
      <c r="K277" s="139">
        <v>44.2</v>
      </c>
      <c r="L277" s="246">
        <v>0</v>
      </c>
      <c r="M277" s="245"/>
      <c r="N277" s="246">
        <f>ROUND(L277*K277,2)</f>
        <v>0</v>
      </c>
      <c r="O277" s="245"/>
      <c r="P277" s="245"/>
      <c r="Q277" s="245"/>
      <c r="R277" s="140"/>
      <c r="T277" s="141" t="s">
        <v>3</v>
      </c>
      <c r="U277" s="40" t="s">
        <v>41</v>
      </c>
      <c r="V277" s="142">
        <v>0.61599999999999999</v>
      </c>
      <c r="W277" s="142">
        <f>V277*K277</f>
        <v>27.2272</v>
      </c>
      <c r="X277" s="142">
        <v>9.6000000000000002E-4</v>
      </c>
      <c r="Y277" s="142">
        <f>X277*K277</f>
        <v>4.2432000000000004E-2</v>
      </c>
      <c r="Z277" s="142">
        <v>0</v>
      </c>
      <c r="AA277" s="143">
        <f>Z277*K277</f>
        <v>0</v>
      </c>
      <c r="AR277" s="17" t="s">
        <v>258</v>
      </c>
      <c r="AT277" s="17" t="s">
        <v>155</v>
      </c>
      <c r="AU277" s="17" t="s">
        <v>81</v>
      </c>
      <c r="AY277" s="17" t="s">
        <v>154</v>
      </c>
      <c r="BE277" s="144">
        <f>IF(U277="základní",N277,0)</f>
        <v>0</v>
      </c>
      <c r="BF277" s="144">
        <f>IF(U277="snížená",N277,0)</f>
        <v>0</v>
      </c>
      <c r="BG277" s="144">
        <f>IF(U277="zákl. přenesená",N277,0)</f>
        <v>0</v>
      </c>
      <c r="BH277" s="144">
        <f>IF(U277="sníž. přenesená",N277,0)</f>
        <v>0</v>
      </c>
      <c r="BI277" s="144">
        <f>IF(U277="nulová",N277,0)</f>
        <v>0</v>
      </c>
      <c r="BJ277" s="17" t="s">
        <v>81</v>
      </c>
      <c r="BK277" s="144">
        <f>ROUND(L277*K277,2)</f>
        <v>0</v>
      </c>
      <c r="BL277" s="17" t="s">
        <v>258</v>
      </c>
      <c r="BM277" s="17" t="s">
        <v>1899</v>
      </c>
    </row>
    <row r="278" spans="2:65" s="10" customFormat="1" ht="22.5" customHeight="1" x14ac:dyDescent="0.1">
      <c r="B278" s="145"/>
      <c r="C278" s="146"/>
      <c r="D278" s="146"/>
      <c r="E278" s="147" t="s">
        <v>3</v>
      </c>
      <c r="F278" s="247" t="s">
        <v>1887</v>
      </c>
      <c r="G278" s="248"/>
      <c r="H278" s="248"/>
      <c r="I278" s="248"/>
      <c r="J278" s="146"/>
      <c r="K278" s="148" t="s">
        <v>3</v>
      </c>
      <c r="L278" s="146"/>
      <c r="M278" s="146"/>
      <c r="N278" s="146"/>
      <c r="O278" s="146"/>
      <c r="P278" s="146"/>
      <c r="Q278" s="146"/>
      <c r="R278" s="149"/>
      <c r="T278" s="150"/>
      <c r="U278" s="146"/>
      <c r="V278" s="146"/>
      <c r="W278" s="146"/>
      <c r="X278" s="146"/>
      <c r="Y278" s="146"/>
      <c r="Z278" s="146"/>
      <c r="AA278" s="151"/>
      <c r="AT278" s="152" t="s">
        <v>161</v>
      </c>
      <c r="AU278" s="152" t="s">
        <v>81</v>
      </c>
      <c r="AV278" s="10" t="s">
        <v>20</v>
      </c>
      <c r="AW278" s="10" t="s">
        <v>32</v>
      </c>
      <c r="AX278" s="10" t="s">
        <v>74</v>
      </c>
      <c r="AY278" s="152" t="s">
        <v>154</v>
      </c>
    </row>
    <row r="279" spans="2:65" s="11" customFormat="1" ht="22.5" customHeight="1" x14ac:dyDescent="0.1">
      <c r="B279" s="153"/>
      <c r="C279" s="154"/>
      <c r="D279" s="154"/>
      <c r="E279" s="155" t="s">
        <v>3</v>
      </c>
      <c r="F279" s="249" t="s">
        <v>1900</v>
      </c>
      <c r="G279" s="250"/>
      <c r="H279" s="250"/>
      <c r="I279" s="250"/>
      <c r="J279" s="154"/>
      <c r="K279" s="156">
        <v>22.6</v>
      </c>
      <c r="L279" s="154"/>
      <c r="M279" s="154"/>
      <c r="N279" s="154"/>
      <c r="O279" s="154"/>
      <c r="P279" s="154"/>
      <c r="Q279" s="154"/>
      <c r="R279" s="157"/>
      <c r="T279" s="158"/>
      <c r="U279" s="154"/>
      <c r="V279" s="154"/>
      <c r="W279" s="154"/>
      <c r="X279" s="154"/>
      <c r="Y279" s="154"/>
      <c r="Z279" s="154"/>
      <c r="AA279" s="159"/>
      <c r="AT279" s="160" t="s">
        <v>161</v>
      </c>
      <c r="AU279" s="160" t="s">
        <v>81</v>
      </c>
      <c r="AV279" s="11" t="s">
        <v>81</v>
      </c>
      <c r="AW279" s="11" t="s">
        <v>32</v>
      </c>
      <c r="AX279" s="11" t="s">
        <v>74</v>
      </c>
      <c r="AY279" s="160" t="s">
        <v>154</v>
      </c>
    </row>
    <row r="280" spans="2:65" s="10" customFormat="1" ht="22.5" customHeight="1" x14ac:dyDescent="0.1">
      <c r="B280" s="145"/>
      <c r="C280" s="146"/>
      <c r="D280" s="146"/>
      <c r="E280" s="147" t="s">
        <v>3</v>
      </c>
      <c r="F280" s="253" t="s">
        <v>1889</v>
      </c>
      <c r="G280" s="248"/>
      <c r="H280" s="248"/>
      <c r="I280" s="248"/>
      <c r="J280" s="146"/>
      <c r="K280" s="148" t="s">
        <v>3</v>
      </c>
      <c r="L280" s="146"/>
      <c r="M280" s="146"/>
      <c r="N280" s="146"/>
      <c r="O280" s="146"/>
      <c r="P280" s="146"/>
      <c r="Q280" s="146"/>
      <c r="R280" s="149"/>
      <c r="T280" s="150"/>
      <c r="U280" s="146"/>
      <c r="V280" s="146"/>
      <c r="W280" s="146"/>
      <c r="X280" s="146"/>
      <c r="Y280" s="146"/>
      <c r="Z280" s="146"/>
      <c r="AA280" s="151"/>
      <c r="AT280" s="152" t="s">
        <v>161</v>
      </c>
      <c r="AU280" s="152" t="s">
        <v>81</v>
      </c>
      <c r="AV280" s="10" t="s">
        <v>20</v>
      </c>
      <c r="AW280" s="10" t="s">
        <v>32</v>
      </c>
      <c r="AX280" s="10" t="s">
        <v>74</v>
      </c>
      <c r="AY280" s="152" t="s">
        <v>154</v>
      </c>
    </row>
    <row r="281" spans="2:65" s="11" customFormat="1" ht="22.5" customHeight="1" x14ac:dyDescent="0.1">
      <c r="B281" s="153"/>
      <c r="C281" s="154"/>
      <c r="D281" s="154"/>
      <c r="E281" s="155" t="s">
        <v>3</v>
      </c>
      <c r="F281" s="249" t="s">
        <v>1901</v>
      </c>
      <c r="G281" s="250"/>
      <c r="H281" s="250"/>
      <c r="I281" s="250"/>
      <c r="J281" s="154"/>
      <c r="K281" s="156">
        <v>21.6</v>
      </c>
      <c r="L281" s="154"/>
      <c r="M281" s="154"/>
      <c r="N281" s="154"/>
      <c r="O281" s="154"/>
      <c r="P281" s="154"/>
      <c r="Q281" s="154"/>
      <c r="R281" s="157"/>
      <c r="T281" s="158"/>
      <c r="U281" s="154"/>
      <c r="V281" s="154"/>
      <c r="W281" s="154"/>
      <c r="X281" s="154"/>
      <c r="Y281" s="154"/>
      <c r="Z281" s="154"/>
      <c r="AA281" s="159"/>
      <c r="AT281" s="160" t="s">
        <v>161</v>
      </c>
      <c r="AU281" s="160" t="s">
        <v>81</v>
      </c>
      <c r="AV281" s="11" t="s">
        <v>81</v>
      </c>
      <c r="AW281" s="11" t="s">
        <v>32</v>
      </c>
      <c r="AX281" s="11" t="s">
        <v>74</v>
      </c>
      <c r="AY281" s="160" t="s">
        <v>154</v>
      </c>
    </row>
    <row r="282" spans="2:65" s="12" customFormat="1" ht="22.5" customHeight="1" x14ac:dyDescent="0.1">
      <c r="B282" s="161"/>
      <c r="C282" s="162"/>
      <c r="D282" s="162"/>
      <c r="E282" s="163" t="s">
        <v>3</v>
      </c>
      <c r="F282" s="251" t="s">
        <v>163</v>
      </c>
      <c r="G282" s="252"/>
      <c r="H282" s="252"/>
      <c r="I282" s="252"/>
      <c r="J282" s="162"/>
      <c r="K282" s="164">
        <v>44.2</v>
      </c>
      <c r="L282" s="162"/>
      <c r="M282" s="162"/>
      <c r="N282" s="162"/>
      <c r="O282" s="162"/>
      <c r="P282" s="162"/>
      <c r="Q282" s="162"/>
      <c r="R282" s="165"/>
      <c r="T282" s="166"/>
      <c r="U282" s="162"/>
      <c r="V282" s="162"/>
      <c r="W282" s="162"/>
      <c r="X282" s="162"/>
      <c r="Y282" s="162"/>
      <c r="Z282" s="162"/>
      <c r="AA282" s="167"/>
      <c r="AT282" s="168" t="s">
        <v>161</v>
      </c>
      <c r="AU282" s="168" t="s">
        <v>81</v>
      </c>
      <c r="AV282" s="12" t="s">
        <v>87</v>
      </c>
      <c r="AW282" s="12" t="s">
        <v>32</v>
      </c>
      <c r="AX282" s="12" t="s">
        <v>20</v>
      </c>
      <c r="AY282" s="168" t="s">
        <v>154</v>
      </c>
    </row>
    <row r="283" spans="2:65" s="1" customFormat="1" ht="31.5" customHeight="1" x14ac:dyDescent="0.1">
      <c r="B283" s="135"/>
      <c r="C283" s="136" t="s">
        <v>536</v>
      </c>
      <c r="D283" s="136" t="s">
        <v>155</v>
      </c>
      <c r="E283" s="137" t="s">
        <v>1902</v>
      </c>
      <c r="F283" s="244" t="s">
        <v>1903</v>
      </c>
      <c r="G283" s="245"/>
      <c r="H283" s="245"/>
      <c r="I283" s="245"/>
      <c r="J283" s="138" t="s">
        <v>206</v>
      </c>
      <c r="K283" s="139">
        <v>3</v>
      </c>
      <c r="L283" s="246">
        <v>0</v>
      </c>
      <c r="M283" s="245"/>
      <c r="N283" s="246">
        <f>ROUND(L283*K283,2)</f>
        <v>0</v>
      </c>
      <c r="O283" s="245"/>
      <c r="P283" s="245"/>
      <c r="Q283" s="245"/>
      <c r="R283" s="140"/>
      <c r="T283" s="141" t="s">
        <v>3</v>
      </c>
      <c r="U283" s="40" t="s">
        <v>41</v>
      </c>
      <c r="V283" s="142">
        <v>0.69599999999999995</v>
      </c>
      <c r="W283" s="142">
        <f>V283*K283</f>
        <v>2.0880000000000001</v>
      </c>
      <c r="X283" s="142">
        <v>1.25E-3</v>
      </c>
      <c r="Y283" s="142">
        <f>X283*K283</f>
        <v>3.7499999999999999E-3</v>
      </c>
      <c r="Z283" s="142">
        <v>0</v>
      </c>
      <c r="AA283" s="143">
        <f>Z283*K283</f>
        <v>0</v>
      </c>
      <c r="AR283" s="17" t="s">
        <v>258</v>
      </c>
      <c r="AT283" s="17" t="s">
        <v>155</v>
      </c>
      <c r="AU283" s="17" t="s">
        <v>81</v>
      </c>
      <c r="AY283" s="17" t="s">
        <v>154</v>
      </c>
      <c r="BE283" s="144">
        <f>IF(U283="základní",N283,0)</f>
        <v>0</v>
      </c>
      <c r="BF283" s="144">
        <f>IF(U283="snížená",N283,0)</f>
        <v>0</v>
      </c>
      <c r="BG283" s="144">
        <f>IF(U283="zákl. přenesená",N283,0)</f>
        <v>0</v>
      </c>
      <c r="BH283" s="144">
        <f>IF(U283="sníž. přenesená",N283,0)</f>
        <v>0</v>
      </c>
      <c r="BI283" s="144">
        <f>IF(U283="nulová",N283,0)</f>
        <v>0</v>
      </c>
      <c r="BJ283" s="17" t="s">
        <v>81</v>
      </c>
      <c r="BK283" s="144">
        <f>ROUND(L283*K283,2)</f>
        <v>0</v>
      </c>
      <c r="BL283" s="17" t="s">
        <v>258</v>
      </c>
      <c r="BM283" s="17" t="s">
        <v>1904</v>
      </c>
    </row>
    <row r="284" spans="2:65" s="10" customFormat="1" ht="22.5" customHeight="1" x14ac:dyDescent="0.1">
      <c r="B284" s="145"/>
      <c r="C284" s="146"/>
      <c r="D284" s="146"/>
      <c r="E284" s="147" t="s">
        <v>3</v>
      </c>
      <c r="F284" s="247" t="s">
        <v>1826</v>
      </c>
      <c r="G284" s="248"/>
      <c r="H284" s="248"/>
      <c r="I284" s="248"/>
      <c r="J284" s="146"/>
      <c r="K284" s="148" t="s">
        <v>3</v>
      </c>
      <c r="L284" s="146"/>
      <c r="M284" s="146"/>
      <c r="N284" s="146"/>
      <c r="O284" s="146"/>
      <c r="P284" s="146"/>
      <c r="Q284" s="146"/>
      <c r="R284" s="149"/>
      <c r="T284" s="150"/>
      <c r="U284" s="146"/>
      <c r="V284" s="146"/>
      <c r="W284" s="146"/>
      <c r="X284" s="146"/>
      <c r="Y284" s="146"/>
      <c r="Z284" s="146"/>
      <c r="AA284" s="151"/>
      <c r="AT284" s="152" t="s">
        <v>161</v>
      </c>
      <c r="AU284" s="152" t="s">
        <v>81</v>
      </c>
      <c r="AV284" s="10" t="s">
        <v>20</v>
      </c>
      <c r="AW284" s="10" t="s">
        <v>32</v>
      </c>
      <c r="AX284" s="10" t="s">
        <v>74</v>
      </c>
      <c r="AY284" s="152" t="s">
        <v>154</v>
      </c>
    </row>
    <row r="285" spans="2:65" s="11" customFormat="1" ht="22.5" customHeight="1" x14ac:dyDescent="0.1">
      <c r="B285" s="153"/>
      <c r="C285" s="154"/>
      <c r="D285" s="154"/>
      <c r="E285" s="155" t="s">
        <v>3</v>
      </c>
      <c r="F285" s="249" t="s">
        <v>84</v>
      </c>
      <c r="G285" s="250"/>
      <c r="H285" s="250"/>
      <c r="I285" s="250"/>
      <c r="J285" s="154"/>
      <c r="K285" s="156">
        <v>3</v>
      </c>
      <c r="L285" s="154"/>
      <c r="M285" s="154"/>
      <c r="N285" s="154"/>
      <c r="O285" s="154"/>
      <c r="P285" s="154"/>
      <c r="Q285" s="154"/>
      <c r="R285" s="157"/>
      <c r="T285" s="158"/>
      <c r="U285" s="154"/>
      <c r="V285" s="154"/>
      <c r="W285" s="154"/>
      <c r="X285" s="154"/>
      <c r="Y285" s="154"/>
      <c r="Z285" s="154"/>
      <c r="AA285" s="159"/>
      <c r="AT285" s="160" t="s">
        <v>161</v>
      </c>
      <c r="AU285" s="160" t="s">
        <v>81</v>
      </c>
      <c r="AV285" s="11" t="s">
        <v>81</v>
      </c>
      <c r="AW285" s="11" t="s">
        <v>32</v>
      </c>
      <c r="AX285" s="11" t="s">
        <v>74</v>
      </c>
      <c r="AY285" s="160" t="s">
        <v>154</v>
      </c>
    </row>
    <row r="286" spans="2:65" s="12" customFormat="1" ht="22.5" customHeight="1" x14ac:dyDescent="0.1">
      <c r="B286" s="161"/>
      <c r="C286" s="162"/>
      <c r="D286" s="162"/>
      <c r="E286" s="163" t="s">
        <v>3</v>
      </c>
      <c r="F286" s="251" t="s">
        <v>163</v>
      </c>
      <c r="G286" s="252"/>
      <c r="H286" s="252"/>
      <c r="I286" s="252"/>
      <c r="J286" s="162"/>
      <c r="K286" s="164">
        <v>3</v>
      </c>
      <c r="L286" s="162"/>
      <c r="M286" s="162"/>
      <c r="N286" s="162"/>
      <c r="O286" s="162"/>
      <c r="P286" s="162"/>
      <c r="Q286" s="162"/>
      <c r="R286" s="165"/>
      <c r="T286" s="166"/>
      <c r="U286" s="162"/>
      <c r="V286" s="162"/>
      <c r="W286" s="162"/>
      <c r="X286" s="162"/>
      <c r="Y286" s="162"/>
      <c r="Z286" s="162"/>
      <c r="AA286" s="167"/>
      <c r="AT286" s="168" t="s">
        <v>161</v>
      </c>
      <c r="AU286" s="168" t="s">
        <v>81</v>
      </c>
      <c r="AV286" s="12" t="s">
        <v>87</v>
      </c>
      <c r="AW286" s="12" t="s">
        <v>32</v>
      </c>
      <c r="AX286" s="12" t="s">
        <v>20</v>
      </c>
      <c r="AY286" s="168" t="s">
        <v>154</v>
      </c>
    </row>
    <row r="287" spans="2:65" s="1" customFormat="1" ht="44.25" customHeight="1" x14ac:dyDescent="0.1">
      <c r="B287" s="135"/>
      <c r="C287" s="136" t="s">
        <v>544</v>
      </c>
      <c r="D287" s="136" t="s">
        <v>155</v>
      </c>
      <c r="E287" s="137" t="s">
        <v>1905</v>
      </c>
      <c r="F287" s="244" t="s">
        <v>1906</v>
      </c>
      <c r="G287" s="245"/>
      <c r="H287" s="245"/>
      <c r="I287" s="245"/>
      <c r="J287" s="138" t="s">
        <v>206</v>
      </c>
      <c r="K287" s="139">
        <v>109</v>
      </c>
      <c r="L287" s="246">
        <v>0</v>
      </c>
      <c r="M287" s="245"/>
      <c r="N287" s="246">
        <f>ROUND(L287*K287,2)</f>
        <v>0</v>
      </c>
      <c r="O287" s="245"/>
      <c r="P287" s="245"/>
      <c r="Q287" s="245"/>
      <c r="R287" s="140"/>
      <c r="T287" s="141" t="s">
        <v>3</v>
      </c>
      <c r="U287" s="40" t="s">
        <v>41</v>
      </c>
      <c r="V287" s="142">
        <v>0.10299999999999999</v>
      </c>
      <c r="W287" s="142">
        <f>V287*K287</f>
        <v>11.226999999999999</v>
      </c>
      <c r="X287" s="142">
        <v>5.0000000000000002E-5</v>
      </c>
      <c r="Y287" s="142">
        <f>X287*K287</f>
        <v>5.45E-3</v>
      </c>
      <c r="Z287" s="142">
        <v>0</v>
      </c>
      <c r="AA287" s="143">
        <f>Z287*K287</f>
        <v>0</v>
      </c>
      <c r="AR287" s="17" t="s">
        <v>258</v>
      </c>
      <c r="AT287" s="17" t="s">
        <v>155</v>
      </c>
      <c r="AU287" s="17" t="s">
        <v>81</v>
      </c>
      <c r="AY287" s="17" t="s">
        <v>154</v>
      </c>
      <c r="BE287" s="144">
        <f>IF(U287="základní",N287,0)</f>
        <v>0</v>
      </c>
      <c r="BF287" s="144">
        <f>IF(U287="snížená",N287,0)</f>
        <v>0</v>
      </c>
      <c r="BG287" s="144">
        <f>IF(U287="zákl. přenesená",N287,0)</f>
        <v>0</v>
      </c>
      <c r="BH287" s="144">
        <f>IF(U287="sníž. přenesená",N287,0)</f>
        <v>0</v>
      </c>
      <c r="BI287" s="144">
        <f>IF(U287="nulová",N287,0)</f>
        <v>0</v>
      </c>
      <c r="BJ287" s="17" t="s">
        <v>81</v>
      </c>
      <c r="BK287" s="144">
        <f>ROUND(L287*K287,2)</f>
        <v>0</v>
      </c>
      <c r="BL287" s="17" t="s">
        <v>258</v>
      </c>
      <c r="BM287" s="17" t="s">
        <v>1907</v>
      </c>
    </row>
    <row r="288" spans="2:65" s="1" customFormat="1" ht="44.25" customHeight="1" x14ac:dyDescent="0.1">
      <c r="B288" s="135"/>
      <c r="C288" s="136" t="s">
        <v>550</v>
      </c>
      <c r="D288" s="136" t="s">
        <v>155</v>
      </c>
      <c r="E288" s="137" t="s">
        <v>1908</v>
      </c>
      <c r="F288" s="244" t="s">
        <v>1909</v>
      </c>
      <c r="G288" s="245"/>
      <c r="H288" s="245"/>
      <c r="I288" s="245"/>
      <c r="J288" s="138" t="s">
        <v>206</v>
      </c>
      <c r="K288" s="139">
        <v>47.2</v>
      </c>
      <c r="L288" s="246">
        <v>0</v>
      </c>
      <c r="M288" s="245"/>
      <c r="N288" s="246">
        <f>ROUND(L288*K288,2)</f>
        <v>0</v>
      </c>
      <c r="O288" s="245"/>
      <c r="P288" s="245"/>
      <c r="Q288" s="245"/>
      <c r="R288" s="140"/>
      <c r="T288" s="141" t="s">
        <v>3</v>
      </c>
      <c r="U288" s="40" t="s">
        <v>41</v>
      </c>
      <c r="V288" s="142">
        <v>0.10299999999999999</v>
      </c>
      <c r="W288" s="142">
        <f>V288*K288</f>
        <v>4.8616000000000001</v>
      </c>
      <c r="X288" s="142">
        <v>6.9999999999999994E-5</v>
      </c>
      <c r="Y288" s="142">
        <f>X288*K288</f>
        <v>3.3040000000000001E-3</v>
      </c>
      <c r="Z288" s="142">
        <v>0</v>
      </c>
      <c r="AA288" s="143">
        <f>Z288*K288</f>
        <v>0</v>
      </c>
      <c r="AR288" s="17" t="s">
        <v>258</v>
      </c>
      <c r="AT288" s="17" t="s">
        <v>155</v>
      </c>
      <c r="AU288" s="17" t="s">
        <v>81</v>
      </c>
      <c r="AY288" s="17" t="s">
        <v>154</v>
      </c>
      <c r="BE288" s="144">
        <f>IF(U288="základní",N288,0)</f>
        <v>0</v>
      </c>
      <c r="BF288" s="144">
        <f>IF(U288="snížená",N288,0)</f>
        <v>0</v>
      </c>
      <c r="BG288" s="144">
        <f>IF(U288="zákl. přenesená",N288,0)</f>
        <v>0</v>
      </c>
      <c r="BH288" s="144">
        <f>IF(U288="sníž. přenesená",N288,0)</f>
        <v>0</v>
      </c>
      <c r="BI288" s="144">
        <f>IF(U288="nulová",N288,0)</f>
        <v>0</v>
      </c>
      <c r="BJ288" s="17" t="s">
        <v>81</v>
      </c>
      <c r="BK288" s="144">
        <f>ROUND(L288*K288,2)</f>
        <v>0</v>
      </c>
      <c r="BL288" s="17" t="s">
        <v>258</v>
      </c>
      <c r="BM288" s="17" t="s">
        <v>1910</v>
      </c>
    </row>
    <row r="289" spans="2:65" s="11" customFormat="1" ht="22.5" customHeight="1" x14ac:dyDescent="0.1">
      <c r="B289" s="153"/>
      <c r="C289" s="154"/>
      <c r="D289" s="154"/>
      <c r="E289" s="155" t="s">
        <v>3</v>
      </c>
      <c r="F289" s="259" t="s">
        <v>1911</v>
      </c>
      <c r="G289" s="250"/>
      <c r="H289" s="250"/>
      <c r="I289" s="250"/>
      <c r="J289" s="154"/>
      <c r="K289" s="156">
        <v>47.2</v>
      </c>
      <c r="L289" s="154"/>
      <c r="M289" s="154"/>
      <c r="N289" s="154"/>
      <c r="O289" s="154"/>
      <c r="P289" s="154"/>
      <c r="Q289" s="154"/>
      <c r="R289" s="157"/>
      <c r="T289" s="158"/>
      <c r="U289" s="154"/>
      <c r="V289" s="154"/>
      <c r="W289" s="154"/>
      <c r="X289" s="154"/>
      <c r="Y289" s="154"/>
      <c r="Z289" s="154"/>
      <c r="AA289" s="159"/>
      <c r="AT289" s="160" t="s">
        <v>161</v>
      </c>
      <c r="AU289" s="160" t="s">
        <v>81</v>
      </c>
      <c r="AV289" s="11" t="s">
        <v>81</v>
      </c>
      <c r="AW289" s="11" t="s">
        <v>32</v>
      </c>
      <c r="AX289" s="11" t="s">
        <v>20</v>
      </c>
      <c r="AY289" s="160" t="s">
        <v>154</v>
      </c>
    </row>
    <row r="290" spans="2:65" s="1" customFormat="1" ht="22.5" customHeight="1" x14ac:dyDescent="0.1">
      <c r="B290" s="135"/>
      <c r="C290" s="136" t="s">
        <v>555</v>
      </c>
      <c r="D290" s="136" t="s">
        <v>155</v>
      </c>
      <c r="E290" s="137" t="s">
        <v>1912</v>
      </c>
      <c r="F290" s="244" t="s">
        <v>1913</v>
      </c>
      <c r="G290" s="245"/>
      <c r="H290" s="245"/>
      <c r="I290" s="245"/>
      <c r="J290" s="138" t="s">
        <v>235</v>
      </c>
      <c r="K290" s="139">
        <v>23</v>
      </c>
      <c r="L290" s="246">
        <v>0</v>
      </c>
      <c r="M290" s="245"/>
      <c r="N290" s="246">
        <f>ROUND(L290*K290,2)</f>
        <v>0</v>
      </c>
      <c r="O290" s="245"/>
      <c r="P290" s="245"/>
      <c r="Q290" s="245"/>
      <c r="R290" s="140"/>
      <c r="T290" s="141" t="s">
        <v>3</v>
      </c>
      <c r="U290" s="40" t="s">
        <v>41</v>
      </c>
      <c r="V290" s="142">
        <v>0.42499999999999999</v>
      </c>
      <c r="W290" s="142">
        <f>V290*K290</f>
        <v>9.7750000000000004</v>
      </c>
      <c r="X290" s="142">
        <v>0</v>
      </c>
      <c r="Y290" s="142">
        <f>X290*K290</f>
        <v>0</v>
      </c>
      <c r="Z290" s="142">
        <v>0</v>
      </c>
      <c r="AA290" s="143">
        <f>Z290*K290</f>
        <v>0</v>
      </c>
      <c r="AR290" s="17" t="s">
        <v>258</v>
      </c>
      <c r="AT290" s="17" t="s">
        <v>155</v>
      </c>
      <c r="AU290" s="17" t="s">
        <v>81</v>
      </c>
      <c r="AY290" s="17" t="s">
        <v>154</v>
      </c>
      <c r="BE290" s="144">
        <f>IF(U290="základní",N290,0)</f>
        <v>0</v>
      </c>
      <c r="BF290" s="144">
        <f>IF(U290="snížená",N290,0)</f>
        <v>0</v>
      </c>
      <c r="BG290" s="144">
        <f>IF(U290="zákl. přenesená",N290,0)</f>
        <v>0</v>
      </c>
      <c r="BH290" s="144">
        <f>IF(U290="sníž. přenesená",N290,0)</f>
        <v>0</v>
      </c>
      <c r="BI290" s="144">
        <f>IF(U290="nulová",N290,0)</f>
        <v>0</v>
      </c>
      <c r="BJ290" s="17" t="s">
        <v>81</v>
      </c>
      <c r="BK290" s="144">
        <f>ROUND(L290*K290,2)</f>
        <v>0</v>
      </c>
      <c r="BL290" s="17" t="s">
        <v>258</v>
      </c>
      <c r="BM290" s="17" t="s">
        <v>1914</v>
      </c>
    </row>
    <row r="291" spans="2:65" s="10" customFormat="1" ht="22.5" customHeight="1" x14ac:dyDescent="0.1">
      <c r="B291" s="145"/>
      <c r="C291" s="146"/>
      <c r="D291" s="146"/>
      <c r="E291" s="147" t="s">
        <v>3</v>
      </c>
      <c r="F291" s="247" t="s">
        <v>1826</v>
      </c>
      <c r="G291" s="248"/>
      <c r="H291" s="248"/>
      <c r="I291" s="248"/>
      <c r="J291" s="146"/>
      <c r="K291" s="148" t="s">
        <v>3</v>
      </c>
      <c r="L291" s="146"/>
      <c r="M291" s="146"/>
      <c r="N291" s="146"/>
      <c r="O291" s="146"/>
      <c r="P291" s="146"/>
      <c r="Q291" s="146"/>
      <c r="R291" s="149"/>
      <c r="T291" s="150"/>
      <c r="U291" s="146"/>
      <c r="V291" s="146"/>
      <c r="W291" s="146"/>
      <c r="X291" s="146"/>
      <c r="Y291" s="146"/>
      <c r="Z291" s="146"/>
      <c r="AA291" s="151"/>
      <c r="AT291" s="152" t="s">
        <v>161</v>
      </c>
      <c r="AU291" s="152" t="s">
        <v>81</v>
      </c>
      <c r="AV291" s="10" t="s">
        <v>20</v>
      </c>
      <c r="AW291" s="10" t="s">
        <v>32</v>
      </c>
      <c r="AX291" s="10" t="s">
        <v>74</v>
      </c>
      <c r="AY291" s="152" t="s">
        <v>154</v>
      </c>
    </row>
    <row r="292" spans="2:65" s="11" customFormat="1" ht="22.5" customHeight="1" x14ac:dyDescent="0.1">
      <c r="B292" s="153"/>
      <c r="C292" s="154"/>
      <c r="D292" s="154"/>
      <c r="E292" s="155" t="s">
        <v>3</v>
      </c>
      <c r="F292" s="249" t="s">
        <v>1915</v>
      </c>
      <c r="G292" s="250"/>
      <c r="H292" s="250"/>
      <c r="I292" s="250"/>
      <c r="J292" s="154"/>
      <c r="K292" s="156">
        <v>9</v>
      </c>
      <c r="L292" s="154"/>
      <c r="M292" s="154"/>
      <c r="N292" s="154"/>
      <c r="O292" s="154"/>
      <c r="P292" s="154"/>
      <c r="Q292" s="154"/>
      <c r="R292" s="157"/>
      <c r="T292" s="158"/>
      <c r="U292" s="154"/>
      <c r="V292" s="154"/>
      <c r="W292" s="154"/>
      <c r="X292" s="154"/>
      <c r="Y292" s="154"/>
      <c r="Z292" s="154"/>
      <c r="AA292" s="159"/>
      <c r="AT292" s="160" t="s">
        <v>161</v>
      </c>
      <c r="AU292" s="160" t="s">
        <v>81</v>
      </c>
      <c r="AV292" s="11" t="s">
        <v>81</v>
      </c>
      <c r="AW292" s="11" t="s">
        <v>32</v>
      </c>
      <c r="AX292" s="11" t="s">
        <v>74</v>
      </c>
      <c r="AY292" s="160" t="s">
        <v>154</v>
      </c>
    </row>
    <row r="293" spans="2:65" s="10" customFormat="1" ht="22.5" customHeight="1" x14ac:dyDescent="0.1">
      <c r="B293" s="145"/>
      <c r="C293" s="146"/>
      <c r="D293" s="146"/>
      <c r="E293" s="147" t="s">
        <v>3</v>
      </c>
      <c r="F293" s="253" t="s">
        <v>1814</v>
      </c>
      <c r="G293" s="248"/>
      <c r="H293" s="248"/>
      <c r="I293" s="248"/>
      <c r="J293" s="146"/>
      <c r="K293" s="148" t="s">
        <v>3</v>
      </c>
      <c r="L293" s="146"/>
      <c r="M293" s="146"/>
      <c r="N293" s="146"/>
      <c r="O293" s="146"/>
      <c r="P293" s="146"/>
      <c r="Q293" s="146"/>
      <c r="R293" s="149"/>
      <c r="T293" s="150"/>
      <c r="U293" s="146"/>
      <c r="V293" s="146"/>
      <c r="W293" s="146"/>
      <c r="X293" s="146"/>
      <c r="Y293" s="146"/>
      <c r="Z293" s="146"/>
      <c r="AA293" s="151"/>
      <c r="AT293" s="152" t="s">
        <v>161</v>
      </c>
      <c r="AU293" s="152" t="s">
        <v>81</v>
      </c>
      <c r="AV293" s="10" t="s">
        <v>20</v>
      </c>
      <c r="AW293" s="10" t="s">
        <v>32</v>
      </c>
      <c r="AX293" s="10" t="s">
        <v>74</v>
      </c>
      <c r="AY293" s="152" t="s">
        <v>154</v>
      </c>
    </row>
    <row r="294" spans="2:65" s="11" customFormat="1" ht="22.5" customHeight="1" x14ac:dyDescent="0.1">
      <c r="B294" s="153"/>
      <c r="C294" s="154"/>
      <c r="D294" s="154"/>
      <c r="E294" s="155" t="s">
        <v>3</v>
      </c>
      <c r="F294" s="249" t="s">
        <v>1916</v>
      </c>
      <c r="G294" s="250"/>
      <c r="H294" s="250"/>
      <c r="I294" s="250"/>
      <c r="J294" s="154"/>
      <c r="K294" s="156">
        <v>14</v>
      </c>
      <c r="L294" s="154"/>
      <c r="M294" s="154"/>
      <c r="N294" s="154"/>
      <c r="O294" s="154"/>
      <c r="P294" s="154"/>
      <c r="Q294" s="154"/>
      <c r="R294" s="157"/>
      <c r="T294" s="158"/>
      <c r="U294" s="154"/>
      <c r="V294" s="154"/>
      <c r="W294" s="154"/>
      <c r="X294" s="154"/>
      <c r="Y294" s="154"/>
      <c r="Z294" s="154"/>
      <c r="AA294" s="159"/>
      <c r="AT294" s="160" t="s">
        <v>161</v>
      </c>
      <c r="AU294" s="160" t="s">
        <v>81</v>
      </c>
      <c r="AV294" s="11" t="s">
        <v>81</v>
      </c>
      <c r="AW294" s="11" t="s">
        <v>32</v>
      </c>
      <c r="AX294" s="11" t="s">
        <v>74</v>
      </c>
      <c r="AY294" s="160" t="s">
        <v>154</v>
      </c>
    </row>
    <row r="295" spans="2:65" s="12" customFormat="1" ht="22.5" customHeight="1" x14ac:dyDescent="0.1">
      <c r="B295" s="161"/>
      <c r="C295" s="162"/>
      <c r="D295" s="162"/>
      <c r="E295" s="163" t="s">
        <v>3</v>
      </c>
      <c r="F295" s="251" t="s">
        <v>163</v>
      </c>
      <c r="G295" s="252"/>
      <c r="H295" s="252"/>
      <c r="I295" s="252"/>
      <c r="J295" s="162"/>
      <c r="K295" s="164">
        <v>23</v>
      </c>
      <c r="L295" s="162"/>
      <c r="M295" s="162"/>
      <c r="N295" s="162"/>
      <c r="O295" s="162"/>
      <c r="P295" s="162"/>
      <c r="Q295" s="162"/>
      <c r="R295" s="165"/>
      <c r="T295" s="166"/>
      <c r="U295" s="162"/>
      <c r="V295" s="162"/>
      <c r="W295" s="162"/>
      <c r="X295" s="162"/>
      <c r="Y295" s="162"/>
      <c r="Z295" s="162"/>
      <c r="AA295" s="167"/>
      <c r="AT295" s="168" t="s">
        <v>161</v>
      </c>
      <c r="AU295" s="168" t="s">
        <v>81</v>
      </c>
      <c r="AV295" s="12" t="s">
        <v>87</v>
      </c>
      <c r="AW295" s="12" t="s">
        <v>32</v>
      </c>
      <c r="AX295" s="12" t="s">
        <v>20</v>
      </c>
      <c r="AY295" s="168" t="s">
        <v>154</v>
      </c>
    </row>
    <row r="296" spans="2:65" s="1" customFormat="1" ht="31.5" customHeight="1" x14ac:dyDescent="0.1">
      <c r="B296" s="135"/>
      <c r="C296" s="136" t="s">
        <v>559</v>
      </c>
      <c r="D296" s="136" t="s">
        <v>155</v>
      </c>
      <c r="E296" s="137" t="s">
        <v>1917</v>
      </c>
      <c r="F296" s="244" t="s">
        <v>1918</v>
      </c>
      <c r="G296" s="245"/>
      <c r="H296" s="245"/>
      <c r="I296" s="245"/>
      <c r="J296" s="138" t="s">
        <v>235</v>
      </c>
      <c r="K296" s="139">
        <v>15</v>
      </c>
      <c r="L296" s="246">
        <v>0</v>
      </c>
      <c r="M296" s="245"/>
      <c r="N296" s="246">
        <f>ROUND(L296*K296,2)</f>
        <v>0</v>
      </c>
      <c r="O296" s="245"/>
      <c r="P296" s="245"/>
      <c r="Q296" s="245"/>
      <c r="R296" s="140"/>
      <c r="T296" s="141" t="s">
        <v>3</v>
      </c>
      <c r="U296" s="40" t="s">
        <v>41</v>
      </c>
      <c r="V296" s="142">
        <v>0.23</v>
      </c>
      <c r="W296" s="142">
        <f>V296*K296</f>
        <v>3.45</v>
      </c>
      <c r="X296" s="142">
        <v>1.2999999999999999E-4</v>
      </c>
      <c r="Y296" s="142">
        <f>X296*K296</f>
        <v>1.9499999999999999E-3</v>
      </c>
      <c r="Z296" s="142">
        <v>0</v>
      </c>
      <c r="AA296" s="143">
        <f>Z296*K296</f>
        <v>0</v>
      </c>
      <c r="AR296" s="17" t="s">
        <v>258</v>
      </c>
      <c r="AT296" s="17" t="s">
        <v>155</v>
      </c>
      <c r="AU296" s="17" t="s">
        <v>81</v>
      </c>
      <c r="AY296" s="17" t="s">
        <v>154</v>
      </c>
      <c r="BE296" s="144">
        <f>IF(U296="základní",N296,0)</f>
        <v>0</v>
      </c>
      <c r="BF296" s="144">
        <f>IF(U296="snížená",N296,0)</f>
        <v>0</v>
      </c>
      <c r="BG296" s="144">
        <f>IF(U296="zákl. přenesená",N296,0)</f>
        <v>0</v>
      </c>
      <c r="BH296" s="144">
        <f>IF(U296="sníž. přenesená",N296,0)</f>
        <v>0</v>
      </c>
      <c r="BI296" s="144">
        <f>IF(U296="nulová",N296,0)</f>
        <v>0</v>
      </c>
      <c r="BJ296" s="17" t="s">
        <v>81</v>
      </c>
      <c r="BK296" s="144">
        <f>ROUND(L296*K296,2)</f>
        <v>0</v>
      </c>
      <c r="BL296" s="17" t="s">
        <v>258</v>
      </c>
      <c r="BM296" s="17" t="s">
        <v>1919</v>
      </c>
    </row>
    <row r="297" spans="2:65" s="10" customFormat="1" ht="22.5" customHeight="1" x14ac:dyDescent="0.1">
      <c r="B297" s="145"/>
      <c r="C297" s="146"/>
      <c r="D297" s="146"/>
      <c r="E297" s="147" t="s">
        <v>3</v>
      </c>
      <c r="F297" s="247" t="s">
        <v>1826</v>
      </c>
      <c r="G297" s="248"/>
      <c r="H297" s="248"/>
      <c r="I297" s="248"/>
      <c r="J297" s="146"/>
      <c r="K297" s="148" t="s">
        <v>3</v>
      </c>
      <c r="L297" s="146"/>
      <c r="M297" s="146"/>
      <c r="N297" s="146"/>
      <c r="O297" s="146"/>
      <c r="P297" s="146"/>
      <c r="Q297" s="146"/>
      <c r="R297" s="149"/>
      <c r="T297" s="150"/>
      <c r="U297" s="146"/>
      <c r="V297" s="146"/>
      <c r="W297" s="146"/>
      <c r="X297" s="146"/>
      <c r="Y297" s="146"/>
      <c r="Z297" s="146"/>
      <c r="AA297" s="151"/>
      <c r="AT297" s="152" t="s">
        <v>161</v>
      </c>
      <c r="AU297" s="152" t="s">
        <v>81</v>
      </c>
      <c r="AV297" s="10" t="s">
        <v>20</v>
      </c>
      <c r="AW297" s="10" t="s">
        <v>32</v>
      </c>
      <c r="AX297" s="10" t="s">
        <v>74</v>
      </c>
      <c r="AY297" s="152" t="s">
        <v>154</v>
      </c>
    </row>
    <row r="298" spans="2:65" s="11" customFormat="1" ht="22.5" customHeight="1" x14ac:dyDescent="0.1">
      <c r="B298" s="153"/>
      <c r="C298" s="154"/>
      <c r="D298" s="154"/>
      <c r="E298" s="155" t="s">
        <v>3</v>
      </c>
      <c r="F298" s="249" t="s">
        <v>1920</v>
      </c>
      <c r="G298" s="250"/>
      <c r="H298" s="250"/>
      <c r="I298" s="250"/>
      <c r="J298" s="154"/>
      <c r="K298" s="156">
        <v>8</v>
      </c>
      <c r="L298" s="154"/>
      <c r="M298" s="154"/>
      <c r="N298" s="154"/>
      <c r="O298" s="154"/>
      <c r="P298" s="154"/>
      <c r="Q298" s="154"/>
      <c r="R298" s="157"/>
      <c r="T298" s="158"/>
      <c r="U298" s="154"/>
      <c r="V298" s="154"/>
      <c r="W298" s="154"/>
      <c r="X298" s="154"/>
      <c r="Y298" s="154"/>
      <c r="Z298" s="154"/>
      <c r="AA298" s="159"/>
      <c r="AT298" s="160" t="s">
        <v>161</v>
      </c>
      <c r="AU298" s="160" t="s">
        <v>81</v>
      </c>
      <c r="AV298" s="11" t="s">
        <v>81</v>
      </c>
      <c r="AW298" s="11" t="s">
        <v>32</v>
      </c>
      <c r="AX298" s="11" t="s">
        <v>74</v>
      </c>
      <c r="AY298" s="160" t="s">
        <v>154</v>
      </c>
    </row>
    <row r="299" spans="2:65" s="10" customFormat="1" ht="22.5" customHeight="1" x14ac:dyDescent="0.1">
      <c r="B299" s="145"/>
      <c r="C299" s="146"/>
      <c r="D299" s="146"/>
      <c r="E299" s="147" t="s">
        <v>3</v>
      </c>
      <c r="F299" s="253" t="s">
        <v>1814</v>
      </c>
      <c r="G299" s="248"/>
      <c r="H299" s="248"/>
      <c r="I299" s="248"/>
      <c r="J299" s="146"/>
      <c r="K299" s="148" t="s">
        <v>3</v>
      </c>
      <c r="L299" s="146"/>
      <c r="M299" s="146"/>
      <c r="N299" s="146"/>
      <c r="O299" s="146"/>
      <c r="P299" s="146"/>
      <c r="Q299" s="146"/>
      <c r="R299" s="149"/>
      <c r="T299" s="150"/>
      <c r="U299" s="146"/>
      <c r="V299" s="146"/>
      <c r="W299" s="146"/>
      <c r="X299" s="146"/>
      <c r="Y299" s="146"/>
      <c r="Z299" s="146"/>
      <c r="AA299" s="151"/>
      <c r="AT299" s="152" t="s">
        <v>161</v>
      </c>
      <c r="AU299" s="152" t="s">
        <v>81</v>
      </c>
      <c r="AV299" s="10" t="s">
        <v>20</v>
      </c>
      <c r="AW299" s="10" t="s">
        <v>32</v>
      </c>
      <c r="AX299" s="10" t="s">
        <v>74</v>
      </c>
      <c r="AY299" s="152" t="s">
        <v>154</v>
      </c>
    </row>
    <row r="300" spans="2:65" s="11" customFormat="1" ht="22.5" customHeight="1" x14ac:dyDescent="0.1">
      <c r="B300" s="153"/>
      <c r="C300" s="154"/>
      <c r="D300" s="154"/>
      <c r="E300" s="155" t="s">
        <v>3</v>
      </c>
      <c r="F300" s="249" t="s">
        <v>1921</v>
      </c>
      <c r="G300" s="250"/>
      <c r="H300" s="250"/>
      <c r="I300" s="250"/>
      <c r="J300" s="154"/>
      <c r="K300" s="156">
        <v>7</v>
      </c>
      <c r="L300" s="154"/>
      <c r="M300" s="154"/>
      <c r="N300" s="154"/>
      <c r="O300" s="154"/>
      <c r="P300" s="154"/>
      <c r="Q300" s="154"/>
      <c r="R300" s="157"/>
      <c r="T300" s="158"/>
      <c r="U300" s="154"/>
      <c r="V300" s="154"/>
      <c r="W300" s="154"/>
      <c r="X300" s="154"/>
      <c r="Y300" s="154"/>
      <c r="Z300" s="154"/>
      <c r="AA300" s="159"/>
      <c r="AT300" s="160" t="s">
        <v>161</v>
      </c>
      <c r="AU300" s="160" t="s">
        <v>81</v>
      </c>
      <c r="AV300" s="11" t="s">
        <v>81</v>
      </c>
      <c r="AW300" s="11" t="s">
        <v>32</v>
      </c>
      <c r="AX300" s="11" t="s">
        <v>74</v>
      </c>
      <c r="AY300" s="160" t="s">
        <v>154</v>
      </c>
    </row>
    <row r="301" spans="2:65" s="12" customFormat="1" ht="22.5" customHeight="1" x14ac:dyDescent="0.1">
      <c r="B301" s="161"/>
      <c r="C301" s="162"/>
      <c r="D301" s="162"/>
      <c r="E301" s="163" t="s">
        <v>3</v>
      </c>
      <c r="F301" s="251" t="s">
        <v>163</v>
      </c>
      <c r="G301" s="252"/>
      <c r="H301" s="252"/>
      <c r="I301" s="252"/>
      <c r="J301" s="162"/>
      <c r="K301" s="164">
        <v>15</v>
      </c>
      <c r="L301" s="162"/>
      <c r="M301" s="162"/>
      <c r="N301" s="162"/>
      <c r="O301" s="162"/>
      <c r="P301" s="162"/>
      <c r="Q301" s="162"/>
      <c r="R301" s="165"/>
      <c r="T301" s="166"/>
      <c r="U301" s="162"/>
      <c r="V301" s="162"/>
      <c r="W301" s="162"/>
      <c r="X301" s="162"/>
      <c r="Y301" s="162"/>
      <c r="Z301" s="162"/>
      <c r="AA301" s="167"/>
      <c r="AT301" s="168" t="s">
        <v>161</v>
      </c>
      <c r="AU301" s="168" t="s">
        <v>81</v>
      </c>
      <c r="AV301" s="12" t="s">
        <v>87</v>
      </c>
      <c r="AW301" s="12" t="s">
        <v>32</v>
      </c>
      <c r="AX301" s="12" t="s">
        <v>20</v>
      </c>
      <c r="AY301" s="168" t="s">
        <v>154</v>
      </c>
    </row>
    <row r="302" spans="2:65" s="1" customFormat="1" ht="22.5" customHeight="1" x14ac:dyDescent="0.1">
      <c r="B302" s="135"/>
      <c r="C302" s="136" t="s">
        <v>564</v>
      </c>
      <c r="D302" s="136" t="s">
        <v>155</v>
      </c>
      <c r="E302" s="137" t="s">
        <v>1922</v>
      </c>
      <c r="F302" s="244" t="s">
        <v>1923</v>
      </c>
      <c r="G302" s="245"/>
      <c r="H302" s="245"/>
      <c r="I302" s="245"/>
      <c r="J302" s="138" t="s">
        <v>1924</v>
      </c>
      <c r="K302" s="139">
        <v>4</v>
      </c>
      <c r="L302" s="246">
        <v>0</v>
      </c>
      <c r="M302" s="245"/>
      <c r="N302" s="246">
        <f>ROUND(L302*K302,2)</f>
        <v>0</v>
      </c>
      <c r="O302" s="245"/>
      <c r="P302" s="245"/>
      <c r="Q302" s="245"/>
      <c r="R302" s="140"/>
      <c r="T302" s="141" t="s">
        <v>3</v>
      </c>
      <c r="U302" s="40" t="s">
        <v>41</v>
      </c>
      <c r="V302" s="142">
        <v>0.45700000000000002</v>
      </c>
      <c r="W302" s="142">
        <f>V302*K302</f>
        <v>1.8280000000000001</v>
      </c>
      <c r="X302" s="142">
        <v>2.5999999999999998E-4</v>
      </c>
      <c r="Y302" s="142">
        <f>X302*K302</f>
        <v>1.0399999999999999E-3</v>
      </c>
      <c r="Z302" s="142">
        <v>0</v>
      </c>
      <c r="AA302" s="143">
        <f>Z302*K302</f>
        <v>0</v>
      </c>
      <c r="AR302" s="17" t="s">
        <v>258</v>
      </c>
      <c r="AT302" s="17" t="s">
        <v>155</v>
      </c>
      <c r="AU302" s="17" t="s">
        <v>81</v>
      </c>
      <c r="AY302" s="17" t="s">
        <v>154</v>
      </c>
      <c r="BE302" s="144">
        <f>IF(U302="základní",N302,0)</f>
        <v>0</v>
      </c>
      <c r="BF302" s="144">
        <f>IF(U302="snížená",N302,0)</f>
        <v>0</v>
      </c>
      <c r="BG302" s="144">
        <f>IF(U302="zákl. přenesená",N302,0)</f>
        <v>0</v>
      </c>
      <c r="BH302" s="144">
        <f>IF(U302="sníž. přenesená",N302,0)</f>
        <v>0</v>
      </c>
      <c r="BI302" s="144">
        <f>IF(U302="nulová",N302,0)</f>
        <v>0</v>
      </c>
      <c r="BJ302" s="17" t="s">
        <v>81</v>
      </c>
      <c r="BK302" s="144">
        <f>ROUND(L302*K302,2)</f>
        <v>0</v>
      </c>
      <c r="BL302" s="17" t="s">
        <v>258</v>
      </c>
      <c r="BM302" s="17" t="s">
        <v>1925</v>
      </c>
    </row>
    <row r="303" spans="2:65" s="10" customFormat="1" ht="22.5" customHeight="1" x14ac:dyDescent="0.1">
      <c r="B303" s="145"/>
      <c r="C303" s="146"/>
      <c r="D303" s="146"/>
      <c r="E303" s="147" t="s">
        <v>3</v>
      </c>
      <c r="F303" s="247" t="s">
        <v>1826</v>
      </c>
      <c r="G303" s="248"/>
      <c r="H303" s="248"/>
      <c r="I303" s="248"/>
      <c r="J303" s="146"/>
      <c r="K303" s="148" t="s">
        <v>3</v>
      </c>
      <c r="L303" s="146"/>
      <c r="M303" s="146"/>
      <c r="N303" s="146"/>
      <c r="O303" s="146"/>
      <c r="P303" s="146"/>
      <c r="Q303" s="146"/>
      <c r="R303" s="149"/>
      <c r="T303" s="150"/>
      <c r="U303" s="146"/>
      <c r="V303" s="146"/>
      <c r="W303" s="146"/>
      <c r="X303" s="146"/>
      <c r="Y303" s="146"/>
      <c r="Z303" s="146"/>
      <c r="AA303" s="151"/>
      <c r="AT303" s="152" t="s">
        <v>161</v>
      </c>
      <c r="AU303" s="152" t="s">
        <v>81</v>
      </c>
      <c r="AV303" s="10" t="s">
        <v>20</v>
      </c>
      <c r="AW303" s="10" t="s">
        <v>32</v>
      </c>
      <c r="AX303" s="10" t="s">
        <v>74</v>
      </c>
      <c r="AY303" s="152" t="s">
        <v>154</v>
      </c>
    </row>
    <row r="304" spans="2:65" s="11" customFormat="1" ht="22.5" customHeight="1" x14ac:dyDescent="0.1">
      <c r="B304" s="153"/>
      <c r="C304" s="154"/>
      <c r="D304" s="154"/>
      <c r="E304" s="155" t="s">
        <v>3</v>
      </c>
      <c r="F304" s="249" t="s">
        <v>20</v>
      </c>
      <c r="G304" s="250"/>
      <c r="H304" s="250"/>
      <c r="I304" s="250"/>
      <c r="J304" s="154"/>
      <c r="K304" s="156">
        <v>1</v>
      </c>
      <c r="L304" s="154"/>
      <c r="M304" s="154"/>
      <c r="N304" s="154"/>
      <c r="O304" s="154"/>
      <c r="P304" s="154"/>
      <c r="Q304" s="154"/>
      <c r="R304" s="157"/>
      <c r="T304" s="158"/>
      <c r="U304" s="154"/>
      <c r="V304" s="154"/>
      <c r="W304" s="154"/>
      <c r="X304" s="154"/>
      <c r="Y304" s="154"/>
      <c r="Z304" s="154"/>
      <c r="AA304" s="159"/>
      <c r="AT304" s="160" t="s">
        <v>161</v>
      </c>
      <c r="AU304" s="160" t="s">
        <v>81</v>
      </c>
      <c r="AV304" s="11" t="s">
        <v>81</v>
      </c>
      <c r="AW304" s="11" t="s">
        <v>32</v>
      </c>
      <c r="AX304" s="11" t="s">
        <v>74</v>
      </c>
      <c r="AY304" s="160" t="s">
        <v>154</v>
      </c>
    </row>
    <row r="305" spans="2:65" s="10" customFormat="1" ht="22.5" customHeight="1" x14ac:dyDescent="0.1">
      <c r="B305" s="145"/>
      <c r="C305" s="146"/>
      <c r="D305" s="146"/>
      <c r="E305" s="147" t="s">
        <v>3</v>
      </c>
      <c r="F305" s="253" t="s">
        <v>1814</v>
      </c>
      <c r="G305" s="248"/>
      <c r="H305" s="248"/>
      <c r="I305" s="248"/>
      <c r="J305" s="146"/>
      <c r="K305" s="148" t="s">
        <v>3</v>
      </c>
      <c r="L305" s="146"/>
      <c r="M305" s="146"/>
      <c r="N305" s="146"/>
      <c r="O305" s="146"/>
      <c r="P305" s="146"/>
      <c r="Q305" s="146"/>
      <c r="R305" s="149"/>
      <c r="T305" s="150"/>
      <c r="U305" s="146"/>
      <c r="V305" s="146"/>
      <c r="W305" s="146"/>
      <c r="X305" s="146"/>
      <c r="Y305" s="146"/>
      <c r="Z305" s="146"/>
      <c r="AA305" s="151"/>
      <c r="AT305" s="152" t="s">
        <v>161</v>
      </c>
      <c r="AU305" s="152" t="s">
        <v>81</v>
      </c>
      <c r="AV305" s="10" t="s">
        <v>20</v>
      </c>
      <c r="AW305" s="10" t="s">
        <v>32</v>
      </c>
      <c r="AX305" s="10" t="s">
        <v>74</v>
      </c>
      <c r="AY305" s="152" t="s">
        <v>154</v>
      </c>
    </row>
    <row r="306" spans="2:65" s="11" customFormat="1" ht="22.5" customHeight="1" x14ac:dyDescent="0.1">
      <c r="B306" s="153"/>
      <c r="C306" s="154"/>
      <c r="D306" s="154"/>
      <c r="E306" s="155" t="s">
        <v>3</v>
      </c>
      <c r="F306" s="249" t="s">
        <v>1847</v>
      </c>
      <c r="G306" s="250"/>
      <c r="H306" s="250"/>
      <c r="I306" s="250"/>
      <c r="J306" s="154"/>
      <c r="K306" s="156">
        <v>3</v>
      </c>
      <c r="L306" s="154"/>
      <c r="M306" s="154"/>
      <c r="N306" s="154"/>
      <c r="O306" s="154"/>
      <c r="P306" s="154"/>
      <c r="Q306" s="154"/>
      <c r="R306" s="157"/>
      <c r="T306" s="158"/>
      <c r="U306" s="154"/>
      <c r="V306" s="154"/>
      <c r="W306" s="154"/>
      <c r="X306" s="154"/>
      <c r="Y306" s="154"/>
      <c r="Z306" s="154"/>
      <c r="AA306" s="159"/>
      <c r="AT306" s="160" t="s">
        <v>161</v>
      </c>
      <c r="AU306" s="160" t="s">
        <v>81</v>
      </c>
      <c r="AV306" s="11" t="s">
        <v>81</v>
      </c>
      <c r="AW306" s="11" t="s">
        <v>32</v>
      </c>
      <c r="AX306" s="11" t="s">
        <v>74</v>
      </c>
      <c r="AY306" s="160" t="s">
        <v>154</v>
      </c>
    </row>
    <row r="307" spans="2:65" s="12" customFormat="1" ht="22.5" customHeight="1" x14ac:dyDescent="0.1">
      <c r="B307" s="161"/>
      <c r="C307" s="162"/>
      <c r="D307" s="162"/>
      <c r="E307" s="163" t="s">
        <v>3</v>
      </c>
      <c r="F307" s="251" t="s">
        <v>163</v>
      </c>
      <c r="G307" s="252"/>
      <c r="H307" s="252"/>
      <c r="I307" s="252"/>
      <c r="J307" s="162"/>
      <c r="K307" s="164">
        <v>4</v>
      </c>
      <c r="L307" s="162"/>
      <c r="M307" s="162"/>
      <c r="N307" s="162"/>
      <c r="O307" s="162"/>
      <c r="P307" s="162"/>
      <c r="Q307" s="162"/>
      <c r="R307" s="165"/>
      <c r="T307" s="166"/>
      <c r="U307" s="162"/>
      <c r="V307" s="162"/>
      <c r="W307" s="162"/>
      <c r="X307" s="162"/>
      <c r="Y307" s="162"/>
      <c r="Z307" s="162"/>
      <c r="AA307" s="167"/>
      <c r="AT307" s="168" t="s">
        <v>161</v>
      </c>
      <c r="AU307" s="168" t="s">
        <v>81</v>
      </c>
      <c r="AV307" s="12" t="s">
        <v>87</v>
      </c>
      <c r="AW307" s="12" t="s">
        <v>32</v>
      </c>
      <c r="AX307" s="12" t="s">
        <v>20</v>
      </c>
      <c r="AY307" s="168" t="s">
        <v>154</v>
      </c>
    </row>
    <row r="308" spans="2:65" s="1" customFormat="1" ht="31.5" customHeight="1" x14ac:dyDescent="0.1">
      <c r="B308" s="135"/>
      <c r="C308" s="136" t="s">
        <v>570</v>
      </c>
      <c r="D308" s="136" t="s">
        <v>155</v>
      </c>
      <c r="E308" s="137" t="s">
        <v>1926</v>
      </c>
      <c r="F308" s="244" t="s">
        <v>1927</v>
      </c>
      <c r="G308" s="245"/>
      <c r="H308" s="245"/>
      <c r="I308" s="245"/>
      <c r="J308" s="138" t="s">
        <v>235</v>
      </c>
      <c r="K308" s="139">
        <v>1</v>
      </c>
      <c r="L308" s="246">
        <v>0</v>
      </c>
      <c r="M308" s="245"/>
      <c r="N308" s="246">
        <f t="shared" ref="N308:N319" si="10">ROUND(L308*K308,2)</f>
        <v>0</v>
      </c>
      <c r="O308" s="245"/>
      <c r="P308" s="245"/>
      <c r="Q308" s="245"/>
      <c r="R308" s="140"/>
      <c r="T308" s="141" t="s">
        <v>3</v>
      </c>
      <c r="U308" s="40" t="s">
        <v>41</v>
      </c>
      <c r="V308" s="142">
        <v>8.3000000000000004E-2</v>
      </c>
      <c r="W308" s="142">
        <f t="shared" ref="W308:W319" si="11">V308*K308</f>
        <v>8.3000000000000004E-2</v>
      </c>
      <c r="X308" s="142">
        <v>2.2000000000000001E-4</v>
      </c>
      <c r="Y308" s="142">
        <f t="shared" ref="Y308:Y319" si="12">X308*K308</f>
        <v>2.2000000000000001E-4</v>
      </c>
      <c r="Z308" s="142">
        <v>0</v>
      </c>
      <c r="AA308" s="143">
        <f t="shared" ref="AA308:AA319" si="13">Z308*K308</f>
        <v>0</v>
      </c>
      <c r="AR308" s="17" t="s">
        <v>258</v>
      </c>
      <c r="AT308" s="17" t="s">
        <v>155</v>
      </c>
      <c r="AU308" s="17" t="s">
        <v>81</v>
      </c>
      <c r="AY308" s="17" t="s">
        <v>154</v>
      </c>
      <c r="BE308" s="144">
        <f t="shared" ref="BE308:BE319" si="14">IF(U308="základní",N308,0)</f>
        <v>0</v>
      </c>
      <c r="BF308" s="144">
        <f t="shared" ref="BF308:BF319" si="15">IF(U308="snížená",N308,0)</f>
        <v>0</v>
      </c>
      <c r="BG308" s="144">
        <f t="shared" ref="BG308:BG319" si="16">IF(U308="zákl. přenesená",N308,0)</f>
        <v>0</v>
      </c>
      <c r="BH308" s="144">
        <f t="shared" ref="BH308:BH319" si="17">IF(U308="sníž. přenesená",N308,0)</f>
        <v>0</v>
      </c>
      <c r="BI308" s="144">
        <f t="shared" ref="BI308:BI319" si="18">IF(U308="nulová",N308,0)</f>
        <v>0</v>
      </c>
      <c r="BJ308" s="17" t="s">
        <v>81</v>
      </c>
      <c r="BK308" s="144">
        <f t="shared" ref="BK308:BK319" si="19">ROUND(L308*K308,2)</f>
        <v>0</v>
      </c>
      <c r="BL308" s="17" t="s">
        <v>258</v>
      </c>
      <c r="BM308" s="17" t="s">
        <v>1928</v>
      </c>
    </row>
    <row r="309" spans="2:65" s="1" customFormat="1" ht="31.5" customHeight="1" x14ac:dyDescent="0.1">
      <c r="B309" s="135"/>
      <c r="C309" s="136" t="s">
        <v>575</v>
      </c>
      <c r="D309" s="136" t="s">
        <v>155</v>
      </c>
      <c r="E309" s="137" t="s">
        <v>1929</v>
      </c>
      <c r="F309" s="244" t="s">
        <v>1930</v>
      </c>
      <c r="G309" s="245"/>
      <c r="H309" s="245"/>
      <c r="I309" s="245"/>
      <c r="J309" s="138" t="s">
        <v>292</v>
      </c>
      <c r="K309" s="139">
        <v>1</v>
      </c>
      <c r="L309" s="246">
        <v>0</v>
      </c>
      <c r="M309" s="245"/>
      <c r="N309" s="246">
        <f t="shared" si="10"/>
        <v>0</v>
      </c>
      <c r="O309" s="245"/>
      <c r="P309" s="245"/>
      <c r="Q309" s="245"/>
      <c r="R309" s="140"/>
      <c r="T309" s="141" t="s">
        <v>3</v>
      </c>
      <c r="U309" s="40" t="s">
        <v>41</v>
      </c>
      <c r="V309" s="142">
        <v>0.20699999999999999</v>
      </c>
      <c r="W309" s="142">
        <f t="shared" si="11"/>
        <v>0.20699999999999999</v>
      </c>
      <c r="X309" s="142">
        <v>2.0000000000000002E-5</v>
      </c>
      <c r="Y309" s="142">
        <f t="shared" si="12"/>
        <v>2.0000000000000002E-5</v>
      </c>
      <c r="Z309" s="142">
        <v>0</v>
      </c>
      <c r="AA309" s="143">
        <f t="shared" si="13"/>
        <v>0</v>
      </c>
      <c r="AR309" s="17" t="s">
        <v>258</v>
      </c>
      <c r="AT309" s="17" t="s">
        <v>155</v>
      </c>
      <c r="AU309" s="17" t="s">
        <v>81</v>
      </c>
      <c r="AY309" s="17" t="s">
        <v>154</v>
      </c>
      <c r="BE309" s="144">
        <f t="shared" si="14"/>
        <v>0</v>
      </c>
      <c r="BF309" s="144">
        <f t="shared" si="15"/>
        <v>0</v>
      </c>
      <c r="BG309" s="144">
        <f t="shared" si="16"/>
        <v>0</v>
      </c>
      <c r="BH309" s="144">
        <f t="shared" si="17"/>
        <v>0</v>
      </c>
      <c r="BI309" s="144">
        <f t="shared" si="18"/>
        <v>0</v>
      </c>
      <c r="BJ309" s="17" t="s">
        <v>81</v>
      </c>
      <c r="BK309" s="144">
        <f t="shared" si="19"/>
        <v>0</v>
      </c>
      <c r="BL309" s="17" t="s">
        <v>258</v>
      </c>
      <c r="BM309" s="17" t="s">
        <v>1931</v>
      </c>
    </row>
    <row r="310" spans="2:65" s="1" customFormat="1" ht="22.5" customHeight="1" x14ac:dyDescent="0.1">
      <c r="B310" s="135"/>
      <c r="C310" s="177" t="s">
        <v>580</v>
      </c>
      <c r="D310" s="177" t="s">
        <v>367</v>
      </c>
      <c r="E310" s="178" t="s">
        <v>1932</v>
      </c>
      <c r="F310" s="256" t="s">
        <v>1933</v>
      </c>
      <c r="G310" s="257"/>
      <c r="H310" s="257"/>
      <c r="I310" s="257"/>
      <c r="J310" s="179" t="s">
        <v>235</v>
      </c>
      <c r="K310" s="180">
        <v>1</v>
      </c>
      <c r="L310" s="258">
        <v>0</v>
      </c>
      <c r="M310" s="257"/>
      <c r="N310" s="258">
        <f t="shared" si="10"/>
        <v>0</v>
      </c>
      <c r="O310" s="245"/>
      <c r="P310" s="245"/>
      <c r="Q310" s="245"/>
      <c r="R310" s="140"/>
      <c r="T310" s="141" t="s">
        <v>3</v>
      </c>
      <c r="U310" s="40" t="s">
        <v>41</v>
      </c>
      <c r="V310" s="142">
        <v>0</v>
      </c>
      <c r="W310" s="142">
        <f t="shared" si="11"/>
        <v>0</v>
      </c>
      <c r="X310" s="142">
        <v>0</v>
      </c>
      <c r="Y310" s="142">
        <f t="shared" si="12"/>
        <v>0</v>
      </c>
      <c r="Z310" s="142">
        <v>0</v>
      </c>
      <c r="AA310" s="143">
        <f t="shared" si="13"/>
        <v>0</v>
      </c>
      <c r="AR310" s="17" t="s">
        <v>383</v>
      </c>
      <c r="AT310" s="17" t="s">
        <v>367</v>
      </c>
      <c r="AU310" s="17" t="s">
        <v>81</v>
      </c>
      <c r="AY310" s="17" t="s">
        <v>154</v>
      </c>
      <c r="BE310" s="144">
        <f t="shared" si="14"/>
        <v>0</v>
      </c>
      <c r="BF310" s="144">
        <f t="shared" si="15"/>
        <v>0</v>
      </c>
      <c r="BG310" s="144">
        <f t="shared" si="16"/>
        <v>0</v>
      </c>
      <c r="BH310" s="144">
        <f t="shared" si="17"/>
        <v>0</v>
      </c>
      <c r="BI310" s="144">
        <f t="shared" si="18"/>
        <v>0</v>
      </c>
      <c r="BJ310" s="17" t="s">
        <v>81</v>
      </c>
      <c r="BK310" s="144">
        <f t="shared" si="19"/>
        <v>0</v>
      </c>
      <c r="BL310" s="17" t="s">
        <v>258</v>
      </c>
      <c r="BM310" s="17" t="s">
        <v>1934</v>
      </c>
    </row>
    <row r="311" spans="2:65" s="1" customFormat="1" ht="31.5" customHeight="1" x14ac:dyDescent="0.1">
      <c r="B311" s="135"/>
      <c r="C311" s="136" t="s">
        <v>584</v>
      </c>
      <c r="D311" s="136" t="s">
        <v>155</v>
      </c>
      <c r="E311" s="137" t="s">
        <v>1935</v>
      </c>
      <c r="F311" s="244" t="s">
        <v>1936</v>
      </c>
      <c r="G311" s="245"/>
      <c r="H311" s="245"/>
      <c r="I311" s="245"/>
      <c r="J311" s="138" t="s">
        <v>235</v>
      </c>
      <c r="K311" s="139">
        <v>1</v>
      </c>
      <c r="L311" s="246">
        <v>0</v>
      </c>
      <c r="M311" s="245"/>
      <c r="N311" s="246">
        <f t="shared" si="10"/>
        <v>0</v>
      </c>
      <c r="O311" s="245"/>
      <c r="P311" s="245"/>
      <c r="Q311" s="245"/>
      <c r="R311" s="140"/>
      <c r="T311" s="141" t="s">
        <v>3</v>
      </c>
      <c r="U311" s="40" t="s">
        <v>41</v>
      </c>
      <c r="V311" s="142">
        <v>0.20699999999999999</v>
      </c>
      <c r="W311" s="142">
        <f t="shared" si="11"/>
        <v>0.20699999999999999</v>
      </c>
      <c r="X311" s="142">
        <v>1.7000000000000001E-4</v>
      </c>
      <c r="Y311" s="142">
        <f t="shared" si="12"/>
        <v>1.7000000000000001E-4</v>
      </c>
      <c r="Z311" s="142">
        <v>0</v>
      </c>
      <c r="AA311" s="143">
        <f t="shared" si="13"/>
        <v>0</v>
      </c>
      <c r="AR311" s="17" t="s">
        <v>258</v>
      </c>
      <c r="AT311" s="17" t="s">
        <v>155</v>
      </c>
      <c r="AU311" s="17" t="s">
        <v>81</v>
      </c>
      <c r="AY311" s="17" t="s">
        <v>154</v>
      </c>
      <c r="BE311" s="144">
        <f t="shared" si="14"/>
        <v>0</v>
      </c>
      <c r="BF311" s="144">
        <f t="shared" si="15"/>
        <v>0</v>
      </c>
      <c r="BG311" s="144">
        <f t="shared" si="16"/>
        <v>0</v>
      </c>
      <c r="BH311" s="144">
        <f t="shared" si="17"/>
        <v>0</v>
      </c>
      <c r="BI311" s="144">
        <f t="shared" si="18"/>
        <v>0</v>
      </c>
      <c r="BJ311" s="17" t="s">
        <v>81</v>
      </c>
      <c r="BK311" s="144">
        <f t="shared" si="19"/>
        <v>0</v>
      </c>
      <c r="BL311" s="17" t="s">
        <v>258</v>
      </c>
      <c r="BM311" s="17" t="s">
        <v>1937</v>
      </c>
    </row>
    <row r="312" spans="2:65" s="1" customFormat="1" ht="31.5" customHeight="1" x14ac:dyDescent="0.1">
      <c r="B312" s="135"/>
      <c r="C312" s="136" t="s">
        <v>590</v>
      </c>
      <c r="D312" s="136" t="s">
        <v>155</v>
      </c>
      <c r="E312" s="137" t="s">
        <v>1938</v>
      </c>
      <c r="F312" s="244" t="s">
        <v>1939</v>
      </c>
      <c r="G312" s="245"/>
      <c r="H312" s="245"/>
      <c r="I312" s="245"/>
      <c r="J312" s="138" t="s">
        <v>235</v>
      </c>
      <c r="K312" s="139">
        <v>1</v>
      </c>
      <c r="L312" s="246">
        <v>0</v>
      </c>
      <c r="M312" s="245"/>
      <c r="N312" s="246">
        <f t="shared" si="10"/>
        <v>0</v>
      </c>
      <c r="O312" s="245"/>
      <c r="P312" s="245"/>
      <c r="Q312" s="245"/>
      <c r="R312" s="140"/>
      <c r="T312" s="141" t="s">
        <v>3</v>
      </c>
      <c r="U312" s="40" t="s">
        <v>41</v>
      </c>
      <c r="V312" s="142">
        <v>0.2</v>
      </c>
      <c r="W312" s="142">
        <f t="shared" si="11"/>
        <v>0.2</v>
      </c>
      <c r="X312" s="142">
        <v>3.0000000000000001E-5</v>
      </c>
      <c r="Y312" s="142">
        <f t="shared" si="12"/>
        <v>3.0000000000000001E-5</v>
      </c>
      <c r="Z312" s="142">
        <v>0</v>
      </c>
      <c r="AA312" s="143">
        <f t="shared" si="13"/>
        <v>0</v>
      </c>
      <c r="AR312" s="17" t="s">
        <v>258</v>
      </c>
      <c r="AT312" s="17" t="s">
        <v>155</v>
      </c>
      <c r="AU312" s="17" t="s">
        <v>81</v>
      </c>
      <c r="AY312" s="17" t="s">
        <v>154</v>
      </c>
      <c r="BE312" s="144">
        <f t="shared" si="14"/>
        <v>0</v>
      </c>
      <c r="BF312" s="144">
        <f t="shared" si="15"/>
        <v>0</v>
      </c>
      <c r="BG312" s="144">
        <f t="shared" si="16"/>
        <v>0</v>
      </c>
      <c r="BH312" s="144">
        <f t="shared" si="17"/>
        <v>0</v>
      </c>
      <c r="BI312" s="144">
        <f t="shared" si="18"/>
        <v>0</v>
      </c>
      <c r="BJ312" s="17" t="s">
        <v>81</v>
      </c>
      <c r="BK312" s="144">
        <f t="shared" si="19"/>
        <v>0</v>
      </c>
      <c r="BL312" s="17" t="s">
        <v>258</v>
      </c>
      <c r="BM312" s="17" t="s">
        <v>1940</v>
      </c>
    </row>
    <row r="313" spans="2:65" s="1" customFormat="1" ht="31.5" customHeight="1" x14ac:dyDescent="0.1">
      <c r="B313" s="135"/>
      <c r="C313" s="136" t="s">
        <v>594</v>
      </c>
      <c r="D313" s="136" t="s">
        <v>155</v>
      </c>
      <c r="E313" s="137" t="s">
        <v>1941</v>
      </c>
      <c r="F313" s="244" t="s">
        <v>1942</v>
      </c>
      <c r="G313" s="245"/>
      <c r="H313" s="245"/>
      <c r="I313" s="245"/>
      <c r="J313" s="138" t="s">
        <v>235</v>
      </c>
      <c r="K313" s="139">
        <v>1</v>
      </c>
      <c r="L313" s="246">
        <v>0</v>
      </c>
      <c r="M313" s="245"/>
      <c r="N313" s="246">
        <f t="shared" si="10"/>
        <v>0</v>
      </c>
      <c r="O313" s="245"/>
      <c r="P313" s="245"/>
      <c r="Q313" s="245"/>
      <c r="R313" s="140"/>
      <c r="T313" s="141" t="s">
        <v>3</v>
      </c>
      <c r="U313" s="40" t="s">
        <v>41</v>
      </c>
      <c r="V313" s="142">
        <v>0.16</v>
      </c>
      <c r="W313" s="142">
        <f t="shared" si="11"/>
        <v>0.16</v>
      </c>
      <c r="X313" s="142">
        <v>2.1000000000000001E-4</v>
      </c>
      <c r="Y313" s="142">
        <f t="shared" si="12"/>
        <v>2.1000000000000001E-4</v>
      </c>
      <c r="Z313" s="142">
        <v>0</v>
      </c>
      <c r="AA313" s="143">
        <f t="shared" si="13"/>
        <v>0</v>
      </c>
      <c r="AR313" s="17" t="s">
        <v>258</v>
      </c>
      <c r="AT313" s="17" t="s">
        <v>155</v>
      </c>
      <c r="AU313" s="17" t="s">
        <v>81</v>
      </c>
      <c r="AY313" s="17" t="s">
        <v>154</v>
      </c>
      <c r="BE313" s="144">
        <f t="shared" si="14"/>
        <v>0</v>
      </c>
      <c r="BF313" s="144">
        <f t="shared" si="15"/>
        <v>0</v>
      </c>
      <c r="BG313" s="144">
        <f t="shared" si="16"/>
        <v>0</v>
      </c>
      <c r="BH313" s="144">
        <f t="shared" si="17"/>
        <v>0</v>
      </c>
      <c r="BI313" s="144">
        <f t="shared" si="18"/>
        <v>0</v>
      </c>
      <c r="BJ313" s="17" t="s">
        <v>81</v>
      </c>
      <c r="BK313" s="144">
        <f t="shared" si="19"/>
        <v>0</v>
      </c>
      <c r="BL313" s="17" t="s">
        <v>258</v>
      </c>
      <c r="BM313" s="17" t="s">
        <v>1943</v>
      </c>
    </row>
    <row r="314" spans="2:65" s="1" customFormat="1" ht="31.5" customHeight="1" x14ac:dyDescent="0.1">
      <c r="B314" s="135"/>
      <c r="C314" s="136" t="s">
        <v>598</v>
      </c>
      <c r="D314" s="136" t="s">
        <v>155</v>
      </c>
      <c r="E314" s="137" t="s">
        <v>1944</v>
      </c>
      <c r="F314" s="244" t="s">
        <v>1945</v>
      </c>
      <c r="G314" s="245"/>
      <c r="H314" s="245"/>
      <c r="I314" s="245"/>
      <c r="J314" s="138" t="s">
        <v>235</v>
      </c>
      <c r="K314" s="139">
        <v>3</v>
      </c>
      <c r="L314" s="246">
        <v>0</v>
      </c>
      <c r="M314" s="245"/>
      <c r="N314" s="246">
        <f t="shared" si="10"/>
        <v>0</v>
      </c>
      <c r="O314" s="245"/>
      <c r="P314" s="245"/>
      <c r="Q314" s="245"/>
      <c r="R314" s="140"/>
      <c r="T314" s="141" t="s">
        <v>3</v>
      </c>
      <c r="U314" s="40" t="s">
        <v>41</v>
      </c>
      <c r="V314" s="142">
        <v>0.2</v>
      </c>
      <c r="W314" s="142">
        <f t="shared" si="11"/>
        <v>0.60000000000000009</v>
      </c>
      <c r="X314" s="142">
        <v>3.4000000000000002E-4</v>
      </c>
      <c r="Y314" s="142">
        <f t="shared" si="12"/>
        <v>1.0200000000000001E-3</v>
      </c>
      <c r="Z314" s="142">
        <v>0</v>
      </c>
      <c r="AA314" s="143">
        <f t="shared" si="13"/>
        <v>0</v>
      </c>
      <c r="AR314" s="17" t="s">
        <v>258</v>
      </c>
      <c r="AT314" s="17" t="s">
        <v>155</v>
      </c>
      <c r="AU314" s="17" t="s">
        <v>81</v>
      </c>
      <c r="AY314" s="17" t="s">
        <v>154</v>
      </c>
      <c r="BE314" s="144">
        <f t="shared" si="14"/>
        <v>0</v>
      </c>
      <c r="BF314" s="144">
        <f t="shared" si="15"/>
        <v>0</v>
      </c>
      <c r="BG314" s="144">
        <f t="shared" si="16"/>
        <v>0</v>
      </c>
      <c r="BH314" s="144">
        <f t="shared" si="17"/>
        <v>0</v>
      </c>
      <c r="BI314" s="144">
        <f t="shared" si="18"/>
        <v>0</v>
      </c>
      <c r="BJ314" s="17" t="s">
        <v>81</v>
      </c>
      <c r="BK314" s="144">
        <f t="shared" si="19"/>
        <v>0</v>
      </c>
      <c r="BL314" s="17" t="s">
        <v>258</v>
      </c>
      <c r="BM314" s="17" t="s">
        <v>1946</v>
      </c>
    </row>
    <row r="315" spans="2:65" s="1" customFormat="1" ht="31.5" customHeight="1" x14ac:dyDescent="0.1">
      <c r="B315" s="135"/>
      <c r="C315" s="136" t="s">
        <v>635</v>
      </c>
      <c r="D315" s="136" t="s">
        <v>155</v>
      </c>
      <c r="E315" s="137" t="s">
        <v>1947</v>
      </c>
      <c r="F315" s="244" t="s">
        <v>1948</v>
      </c>
      <c r="G315" s="245"/>
      <c r="H315" s="245"/>
      <c r="I315" s="245"/>
      <c r="J315" s="138" t="s">
        <v>235</v>
      </c>
      <c r="K315" s="139">
        <v>1</v>
      </c>
      <c r="L315" s="246">
        <v>0</v>
      </c>
      <c r="M315" s="245"/>
      <c r="N315" s="246">
        <f t="shared" si="10"/>
        <v>0</v>
      </c>
      <c r="O315" s="245"/>
      <c r="P315" s="245"/>
      <c r="Q315" s="245"/>
      <c r="R315" s="140"/>
      <c r="T315" s="141" t="s">
        <v>3</v>
      </c>
      <c r="U315" s="40" t="s">
        <v>41</v>
      </c>
      <c r="V315" s="142">
        <v>0.22</v>
      </c>
      <c r="W315" s="142">
        <f t="shared" si="11"/>
        <v>0.22</v>
      </c>
      <c r="X315" s="142">
        <v>5.6999999999999998E-4</v>
      </c>
      <c r="Y315" s="142">
        <f t="shared" si="12"/>
        <v>5.6999999999999998E-4</v>
      </c>
      <c r="Z315" s="142">
        <v>0</v>
      </c>
      <c r="AA315" s="143">
        <f t="shared" si="13"/>
        <v>0</v>
      </c>
      <c r="AR315" s="17" t="s">
        <v>258</v>
      </c>
      <c r="AT315" s="17" t="s">
        <v>155</v>
      </c>
      <c r="AU315" s="17" t="s">
        <v>81</v>
      </c>
      <c r="AY315" s="17" t="s">
        <v>154</v>
      </c>
      <c r="BE315" s="144">
        <f t="shared" si="14"/>
        <v>0</v>
      </c>
      <c r="BF315" s="144">
        <f t="shared" si="15"/>
        <v>0</v>
      </c>
      <c r="BG315" s="144">
        <f t="shared" si="16"/>
        <v>0</v>
      </c>
      <c r="BH315" s="144">
        <f t="shared" si="17"/>
        <v>0</v>
      </c>
      <c r="BI315" s="144">
        <f t="shared" si="18"/>
        <v>0</v>
      </c>
      <c r="BJ315" s="17" t="s">
        <v>81</v>
      </c>
      <c r="BK315" s="144">
        <f t="shared" si="19"/>
        <v>0</v>
      </c>
      <c r="BL315" s="17" t="s">
        <v>258</v>
      </c>
      <c r="BM315" s="17" t="s">
        <v>1949</v>
      </c>
    </row>
    <row r="316" spans="2:65" s="1" customFormat="1" ht="31.5" customHeight="1" x14ac:dyDescent="0.1">
      <c r="B316" s="135"/>
      <c r="C316" s="136" t="s">
        <v>639</v>
      </c>
      <c r="D316" s="136" t="s">
        <v>155</v>
      </c>
      <c r="E316" s="137" t="s">
        <v>1950</v>
      </c>
      <c r="F316" s="244" t="s">
        <v>1951</v>
      </c>
      <c r="G316" s="245"/>
      <c r="H316" s="245"/>
      <c r="I316" s="245"/>
      <c r="J316" s="138" t="s">
        <v>235</v>
      </c>
      <c r="K316" s="139">
        <v>1</v>
      </c>
      <c r="L316" s="246">
        <v>0</v>
      </c>
      <c r="M316" s="245"/>
      <c r="N316" s="246">
        <f t="shared" si="10"/>
        <v>0</v>
      </c>
      <c r="O316" s="245"/>
      <c r="P316" s="245"/>
      <c r="Q316" s="245"/>
      <c r="R316" s="140"/>
      <c r="T316" s="141" t="s">
        <v>3</v>
      </c>
      <c r="U316" s="40" t="s">
        <v>41</v>
      </c>
      <c r="V316" s="142">
        <v>0.16</v>
      </c>
      <c r="W316" s="142">
        <f t="shared" si="11"/>
        <v>0.16</v>
      </c>
      <c r="X316" s="142">
        <v>1.4999999999999999E-4</v>
      </c>
      <c r="Y316" s="142">
        <f t="shared" si="12"/>
        <v>1.4999999999999999E-4</v>
      </c>
      <c r="Z316" s="142">
        <v>0</v>
      </c>
      <c r="AA316" s="143">
        <f t="shared" si="13"/>
        <v>0</v>
      </c>
      <c r="AR316" s="17" t="s">
        <v>258</v>
      </c>
      <c r="AT316" s="17" t="s">
        <v>155</v>
      </c>
      <c r="AU316" s="17" t="s">
        <v>81</v>
      </c>
      <c r="AY316" s="17" t="s">
        <v>154</v>
      </c>
      <c r="BE316" s="144">
        <f t="shared" si="14"/>
        <v>0</v>
      </c>
      <c r="BF316" s="144">
        <f t="shared" si="15"/>
        <v>0</v>
      </c>
      <c r="BG316" s="144">
        <f t="shared" si="16"/>
        <v>0</v>
      </c>
      <c r="BH316" s="144">
        <f t="shared" si="17"/>
        <v>0</v>
      </c>
      <c r="BI316" s="144">
        <f t="shared" si="18"/>
        <v>0</v>
      </c>
      <c r="BJ316" s="17" t="s">
        <v>81</v>
      </c>
      <c r="BK316" s="144">
        <f t="shared" si="19"/>
        <v>0</v>
      </c>
      <c r="BL316" s="17" t="s">
        <v>258</v>
      </c>
      <c r="BM316" s="17" t="s">
        <v>1952</v>
      </c>
    </row>
    <row r="317" spans="2:65" s="1" customFormat="1" ht="31.5" customHeight="1" x14ac:dyDescent="0.1">
      <c r="B317" s="135"/>
      <c r="C317" s="136" t="s">
        <v>643</v>
      </c>
      <c r="D317" s="136" t="s">
        <v>155</v>
      </c>
      <c r="E317" s="137" t="s">
        <v>1953</v>
      </c>
      <c r="F317" s="244" t="s">
        <v>1954</v>
      </c>
      <c r="G317" s="245"/>
      <c r="H317" s="245"/>
      <c r="I317" s="245"/>
      <c r="J317" s="138" t="s">
        <v>235</v>
      </c>
      <c r="K317" s="139">
        <v>1</v>
      </c>
      <c r="L317" s="246">
        <v>0</v>
      </c>
      <c r="M317" s="245"/>
      <c r="N317" s="246">
        <f t="shared" si="10"/>
        <v>0</v>
      </c>
      <c r="O317" s="245"/>
      <c r="P317" s="245"/>
      <c r="Q317" s="245"/>
      <c r="R317" s="140"/>
      <c r="T317" s="141" t="s">
        <v>3</v>
      </c>
      <c r="U317" s="40" t="s">
        <v>41</v>
      </c>
      <c r="V317" s="142">
        <v>0.39300000000000002</v>
      </c>
      <c r="W317" s="142">
        <f t="shared" si="11"/>
        <v>0.39300000000000002</v>
      </c>
      <c r="X317" s="142">
        <v>3.46E-3</v>
      </c>
      <c r="Y317" s="142">
        <f t="shared" si="12"/>
        <v>3.46E-3</v>
      </c>
      <c r="Z317" s="142">
        <v>0</v>
      </c>
      <c r="AA317" s="143">
        <f t="shared" si="13"/>
        <v>0</v>
      </c>
      <c r="AR317" s="17" t="s">
        <v>258</v>
      </c>
      <c r="AT317" s="17" t="s">
        <v>155</v>
      </c>
      <c r="AU317" s="17" t="s">
        <v>81</v>
      </c>
      <c r="AY317" s="17" t="s">
        <v>154</v>
      </c>
      <c r="BE317" s="144">
        <f t="shared" si="14"/>
        <v>0</v>
      </c>
      <c r="BF317" s="144">
        <f t="shared" si="15"/>
        <v>0</v>
      </c>
      <c r="BG317" s="144">
        <f t="shared" si="16"/>
        <v>0</v>
      </c>
      <c r="BH317" s="144">
        <f t="shared" si="17"/>
        <v>0</v>
      </c>
      <c r="BI317" s="144">
        <f t="shared" si="18"/>
        <v>0</v>
      </c>
      <c r="BJ317" s="17" t="s">
        <v>81</v>
      </c>
      <c r="BK317" s="144">
        <f t="shared" si="19"/>
        <v>0</v>
      </c>
      <c r="BL317" s="17" t="s">
        <v>258</v>
      </c>
      <c r="BM317" s="17" t="s">
        <v>1955</v>
      </c>
    </row>
    <row r="318" spans="2:65" s="1" customFormat="1" ht="22.5" customHeight="1" x14ac:dyDescent="0.1">
      <c r="B318" s="135"/>
      <c r="C318" s="136" t="s">
        <v>653</v>
      </c>
      <c r="D318" s="136" t="s">
        <v>155</v>
      </c>
      <c r="E318" s="137" t="s">
        <v>1956</v>
      </c>
      <c r="F318" s="244" t="s">
        <v>1957</v>
      </c>
      <c r="G318" s="245"/>
      <c r="H318" s="245"/>
      <c r="I318" s="245"/>
      <c r="J318" s="138" t="s">
        <v>292</v>
      </c>
      <c r="K318" s="139">
        <v>1</v>
      </c>
      <c r="L318" s="246">
        <v>0</v>
      </c>
      <c r="M318" s="245"/>
      <c r="N318" s="246">
        <f t="shared" si="10"/>
        <v>0</v>
      </c>
      <c r="O318" s="245"/>
      <c r="P318" s="245"/>
      <c r="Q318" s="245"/>
      <c r="R318" s="140"/>
      <c r="T318" s="141" t="s">
        <v>3</v>
      </c>
      <c r="U318" s="40" t="s">
        <v>41</v>
      </c>
      <c r="V318" s="142">
        <v>0.5</v>
      </c>
      <c r="W318" s="142">
        <f t="shared" si="11"/>
        <v>0.5</v>
      </c>
      <c r="X318" s="142">
        <v>2E-3</v>
      </c>
      <c r="Y318" s="142">
        <f t="shared" si="12"/>
        <v>2E-3</v>
      </c>
      <c r="Z318" s="142">
        <v>0</v>
      </c>
      <c r="AA318" s="143">
        <f t="shared" si="13"/>
        <v>0</v>
      </c>
      <c r="AR318" s="17" t="s">
        <v>258</v>
      </c>
      <c r="AT318" s="17" t="s">
        <v>155</v>
      </c>
      <c r="AU318" s="17" t="s">
        <v>81</v>
      </c>
      <c r="AY318" s="17" t="s">
        <v>154</v>
      </c>
      <c r="BE318" s="144">
        <f t="shared" si="14"/>
        <v>0</v>
      </c>
      <c r="BF318" s="144">
        <f t="shared" si="15"/>
        <v>0</v>
      </c>
      <c r="BG318" s="144">
        <f t="shared" si="16"/>
        <v>0</v>
      </c>
      <c r="BH318" s="144">
        <f t="shared" si="17"/>
        <v>0</v>
      </c>
      <c r="BI318" s="144">
        <f t="shared" si="18"/>
        <v>0</v>
      </c>
      <c r="BJ318" s="17" t="s">
        <v>81</v>
      </c>
      <c r="BK318" s="144">
        <f t="shared" si="19"/>
        <v>0</v>
      </c>
      <c r="BL318" s="17" t="s">
        <v>258</v>
      </c>
      <c r="BM318" s="17" t="s">
        <v>1958</v>
      </c>
    </row>
    <row r="319" spans="2:65" s="1" customFormat="1" ht="31.5" customHeight="1" x14ac:dyDescent="0.1">
      <c r="B319" s="135"/>
      <c r="C319" s="136" t="s">
        <v>662</v>
      </c>
      <c r="D319" s="136" t="s">
        <v>155</v>
      </c>
      <c r="E319" s="137" t="s">
        <v>1959</v>
      </c>
      <c r="F319" s="244" t="s">
        <v>1960</v>
      </c>
      <c r="G319" s="245"/>
      <c r="H319" s="245"/>
      <c r="I319" s="245"/>
      <c r="J319" s="138" t="s">
        <v>206</v>
      </c>
      <c r="K319" s="139">
        <v>156.19999999999999</v>
      </c>
      <c r="L319" s="246">
        <v>0</v>
      </c>
      <c r="M319" s="245"/>
      <c r="N319" s="246">
        <f t="shared" si="10"/>
        <v>0</v>
      </c>
      <c r="O319" s="245"/>
      <c r="P319" s="245"/>
      <c r="Q319" s="245"/>
      <c r="R319" s="140"/>
      <c r="T319" s="141" t="s">
        <v>3</v>
      </c>
      <c r="U319" s="40" t="s">
        <v>41</v>
      </c>
      <c r="V319" s="142">
        <v>6.7000000000000004E-2</v>
      </c>
      <c r="W319" s="142">
        <f t="shared" si="11"/>
        <v>10.465400000000001</v>
      </c>
      <c r="X319" s="142">
        <v>1.9000000000000001E-4</v>
      </c>
      <c r="Y319" s="142">
        <f t="shared" si="12"/>
        <v>2.9678E-2</v>
      </c>
      <c r="Z319" s="142">
        <v>0</v>
      </c>
      <c r="AA319" s="143">
        <f t="shared" si="13"/>
        <v>0</v>
      </c>
      <c r="AR319" s="17" t="s">
        <v>258</v>
      </c>
      <c r="AT319" s="17" t="s">
        <v>155</v>
      </c>
      <c r="AU319" s="17" t="s">
        <v>81</v>
      </c>
      <c r="AY319" s="17" t="s">
        <v>154</v>
      </c>
      <c r="BE319" s="144">
        <f t="shared" si="14"/>
        <v>0</v>
      </c>
      <c r="BF319" s="144">
        <f t="shared" si="15"/>
        <v>0</v>
      </c>
      <c r="BG319" s="144">
        <f t="shared" si="16"/>
        <v>0</v>
      </c>
      <c r="BH319" s="144">
        <f t="shared" si="17"/>
        <v>0</v>
      </c>
      <c r="BI319" s="144">
        <f t="shared" si="18"/>
        <v>0</v>
      </c>
      <c r="BJ319" s="17" t="s">
        <v>81</v>
      </c>
      <c r="BK319" s="144">
        <f t="shared" si="19"/>
        <v>0</v>
      </c>
      <c r="BL319" s="17" t="s">
        <v>258</v>
      </c>
      <c r="BM319" s="17" t="s">
        <v>1961</v>
      </c>
    </row>
    <row r="320" spans="2:65" s="11" customFormat="1" ht="22.5" customHeight="1" x14ac:dyDescent="0.1">
      <c r="B320" s="153"/>
      <c r="C320" s="154"/>
      <c r="D320" s="154"/>
      <c r="E320" s="155" t="s">
        <v>3</v>
      </c>
      <c r="F320" s="259" t="s">
        <v>1962</v>
      </c>
      <c r="G320" s="250"/>
      <c r="H320" s="250"/>
      <c r="I320" s="250"/>
      <c r="J320" s="154"/>
      <c r="K320" s="156">
        <v>156.19999999999999</v>
      </c>
      <c r="L320" s="154"/>
      <c r="M320" s="154"/>
      <c r="N320" s="154"/>
      <c r="O320" s="154"/>
      <c r="P320" s="154"/>
      <c r="Q320" s="154"/>
      <c r="R320" s="157"/>
      <c r="T320" s="158"/>
      <c r="U320" s="154"/>
      <c r="V320" s="154"/>
      <c r="W320" s="154"/>
      <c r="X320" s="154"/>
      <c r="Y320" s="154"/>
      <c r="Z320" s="154"/>
      <c r="AA320" s="159"/>
      <c r="AT320" s="160" t="s">
        <v>161</v>
      </c>
      <c r="AU320" s="160" t="s">
        <v>81</v>
      </c>
      <c r="AV320" s="11" t="s">
        <v>81</v>
      </c>
      <c r="AW320" s="11" t="s">
        <v>32</v>
      </c>
      <c r="AX320" s="11" t="s">
        <v>74</v>
      </c>
      <c r="AY320" s="160" t="s">
        <v>154</v>
      </c>
    </row>
    <row r="321" spans="2:65" s="12" customFormat="1" ht="22.5" customHeight="1" x14ac:dyDescent="0.1">
      <c r="B321" s="161"/>
      <c r="C321" s="162"/>
      <c r="D321" s="162"/>
      <c r="E321" s="163" t="s">
        <v>3</v>
      </c>
      <c r="F321" s="251" t="s">
        <v>163</v>
      </c>
      <c r="G321" s="252"/>
      <c r="H321" s="252"/>
      <c r="I321" s="252"/>
      <c r="J321" s="162"/>
      <c r="K321" s="164">
        <v>156.19999999999999</v>
      </c>
      <c r="L321" s="162"/>
      <c r="M321" s="162"/>
      <c r="N321" s="162"/>
      <c r="O321" s="162"/>
      <c r="P321" s="162"/>
      <c r="Q321" s="162"/>
      <c r="R321" s="165"/>
      <c r="T321" s="166"/>
      <c r="U321" s="162"/>
      <c r="V321" s="162"/>
      <c r="W321" s="162"/>
      <c r="X321" s="162"/>
      <c r="Y321" s="162"/>
      <c r="Z321" s="162"/>
      <c r="AA321" s="167"/>
      <c r="AT321" s="168" t="s">
        <v>161</v>
      </c>
      <c r="AU321" s="168" t="s">
        <v>81</v>
      </c>
      <c r="AV321" s="12" t="s">
        <v>87</v>
      </c>
      <c r="AW321" s="12" t="s">
        <v>32</v>
      </c>
      <c r="AX321" s="12" t="s">
        <v>20</v>
      </c>
      <c r="AY321" s="168" t="s">
        <v>154</v>
      </c>
    </row>
    <row r="322" spans="2:65" s="1" customFormat="1" ht="31.5" customHeight="1" x14ac:dyDescent="0.1">
      <c r="B322" s="135"/>
      <c r="C322" s="136" t="s">
        <v>669</v>
      </c>
      <c r="D322" s="136" t="s">
        <v>155</v>
      </c>
      <c r="E322" s="137" t="s">
        <v>1963</v>
      </c>
      <c r="F322" s="244" t="s">
        <v>1964</v>
      </c>
      <c r="G322" s="245"/>
      <c r="H322" s="245"/>
      <c r="I322" s="245"/>
      <c r="J322" s="138" t="s">
        <v>206</v>
      </c>
      <c r="K322" s="139">
        <v>156.19999999999999</v>
      </c>
      <c r="L322" s="246">
        <v>0</v>
      </c>
      <c r="M322" s="245"/>
      <c r="N322" s="246">
        <f>ROUND(L322*K322,2)</f>
        <v>0</v>
      </c>
      <c r="O322" s="245"/>
      <c r="P322" s="245"/>
      <c r="Q322" s="245"/>
      <c r="R322" s="140"/>
      <c r="T322" s="141" t="s">
        <v>3</v>
      </c>
      <c r="U322" s="40" t="s">
        <v>41</v>
      </c>
      <c r="V322" s="142">
        <v>8.2000000000000003E-2</v>
      </c>
      <c r="W322" s="142">
        <f>V322*K322</f>
        <v>12.808399999999999</v>
      </c>
      <c r="X322" s="142">
        <v>1.0000000000000001E-5</v>
      </c>
      <c r="Y322" s="142">
        <f>X322*K322</f>
        <v>1.562E-3</v>
      </c>
      <c r="Z322" s="142">
        <v>0</v>
      </c>
      <c r="AA322" s="143">
        <f>Z322*K322</f>
        <v>0</v>
      </c>
      <c r="AR322" s="17" t="s">
        <v>258</v>
      </c>
      <c r="AT322" s="17" t="s">
        <v>155</v>
      </c>
      <c r="AU322" s="17" t="s">
        <v>81</v>
      </c>
      <c r="AY322" s="17" t="s">
        <v>154</v>
      </c>
      <c r="BE322" s="144">
        <f>IF(U322="základní",N322,0)</f>
        <v>0</v>
      </c>
      <c r="BF322" s="144">
        <f>IF(U322="snížená",N322,0)</f>
        <v>0</v>
      </c>
      <c r="BG322" s="144">
        <f>IF(U322="zákl. přenesená",N322,0)</f>
        <v>0</v>
      </c>
      <c r="BH322" s="144">
        <f>IF(U322="sníž. přenesená",N322,0)</f>
        <v>0</v>
      </c>
      <c r="BI322" s="144">
        <f>IF(U322="nulová",N322,0)</f>
        <v>0</v>
      </c>
      <c r="BJ322" s="17" t="s">
        <v>81</v>
      </c>
      <c r="BK322" s="144">
        <f>ROUND(L322*K322,2)</f>
        <v>0</v>
      </c>
      <c r="BL322" s="17" t="s">
        <v>258</v>
      </c>
      <c r="BM322" s="17" t="s">
        <v>1965</v>
      </c>
    </row>
    <row r="323" spans="2:65" s="1" customFormat="1" ht="22.5" customHeight="1" x14ac:dyDescent="0.1">
      <c r="B323" s="135"/>
      <c r="C323" s="136" t="s">
        <v>674</v>
      </c>
      <c r="D323" s="136" t="s">
        <v>155</v>
      </c>
      <c r="E323" s="137" t="s">
        <v>1966</v>
      </c>
      <c r="F323" s="244" t="s">
        <v>1967</v>
      </c>
      <c r="G323" s="245"/>
      <c r="H323" s="245"/>
      <c r="I323" s="245"/>
      <c r="J323" s="138" t="s">
        <v>193</v>
      </c>
      <c r="K323" s="139">
        <v>0.182</v>
      </c>
      <c r="L323" s="246">
        <v>0</v>
      </c>
      <c r="M323" s="245"/>
      <c r="N323" s="246">
        <f>ROUND(L323*K323,2)</f>
        <v>0</v>
      </c>
      <c r="O323" s="245"/>
      <c r="P323" s="245"/>
      <c r="Q323" s="245"/>
      <c r="R323" s="140"/>
      <c r="T323" s="141" t="s">
        <v>3</v>
      </c>
      <c r="U323" s="40" t="s">
        <v>41</v>
      </c>
      <c r="V323" s="142">
        <v>1.327</v>
      </c>
      <c r="W323" s="142">
        <f>V323*K323</f>
        <v>0.24151399999999998</v>
      </c>
      <c r="X323" s="142">
        <v>0</v>
      </c>
      <c r="Y323" s="142">
        <f>X323*K323</f>
        <v>0</v>
      </c>
      <c r="Z323" s="142">
        <v>0</v>
      </c>
      <c r="AA323" s="143">
        <f>Z323*K323</f>
        <v>0</v>
      </c>
      <c r="AR323" s="17" t="s">
        <v>258</v>
      </c>
      <c r="AT323" s="17" t="s">
        <v>155</v>
      </c>
      <c r="AU323" s="17" t="s">
        <v>81</v>
      </c>
      <c r="AY323" s="17" t="s">
        <v>154</v>
      </c>
      <c r="BE323" s="144">
        <f>IF(U323="základní",N323,0)</f>
        <v>0</v>
      </c>
      <c r="BF323" s="144">
        <f>IF(U323="snížená",N323,0)</f>
        <v>0</v>
      </c>
      <c r="BG323" s="144">
        <f>IF(U323="zákl. přenesená",N323,0)</f>
        <v>0</v>
      </c>
      <c r="BH323" s="144">
        <f>IF(U323="sníž. přenesená",N323,0)</f>
        <v>0</v>
      </c>
      <c r="BI323" s="144">
        <f>IF(U323="nulová",N323,0)</f>
        <v>0</v>
      </c>
      <c r="BJ323" s="17" t="s">
        <v>81</v>
      </c>
      <c r="BK323" s="144">
        <f>ROUND(L323*K323,2)</f>
        <v>0</v>
      </c>
      <c r="BL323" s="17" t="s">
        <v>258</v>
      </c>
      <c r="BM323" s="17" t="s">
        <v>1968</v>
      </c>
    </row>
    <row r="324" spans="2:65" s="9" customFormat="1" ht="29.85" customHeight="1" x14ac:dyDescent="0.15">
      <c r="B324" s="124"/>
      <c r="C324" s="125"/>
      <c r="D324" s="134" t="s">
        <v>1709</v>
      </c>
      <c r="E324" s="134"/>
      <c r="F324" s="134"/>
      <c r="G324" s="134"/>
      <c r="H324" s="134"/>
      <c r="I324" s="134"/>
      <c r="J324" s="134"/>
      <c r="K324" s="134"/>
      <c r="L324" s="134"/>
      <c r="M324" s="134"/>
      <c r="N324" s="260">
        <f>BK324</f>
        <v>0</v>
      </c>
      <c r="O324" s="261"/>
      <c r="P324" s="261"/>
      <c r="Q324" s="261"/>
      <c r="R324" s="127"/>
      <c r="T324" s="128"/>
      <c r="U324" s="125"/>
      <c r="V324" s="125"/>
      <c r="W324" s="129">
        <f>SUM(W325:W327)</f>
        <v>0.76200000000000001</v>
      </c>
      <c r="X324" s="125"/>
      <c r="Y324" s="129">
        <f>SUM(Y325:Y327)</f>
        <v>6.2399999999999999E-3</v>
      </c>
      <c r="Z324" s="125"/>
      <c r="AA324" s="130">
        <f>SUM(AA325:AA327)</f>
        <v>0</v>
      </c>
      <c r="AR324" s="131" t="s">
        <v>81</v>
      </c>
      <c r="AT324" s="132" t="s">
        <v>73</v>
      </c>
      <c r="AU324" s="132" t="s">
        <v>20</v>
      </c>
      <c r="AY324" s="131" t="s">
        <v>154</v>
      </c>
      <c r="BK324" s="133">
        <f>SUM(BK325:BK327)</f>
        <v>0</v>
      </c>
    </row>
    <row r="325" spans="2:65" s="1" customFormat="1" ht="31.5" customHeight="1" x14ac:dyDescent="0.1">
      <c r="B325" s="135"/>
      <c r="C325" s="136" t="s">
        <v>701</v>
      </c>
      <c r="D325" s="136" t="s">
        <v>155</v>
      </c>
      <c r="E325" s="137" t="s">
        <v>1969</v>
      </c>
      <c r="F325" s="244" t="s">
        <v>1970</v>
      </c>
      <c r="G325" s="245"/>
      <c r="H325" s="245"/>
      <c r="I325" s="245"/>
      <c r="J325" s="138" t="s">
        <v>292</v>
      </c>
      <c r="K325" s="139">
        <v>1</v>
      </c>
      <c r="L325" s="246">
        <v>0</v>
      </c>
      <c r="M325" s="245"/>
      <c r="N325" s="246">
        <f>ROUND(L325*K325,2)</f>
        <v>0</v>
      </c>
      <c r="O325" s="245"/>
      <c r="P325" s="245"/>
      <c r="Q325" s="245"/>
      <c r="R325" s="140"/>
      <c r="T325" s="141" t="s">
        <v>3</v>
      </c>
      <c r="U325" s="40" t="s">
        <v>41</v>
      </c>
      <c r="V325" s="142">
        <v>0.25</v>
      </c>
      <c r="W325" s="142">
        <f>V325*K325</f>
        <v>0.25</v>
      </c>
      <c r="X325" s="142">
        <v>4.5500000000000002E-3</v>
      </c>
      <c r="Y325" s="142">
        <f>X325*K325</f>
        <v>4.5500000000000002E-3</v>
      </c>
      <c r="Z325" s="142">
        <v>0</v>
      </c>
      <c r="AA325" s="143">
        <f>Z325*K325</f>
        <v>0</v>
      </c>
      <c r="AR325" s="17" t="s">
        <v>258</v>
      </c>
      <c r="AT325" s="17" t="s">
        <v>155</v>
      </c>
      <c r="AU325" s="17" t="s">
        <v>81</v>
      </c>
      <c r="AY325" s="17" t="s">
        <v>154</v>
      </c>
      <c r="BE325" s="144">
        <f>IF(U325="základní",N325,0)</f>
        <v>0</v>
      </c>
      <c r="BF325" s="144">
        <f>IF(U325="snížená",N325,0)</f>
        <v>0</v>
      </c>
      <c r="BG325" s="144">
        <f>IF(U325="zákl. přenesená",N325,0)</f>
        <v>0</v>
      </c>
      <c r="BH325" s="144">
        <f>IF(U325="sníž. přenesená",N325,0)</f>
        <v>0</v>
      </c>
      <c r="BI325" s="144">
        <f>IF(U325="nulová",N325,0)</f>
        <v>0</v>
      </c>
      <c r="BJ325" s="17" t="s">
        <v>81</v>
      </c>
      <c r="BK325" s="144">
        <f>ROUND(L325*K325,2)</f>
        <v>0</v>
      </c>
      <c r="BL325" s="17" t="s">
        <v>258</v>
      </c>
      <c r="BM325" s="17" t="s">
        <v>1971</v>
      </c>
    </row>
    <row r="326" spans="2:65" s="1" customFormat="1" ht="31.5" customHeight="1" x14ac:dyDescent="0.1">
      <c r="B326" s="135"/>
      <c r="C326" s="136" t="s">
        <v>680</v>
      </c>
      <c r="D326" s="136" t="s">
        <v>155</v>
      </c>
      <c r="E326" s="137" t="s">
        <v>1972</v>
      </c>
      <c r="F326" s="244" t="s">
        <v>1973</v>
      </c>
      <c r="G326" s="245"/>
      <c r="H326" s="245"/>
      <c r="I326" s="245"/>
      <c r="J326" s="138" t="s">
        <v>292</v>
      </c>
      <c r="K326" s="139">
        <v>1</v>
      </c>
      <c r="L326" s="246">
        <v>0</v>
      </c>
      <c r="M326" s="245"/>
      <c r="N326" s="246">
        <f>ROUND(L326*K326,2)</f>
        <v>0</v>
      </c>
      <c r="O326" s="245"/>
      <c r="P326" s="245"/>
      <c r="Q326" s="245"/>
      <c r="R326" s="140"/>
      <c r="T326" s="141" t="s">
        <v>3</v>
      </c>
      <c r="U326" s="40" t="s">
        <v>41</v>
      </c>
      <c r="V326" s="142">
        <v>0.51200000000000001</v>
      </c>
      <c r="W326" s="142">
        <f>V326*K326</f>
        <v>0.51200000000000001</v>
      </c>
      <c r="X326" s="142">
        <v>6.8999999999999997E-4</v>
      </c>
      <c r="Y326" s="142">
        <f>X326*K326</f>
        <v>6.8999999999999997E-4</v>
      </c>
      <c r="Z326" s="142">
        <v>0</v>
      </c>
      <c r="AA326" s="143">
        <f>Z326*K326</f>
        <v>0</v>
      </c>
      <c r="AR326" s="17" t="s">
        <v>258</v>
      </c>
      <c r="AT326" s="17" t="s">
        <v>155</v>
      </c>
      <c r="AU326" s="17" t="s">
        <v>81</v>
      </c>
      <c r="AY326" s="17" t="s">
        <v>154</v>
      </c>
      <c r="BE326" s="144">
        <f>IF(U326="základní",N326,0)</f>
        <v>0</v>
      </c>
      <c r="BF326" s="144">
        <f>IF(U326="snížená",N326,0)</f>
        <v>0</v>
      </c>
      <c r="BG326" s="144">
        <f>IF(U326="zákl. přenesená",N326,0)</f>
        <v>0</v>
      </c>
      <c r="BH326" s="144">
        <f>IF(U326="sníž. přenesená",N326,0)</f>
        <v>0</v>
      </c>
      <c r="BI326" s="144">
        <f>IF(U326="nulová",N326,0)</f>
        <v>0</v>
      </c>
      <c r="BJ326" s="17" t="s">
        <v>81</v>
      </c>
      <c r="BK326" s="144">
        <f>ROUND(L326*K326,2)</f>
        <v>0</v>
      </c>
      <c r="BL326" s="17" t="s">
        <v>258</v>
      </c>
      <c r="BM326" s="17" t="s">
        <v>1974</v>
      </c>
    </row>
    <row r="327" spans="2:65" s="1" customFormat="1" ht="31.5" customHeight="1" x14ac:dyDescent="0.1">
      <c r="B327" s="135"/>
      <c r="C327" s="177" t="s">
        <v>685</v>
      </c>
      <c r="D327" s="177" t="s">
        <v>367</v>
      </c>
      <c r="E327" s="178" t="s">
        <v>1975</v>
      </c>
      <c r="F327" s="256" t="s">
        <v>1976</v>
      </c>
      <c r="G327" s="257"/>
      <c r="H327" s="257"/>
      <c r="I327" s="257"/>
      <c r="J327" s="179" t="s">
        <v>235</v>
      </c>
      <c r="K327" s="180">
        <v>1</v>
      </c>
      <c r="L327" s="258">
        <v>0</v>
      </c>
      <c r="M327" s="257"/>
      <c r="N327" s="258">
        <f>ROUND(L327*K327,2)</f>
        <v>0</v>
      </c>
      <c r="O327" s="245"/>
      <c r="P327" s="245"/>
      <c r="Q327" s="245"/>
      <c r="R327" s="140"/>
      <c r="T327" s="141" t="s">
        <v>3</v>
      </c>
      <c r="U327" s="40" t="s">
        <v>41</v>
      </c>
      <c r="V327" s="142">
        <v>0</v>
      </c>
      <c r="W327" s="142">
        <f>V327*K327</f>
        <v>0</v>
      </c>
      <c r="X327" s="142">
        <v>1E-3</v>
      </c>
      <c r="Y327" s="142">
        <f>X327*K327</f>
        <v>1E-3</v>
      </c>
      <c r="Z327" s="142">
        <v>0</v>
      </c>
      <c r="AA327" s="143">
        <f>Z327*K327</f>
        <v>0</v>
      </c>
      <c r="AR327" s="17" t="s">
        <v>383</v>
      </c>
      <c r="AT327" s="17" t="s">
        <v>367</v>
      </c>
      <c r="AU327" s="17" t="s">
        <v>81</v>
      </c>
      <c r="AY327" s="17" t="s">
        <v>154</v>
      </c>
      <c r="BE327" s="144">
        <f>IF(U327="základní",N327,0)</f>
        <v>0</v>
      </c>
      <c r="BF327" s="144">
        <f>IF(U327="snížená",N327,0)</f>
        <v>0</v>
      </c>
      <c r="BG327" s="144">
        <f>IF(U327="zákl. přenesená",N327,0)</f>
        <v>0</v>
      </c>
      <c r="BH327" s="144">
        <f>IF(U327="sníž. přenesená",N327,0)</f>
        <v>0</v>
      </c>
      <c r="BI327" s="144">
        <f>IF(U327="nulová",N327,0)</f>
        <v>0</v>
      </c>
      <c r="BJ327" s="17" t="s">
        <v>81</v>
      </c>
      <c r="BK327" s="144">
        <f>ROUND(L327*K327,2)</f>
        <v>0</v>
      </c>
      <c r="BL327" s="17" t="s">
        <v>258</v>
      </c>
      <c r="BM327" s="17" t="s">
        <v>1977</v>
      </c>
    </row>
    <row r="328" spans="2:65" s="9" customFormat="1" ht="29.85" customHeight="1" x14ac:dyDescent="0.15">
      <c r="B328" s="124"/>
      <c r="C328" s="125"/>
      <c r="D328" s="134" t="s">
        <v>1710</v>
      </c>
      <c r="E328" s="134"/>
      <c r="F328" s="134"/>
      <c r="G328" s="134"/>
      <c r="H328" s="134"/>
      <c r="I328" s="134"/>
      <c r="J328" s="134"/>
      <c r="K328" s="134"/>
      <c r="L328" s="134"/>
      <c r="M328" s="134"/>
      <c r="N328" s="260">
        <f>BK328</f>
        <v>0</v>
      </c>
      <c r="O328" s="261"/>
      <c r="P328" s="261"/>
      <c r="Q328" s="261"/>
      <c r="R328" s="127"/>
      <c r="T328" s="128"/>
      <c r="U328" s="125"/>
      <c r="V328" s="125"/>
      <c r="W328" s="129">
        <f>SUM(W329:W370)</f>
        <v>20.950154999999995</v>
      </c>
      <c r="X328" s="125"/>
      <c r="Y328" s="129">
        <f>SUM(Y329:Y370)</f>
        <v>0.23770099999999994</v>
      </c>
      <c r="Z328" s="125"/>
      <c r="AA328" s="130">
        <f>SUM(AA329:AA370)</f>
        <v>0</v>
      </c>
      <c r="AR328" s="131" t="s">
        <v>81</v>
      </c>
      <c r="AT328" s="132" t="s">
        <v>73</v>
      </c>
      <c r="AU328" s="132" t="s">
        <v>20</v>
      </c>
      <c r="AY328" s="131" t="s">
        <v>154</v>
      </c>
      <c r="BK328" s="133">
        <f>SUM(BK329:BK370)</f>
        <v>0</v>
      </c>
    </row>
    <row r="329" spans="2:65" s="1" customFormat="1" ht="31.5" customHeight="1" x14ac:dyDescent="0.1">
      <c r="B329" s="135"/>
      <c r="C329" s="136" t="s">
        <v>706</v>
      </c>
      <c r="D329" s="136" t="s">
        <v>155</v>
      </c>
      <c r="E329" s="137" t="s">
        <v>1978</v>
      </c>
      <c r="F329" s="244" t="s">
        <v>1979</v>
      </c>
      <c r="G329" s="245"/>
      <c r="H329" s="245"/>
      <c r="I329" s="245"/>
      <c r="J329" s="138" t="s">
        <v>292</v>
      </c>
      <c r="K329" s="139">
        <v>3</v>
      </c>
      <c r="L329" s="246">
        <v>0</v>
      </c>
      <c r="M329" s="245"/>
      <c r="N329" s="246">
        <f>ROUND(L329*K329,2)</f>
        <v>0</v>
      </c>
      <c r="O329" s="245"/>
      <c r="P329" s="245"/>
      <c r="Q329" s="245"/>
      <c r="R329" s="140"/>
      <c r="T329" s="141" t="s">
        <v>3</v>
      </c>
      <c r="U329" s="40" t="s">
        <v>41</v>
      </c>
      <c r="V329" s="142">
        <v>1.1000000000000001</v>
      </c>
      <c r="W329" s="142">
        <f>V329*K329</f>
        <v>3.3000000000000003</v>
      </c>
      <c r="X329" s="142">
        <v>1.7877000000000001E-2</v>
      </c>
      <c r="Y329" s="142">
        <f>X329*K329</f>
        <v>5.3630999999999998E-2</v>
      </c>
      <c r="Z329" s="142">
        <v>0</v>
      </c>
      <c r="AA329" s="143">
        <f>Z329*K329</f>
        <v>0</v>
      </c>
      <c r="AR329" s="17" t="s">
        <v>258</v>
      </c>
      <c r="AT329" s="17" t="s">
        <v>155</v>
      </c>
      <c r="AU329" s="17" t="s">
        <v>81</v>
      </c>
      <c r="AY329" s="17" t="s">
        <v>154</v>
      </c>
      <c r="BE329" s="144">
        <f>IF(U329="základní",N329,0)</f>
        <v>0</v>
      </c>
      <c r="BF329" s="144">
        <f>IF(U329="snížená",N329,0)</f>
        <v>0</v>
      </c>
      <c r="BG329" s="144">
        <f>IF(U329="zákl. přenesená",N329,0)</f>
        <v>0</v>
      </c>
      <c r="BH329" s="144">
        <f>IF(U329="sníž. přenesená",N329,0)</f>
        <v>0</v>
      </c>
      <c r="BI329" s="144">
        <f>IF(U329="nulová",N329,0)</f>
        <v>0</v>
      </c>
      <c r="BJ329" s="17" t="s">
        <v>81</v>
      </c>
      <c r="BK329" s="144">
        <f>ROUND(L329*K329,2)</f>
        <v>0</v>
      </c>
      <c r="BL329" s="17" t="s">
        <v>258</v>
      </c>
      <c r="BM329" s="17" t="s">
        <v>1980</v>
      </c>
    </row>
    <row r="330" spans="2:65" s="10" customFormat="1" ht="22.5" customHeight="1" x14ac:dyDescent="0.1">
      <c r="B330" s="145"/>
      <c r="C330" s="146"/>
      <c r="D330" s="146"/>
      <c r="E330" s="147" t="s">
        <v>3</v>
      </c>
      <c r="F330" s="247" t="s">
        <v>1826</v>
      </c>
      <c r="G330" s="248"/>
      <c r="H330" s="248"/>
      <c r="I330" s="248"/>
      <c r="J330" s="146"/>
      <c r="K330" s="148" t="s">
        <v>3</v>
      </c>
      <c r="L330" s="146"/>
      <c r="M330" s="146"/>
      <c r="N330" s="146"/>
      <c r="O330" s="146"/>
      <c r="P330" s="146"/>
      <c r="Q330" s="146"/>
      <c r="R330" s="149"/>
      <c r="T330" s="150"/>
      <c r="U330" s="146"/>
      <c r="V330" s="146"/>
      <c r="W330" s="146"/>
      <c r="X330" s="146"/>
      <c r="Y330" s="146"/>
      <c r="Z330" s="146"/>
      <c r="AA330" s="151"/>
      <c r="AT330" s="152" t="s">
        <v>161</v>
      </c>
      <c r="AU330" s="152" t="s">
        <v>81</v>
      </c>
      <c r="AV330" s="10" t="s">
        <v>20</v>
      </c>
      <c r="AW330" s="10" t="s">
        <v>32</v>
      </c>
      <c r="AX330" s="10" t="s">
        <v>74</v>
      </c>
      <c r="AY330" s="152" t="s">
        <v>154</v>
      </c>
    </row>
    <row r="331" spans="2:65" s="11" customFormat="1" ht="22.5" customHeight="1" x14ac:dyDescent="0.1">
      <c r="B331" s="153"/>
      <c r="C331" s="154"/>
      <c r="D331" s="154"/>
      <c r="E331" s="155" t="s">
        <v>3</v>
      </c>
      <c r="F331" s="249" t="s">
        <v>20</v>
      </c>
      <c r="G331" s="250"/>
      <c r="H331" s="250"/>
      <c r="I331" s="250"/>
      <c r="J331" s="154"/>
      <c r="K331" s="156">
        <v>1</v>
      </c>
      <c r="L331" s="154"/>
      <c r="M331" s="154"/>
      <c r="N331" s="154"/>
      <c r="O331" s="154"/>
      <c r="P331" s="154"/>
      <c r="Q331" s="154"/>
      <c r="R331" s="157"/>
      <c r="T331" s="158"/>
      <c r="U331" s="154"/>
      <c r="V331" s="154"/>
      <c r="W331" s="154"/>
      <c r="X331" s="154"/>
      <c r="Y331" s="154"/>
      <c r="Z331" s="154"/>
      <c r="AA331" s="159"/>
      <c r="AT331" s="160" t="s">
        <v>161</v>
      </c>
      <c r="AU331" s="160" t="s">
        <v>81</v>
      </c>
      <c r="AV331" s="11" t="s">
        <v>81</v>
      </c>
      <c r="AW331" s="11" t="s">
        <v>32</v>
      </c>
      <c r="AX331" s="11" t="s">
        <v>74</v>
      </c>
      <c r="AY331" s="160" t="s">
        <v>154</v>
      </c>
    </row>
    <row r="332" spans="2:65" s="10" customFormat="1" ht="22.5" customHeight="1" x14ac:dyDescent="0.1">
      <c r="B332" s="145"/>
      <c r="C332" s="146"/>
      <c r="D332" s="146"/>
      <c r="E332" s="147" t="s">
        <v>3</v>
      </c>
      <c r="F332" s="253" t="s">
        <v>1814</v>
      </c>
      <c r="G332" s="248"/>
      <c r="H332" s="248"/>
      <c r="I332" s="248"/>
      <c r="J332" s="146"/>
      <c r="K332" s="148" t="s">
        <v>3</v>
      </c>
      <c r="L332" s="146"/>
      <c r="M332" s="146"/>
      <c r="N332" s="146"/>
      <c r="O332" s="146"/>
      <c r="P332" s="146"/>
      <c r="Q332" s="146"/>
      <c r="R332" s="149"/>
      <c r="T332" s="150"/>
      <c r="U332" s="146"/>
      <c r="V332" s="146"/>
      <c r="W332" s="146"/>
      <c r="X332" s="146"/>
      <c r="Y332" s="146"/>
      <c r="Z332" s="146"/>
      <c r="AA332" s="151"/>
      <c r="AT332" s="152" t="s">
        <v>161</v>
      </c>
      <c r="AU332" s="152" t="s">
        <v>81</v>
      </c>
      <c r="AV332" s="10" t="s">
        <v>20</v>
      </c>
      <c r="AW332" s="10" t="s">
        <v>32</v>
      </c>
      <c r="AX332" s="10" t="s">
        <v>74</v>
      </c>
      <c r="AY332" s="152" t="s">
        <v>154</v>
      </c>
    </row>
    <row r="333" spans="2:65" s="11" customFormat="1" ht="22.5" customHeight="1" x14ac:dyDescent="0.1">
      <c r="B333" s="153"/>
      <c r="C333" s="154"/>
      <c r="D333" s="154"/>
      <c r="E333" s="155" t="s">
        <v>3</v>
      </c>
      <c r="F333" s="249" t="s">
        <v>497</v>
      </c>
      <c r="G333" s="250"/>
      <c r="H333" s="250"/>
      <c r="I333" s="250"/>
      <c r="J333" s="154"/>
      <c r="K333" s="156">
        <v>2</v>
      </c>
      <c r="L333" s="154"/>
      <c r="M333" s="154"/>
      <c r="N333" s="154"/>
      <c r="O333" s="154"/>
      <c r="P333" s="154"/>
      <c r="Q333" s="154"/>
      <c r="R333" s="157"/>
      <c r="T333" s="158"/>
      <c r="U333" s="154"/>
      <c r="V333" s="154"/>
      <c r="W333" s="154"/>
      <c r="X333" s="154"/>
      <c r="Y333" s="154"/>
      <c r="Z333" s="154"/>
      <c r="AA333" s="159"/>
      <c r="AT333" s="160" t="s">
        <v>161</v>
      </c>
      <c r="AU333" s="160" t="s">
        <v>81</v>
      </c>
      <c r="AV333" s="11" t="s">
        <v>81</v>
      </c>
      <c r="AW333" s="11" t="s">
        <v>32</v>
      </c>
      <c r="AX333" s="11" t="s">
        <v>74</v>
      </c>
      <c r="AY333" s="160" t="s">
        <v>154</v>
      </c>
    </row>
    <row r="334" spans="2:65" s="12" customFormat="1" ht="22.5" customHeight="1" x14ac:dyDescent="0.1">
      <c r="B334" s="161"/>
      <c r="C334" s="162"/>
      <c r="D334" s="162"/>
      <c r="E334" s="163" t="s">
        <v>3</v>
      </c>
      <c r="F334" s="251" t="s">
        <v>163</v>
      </c>
      <c r="G334" s="252"/>
      <c r="H334" s="252"/>
      <c r="I334" s="252"/>
      <c r="J334" s="162"/>
      <c r="K334" s="164">
        <v>3</v>
      </c>
      <c r="L334" s="162"/>
      <c r="M334" s="162"/>
      <c r="N334" s="162"/>
      <c r="O334" s="162"/>
      <c r="P334" s="162"/>
      <c r="Q334" s="162"/>
      <c r="R334" s="165"/>
      <c r="T334" s="166"/>
      <c r="U334" s="162"/>
      <c r="V334" s="162"/>
      <c r="W334" s="162"/>
      <c r="X334" s="162"/>
      <c r="Y334" s="162"/>
      <c r="Z334" s="162"/>
      <c r="AA334" s="167"/>
      <c r="AT334" s="168" t="s">
        <v>161</v>
      </c>
      <c r="AU334" s="168" t="s">
        <v>81</v>
      </c>
      <c r="AV334" s="12" t="s">
        <v>87</v>
      </c>
      <c r="AW334" s="12" t="s">
        <v>32</v>
      </c>
      <c r="AX334" s="12" t="s">
        <v>20</v>
      </c>
      <c r="AY334" s="168" t="s">
        <v>154</v>
      </c>
    </row>
    <row r="335" spans="2:65" s="1" customFormat="1" ht="31.5" customHeight="1" x14ac:dyDescent="0.1">
      <c r="B335" s="135"/>
      <c r="C335" s="136" t="s">
        <v>711</v>
      </c>
      <c r="D335" s="136" t="s">
        <v>155</v>
      </c>
      <c r="E335" s="137" t="s">
        <v>1981</v>
      </c>
      <c r="F335" s="244" t="s">
        <v>1982</v>
      </c>
      <c r="G335" s="245"/>
      <c r="H335" s="245"/>
      <c r="I335" s="245"/>
      <c r="J335" s="138" t="s">
        <v>292</v>
      </c>
      <c r="K335" s="139">
        <v>2</v>
      </c>
      <c r="L335" s="246">
        <v>0</v>
      </c>
      <c r="M335" s="245"/>
      <c r="N335" s="246">
        <f>ROUND(L335*K335,2)</f>
        <v>0</v>
      </c>
      <c r="O335" s="245"/>
      <c r="P335" s="245"/>
      <c r="Q335" s="245"/>
      <c r="R335" s="140"/>
      <c r="T335" s="141" t="s">
        <v>3</v>
      </c>
      <c r="U335" s="40" t="s">
        <v>41</v>
      </c>
      <c r="V335" s="142">
        <v>1.1000000000000001</v>
      </c>
      <c r="W335" s="142">
        <f>V335*K335</f>
        <v>2.2000000000000002</v>
      </c>
      <c r="X335" s="142">
        <v>1.8079999999999999E-2</v>
      </c>
      <c r="Y335" s="142">
        <f>X335*K335</f>
        <v>3.6159999999999998E-2</v>
      </c>
      <c r="Z335" s="142">
        <v>0</v>
      </c>
      <c r="AA335" s="143">
        <f>Z335*K335</f>
        <v>0</v>
      </c>
      <c r="AR335" s="17" t="s">
        <v>258</v>
      </c>
      <c r="AT335" s="17" t="s">
        <v>155</v>
      </c>
      <c r="AU335" s="17" t="s">
        <v>81</v>
      </c>
      <c r="AY335" s="17" t="s">
        <v>154</v>
      </c>
      <c r="BE335" s="144">
        <f>IF(U335="základní",N335,0)</f>
        <v>0</v>
      </c>
      <c r="BF335" s="144">
        <f>IF(U335="snížená",N335,0)</f>
        <v>0</v>
      </c>
      <c r="BG335" s="144">
        <f>IF(U335="zákl. přenesená",N335,0)</f>
        <v>0</v>
      </c>
      <c r="BH335" s="144">
        <f>IF(U335="sníž. přenesená",N335,0)</f>
        <v>0</v>
      </c>
      <c r="BI335" s="144">
        <f>IF(U335="nulová",N335,0)</f>
        <v>0</v>
      </c>
      <c r="BJ335" s="17" t="s">
        <v>81</v>
      </c>
      <c r="BK335" s="144">
        <f>ROUND(L335*K335,2)</f>
        <v>0</v>
      </c>
      <c r="BL335" s="17" t="s">
        <v>258</v>
      </c>
      <c r="BM335" s="17" t="s">
        <v>1983</v>
      </c>
    </row>
    <row r="336" spans="2:65" s="10" customFormat="1" ht="22.5" customHeight="1" x14ac:dyDescent="0.1">
      <c r="B336" s="145"/>
      <c r="C336" s="146"/>
      <c r="D336" s="146"/>
      <c r="E336" s="147" t="s">
        <v>3</v>
      </c>
      <c r="F336" s="247" t="s">
        <v>1826</v>
      </c>
      <c r="G336" s="248"/>
      <c r="H336" s="248"/>
      <c r="I336" s="248"/>
      <c r="J336" s="146"/>
      <c r="K336" s="148" t="s">
        <v>3</v>
      </c>
      <c r="L336" s="146"/>
      <c r="M336" s="146"/>
      <c r="N336" s="146"/>
      <c r="O336" s="146"/>
      <c r="P336" s="146"/>
      <c r="Q336" s="146"/>
      <c r="R336" s="149"/>
      <c r="T336" s="150"/>
      <c r="U336" s="146"/>
      <c r="V336" s="146"/>
      <c r="W336" s="146"/>
      <c r="X336" s="146"/>
      <c r="Y336" s="146"/>
      <c r="Z336" s="146"/>
      <c r="AA336" s="151"/>
      <c r="AT336" s="152" t="s">
        <v>161</v>
      </c>
      <c r="AU336" s="152" t="s">
        <v>81</v>
      </c>
      <c r="AV336" s="10" t="s">
        <v>20</v>
      </c>
      <c r="AW336" s="10" t="s">
        <v>32</v>
      </c>
      <c r="AX336" s="10" t="s">
        <v>74</v>
      </c>
      <c r="AY336" s="152" t="s">
        <v>154</v>
      </c>
    </row>
    <row r="337" spans="2:65" s="11" customFormat="1" ht="22.5" customHeight="1" x14ac:dyDescent="0.1">
      <c r="B337" s="153"/>
      <c r="C337" s="154"/>
      <c r="D337" s="154"/>
      <c r="E337" s="155" t="s">
        <v>3</v>
      </c>
      <c r="F337" s="249" t="s">
        <v>497</v>
      </c>
      <c r="G337" s="250"/>
      <c r="H337" s="250"/>
      <c r="I337" s="250"/>
      <c r="J337" s="154"/>
      <c r="K337" s="156">
        <v>2</v>
      </c>
      <c r="L337" s="154"/>
      <c r="M337" s="154"/>
      <c r="N337" s="154"/>
      <c r="O337" s="154"/>
      <c r="P337" s="154"/>
      <c r="Q337" s="154"/>
      <c r="R337" s="157"/>
      <c r="T337" s="158"/>
      <c r="U337" s="154"/>
      <c r="V337" s="154"/>
      <c r="W337" s="154"/>
      <c r="X337" s="154"/>
      <c r="Y337" s="154"/>
      <c r="Z337" s="154"/>
      <c r="AA337" s="159"/>
      <c r="AT337" s="160" t="s">
        <v>161</v>
      </c>
      <c r="AU337" s="160" t="s">
        <v>81</v>
      </c>
      <c r="AV337" s="11" t="s">
        <v>81</v>
      </c>
      <c r="AW337" s="11" t="s">
        <v>32</v>
      </c>
      <c r="AX337" s="11" t="s">
        <v>74</v>
      </c>
      <c r="AY337" s="160" t="s">
        <v>154</v>
      </c>
    </row>
    <row r="338" spans="2:65" s="12" customFormat="1" ht="22.5" customHeight="1" x14ac:dyDescent="0.1">
      <c r="B338" s="161"/>
      <c r="C338" s="162"/>
      <c r="D338" s="162"/>
      <c r="E338" s="163" t="s">
        <v>3</v>
      </c>
      <c r="F338" s="251" t="s">
        <v>163</v>
      </c>
      <c r="G338" s="252"/>
      <c r="H338" s="252"/>
      <c r="I338" s="252"/>
      <c r="J338" s="162"/>
      <c r="K338" s="164">
        <v>2</v>
      </c>
      <c r="L338" s="162"/>
      <c r="M338" s="162"/>
      <c r="N338" s="162"/>
      <c r="O338" s="162"/>
      <c r="P338" s="162"/>
      <c r="Q338" s="162"/>
      <c r="R338" s="165"/>
      <c r="T338" s="166"/>
      <c r="U338" s="162"/>
      <c r="V338" s="162"/>
      <c r="W338" s="162"/>
      <c r="X338" s="162"/>
      <c r="Y338" s="162"/>
      <c r="Z338" s="162"/>
      <c r="AA338" s="167"/>
      <c r="AT338" s="168" t="s">
        <v>161</v>
      </c>
      <c r="AU338" s="168" t="s">
        <v>81</v>
      </c>
      <c r="AV338" s="12" t="s">
        <v>87</v>
      </c>
      <c r="AW338" s="12" t="s">
        <v>32</v>
      </c>
      <c r="AX338" s="12" t="s">
        <v>20</v>
      </c>
      <c r="AY338" s="168" t="s">
        <v>154</v>
      </c>
    </row>
    <row r="339" spans="2:65" s="1" customFormat="1" ht="31.5" customHeight="1" x14ac:dyDescent="0.1">
      <c r="B339" s="135"/>
      <c r="C339" s="136" t="s">
        <v>716</v>
      </c>
      <c r="D339" s="136" t="s">
        <v>155</v>
      </c>
      <c r="E339" s="137" t="s">
        <v>1984</v>
      </c>
      <c r="F339" s="244" t="s">
        <v>1985</v>
      </c>
      <c r="G339" s="245"/>
      <c r="H339" s="245"/>
      <c r="I339" s="245"/>
      <c r="J339" s="138" t="s">
        <v>292</v>
      </c>
      <c r="K339" s="139">
        <v>1</v>
      </c>
      <c r="L339" s="246">
        <v>0</v>
      </c>
      <c r="M339" s="245"/>
      <c r="N339" s="246">
        <f>ROUND(L339*K339,2)</f>
        <v>0</v>
      </c>
      <c r="O339" s="245"/>
      <c r="P339" s="245"/>
      <c r="Q339" s="245"/>
      <c r="R339" s="140"/>
      <c r="T339" s="141" t="s">
        <v>3</v>
      </c>
      <c r="U339" s="40" t="s">
        <v>41</v>
      </c>
      <c r="V339" s="142">
        <v>1.1000000000000001</v>
      </c>
      <c r="W339" s="142">
        <f>V339*K339</f>
        <v>1.1000000000000001</v>
      </c>
      <c r="X339" s="142">
        <v>1.729E-2</v>
      </c>
      <c r="Y339" s="142">
        <f>X339*K339</f>
        <v>1.729E-2</v>
      </c>
      <c r="Z339" s="142">
        <v>0</v>
      </c>
      <c r="AA339" s="143">
        <f>Z339*K339</f>
        <v>0</v>
      </c>
      <c r="AR339" s="17" t="s">
        <v>258</v>
      </c>
      <c r="AT339" s="17" t="s">
        <v>155</v>
      </c>
      <c r="AU339" s="17" t="s">
        <v>81</v>
      </c>
      <c r="AY339" s="17" t="s">
        <v>154</v>
      </c>
      <c r="BE339" s="144">
        <f>IF(U339="základní",N339,0)</f>
        <v>0</v>
      </c>
      <c r="BF339" s="144">
        <f>IF(U339="snížená",N339,0)</f>
        <v>0</v>
      </c>
      <c r="BG339" s="144">
        <f>IF(U339="zákl. přenesená",N339,0)</f>
        <v>0</v>
      </c>
      <c r="BH339" s="144">
        <f>IF(U339="sníž. přenesená",N339,0)</f>
        <v>0</v>
      </c>
      <c r="BI339" s="144">
        <f>IF(U339="nulová",N339,0)</f>
        <v>0</v>
      </c>
      <c r="BJ339" s="17" t="s">
        <v>81</v>
      </c>
      <c r="BK339" s="144">
        <f>ROUND(L339*K339,2)</f>
        <v>0</v>
      </c>
      <c r="BL339" s="17" t="s">
        <v>258</v>
      </c>
      <c r="BM339" s="17" t="s">
        <v>1986</v>
      </c>
    </row>
    <row r="340" spans="2:65" s="10" customFormat="1" ht="22.5" customHeight="1" x14ac:dyDescent="0.1">
      <c r="B340" s="145"/>
      <c r="C340" s="146"/>
      <c r="D340" s="146"/>
      <c r="E340" s="147" t="s">
        <v>3</v>
      </c>
      <c r="F340" s="247" t="s">
        <v>1814</v>
      </c>
      <c r="G340" s="248"/>
      <c r="H340" s="248"/>
      <c r="I340" s="248"/>
      <c r="J340" s="146"/>
      <c r="K340" s="148" t="s">
        <v>3</v>
      </c>
      <c r="L340" s="146"/>
      <c r="M340" s="146"/>
      <c r="N340" s="146"/>
      <c r="O340" s="146"/>
      <c r="P340" s="146"/>
      <c r="Q340" s="146"/>
      <c r="R340" s="149"/>
      <c r="T340" s="150"/>
      <c r="U340" s="146"/>
      <c r="V340" s="146"/>
      <c r="W340" s="146"/>
      <c r="X340" s="146"/>
      <c r="Y340" s="146"/>
      <c r="Z340" s="146"/>
      <c r="AA340" s="151"/>
      <c r="AT340" s="152" t="s">
        <v>161</v>
      </c>
      <c r="AU340" s="152" t="s">
        <v>81</v>
      </c>
      <c r="AV340" s="10" t="s">
        <v>20</v>
      </c>
      <c r="AW340" s="10" t="s">
        <v>32</v>
      </c>
      <c r="AX340" s="10" t="s">
        <v>74</v>
      </c>
      <c r="AY340" s="152" t="s">
        <v>154</v>
      </c>
    </row>
    <row r="341" spans="2:65" s="11" customFormat="1" ht="22.5" customHeight="1" x14ac:dyDescent="0.1">
      <c r="B341" s="153"/>
      <c r="C341" s="154"/>
      <c r="D341" s="154"/>
      <c r="E341" s="155" t="s">
        <v>3</v>
      </c>
      <c r="F341" s="249" t="s">
        <v>20</v>
      </c>
      <c r="G341" s="250"/>
      <c r="H341" s="250"/>
      <c r="I341" s="250"/>
      <c r="J341" s="154"/>
      <c r="K341" s="156">
        <v>1</v>
      </c>
      <c r="L341" s="154"/>
      <c r="M341" s="154"/>
      <c r="N341" s="154"/>
      <c r="O341" s="154"/>
      <c r="P341" s="154"/>
      <c r="Q341" s="154"/>
      <c r="R341" s="157"/>
      <c r="T341" s="158"/>
      <c r="U341" s="154"/>
      <c r="V341" s="154"/>
      <c r="W341" s="154"/>
      <c r="X341" s="154"/>
      <c r="Y341" s="154"/>
      <c r="Z341" s="154"/>
      <c r="AA341" s="159"/>
      <c r="AT341" s="160" t="s">
        <v>161</v>
      </c>
      <c r="AU341" s="160" t="s">
        <v>81</v>
      </c>
      <c r="AV341" s="11" t="s">
        <v>81</v>
      </c>
      <c r="AW341" s="11" t="s">
        <v>32</v>
      </c>
      <c r="AX341" s="11" t="s">
        <v>74</v>
      </c>
      <c r="AY341" s="160" t="s">
        <v>154</v>
      </c>
    </row>
    <row r="342" spans="2:65" s="12" customFormat="1" ht="22.5" customHeight="1" x14ac:dyDescent="0.1">
      <c r="B342" s="161"/>
      <c r="C342" s="162"/>
      <c r="D342" s="162"/>
      <c r="E342" s="163" t="s">
        <v>3</v>
      </c>
      <c r="F342" s="251" t="s">
        <v>163</v>
      </c>
      <c r="G342" s="252"/>
      <c r="H342" s="252"/>
      <c r="I342" s="252"/>
      <c r="J342" s="162"/>
      <c r="K342" s="164">
        <v>1</v>
      </c>
      <c r="L342" s="162"/>
      <c r="M342" s="162"/>
      <c r="N342" s="162"/>
      <c r="O342" s="162"/>
      <c r="P342" s="162"/>
      <c r="Q342" s="162"/>
      <c r="R342" s="165"/>
      <c r="T342" s="166"/>
      <c r="U342" s="162"/>
      <c r="V342" s="162"/>
      <c r="W342" s="162"/>
      <c r="X342" s="162"/>
      <c r="Y342" s="162"/>
      <c r="Z342" s="162"/>
      <c r="AA342" s="167"/>
      <c r="AT342" s="168" t="s">
        <v>161</v>
      </c>
      <c r="AU342" s="168" t="s">
        <v>81</v>
      </c>
      <c r="AV342" s="12" t="s">
        <v>87</v>
      </c>
      <c r="AW342" s="12" t="s">
        <v>32</v>
      </c>
      <c r="AX342" s="12" t="s">
        <v>20</v>
      </c>
      <c r="AY342" s="168" t="s">
        <v>154</v>
      </c>
    </row>
    <row r="343" spans="2:65" s="1" customFormat="1" ht="22.5" customHeight="1" x14ac:dyDescent="0.1">
      <c r="B343" s="135"/>
      <c r="C343" s="136" t="s">
        <v>720</v>
      </c>
      <c r="D343" s="136" t="s">
        <v>155</v>
      </c>
      <c r="E343" s="137" t="s">
        <v>1987</v>
      </c>
      <c r="F343" s="244" t="s">
        <v>1988</v>
      </c>
      <c r="G343" s="245"/>
      <c r="H343" s="245"/>
      <c r="I343" s="245"/>
      <c r="J343" s="138" t="s">
        <v>292</v>
      </c>
      <c r="K343" s="139">
        <v>1</v>
      </c>
      <c r="L343" s="246">
        <v>0</v>
      </c>
      <c r="M343" s="245"/>
      <c r="N343" s="246">
        <f>ROUND(L343*K343,2)</f>
        <v>0</v>
      </c>
      <c r="O343" s="245"/>
      <c r="P343" s="245"/>
      <c r="Q343" s="245"/>
      <c r="R343" s="140"/>
      <c r="T343" s="141" t="s">
        <v>3</v>
      </c>
      <c r="U343" s="40" t="s">
        <v>41</v>
      </c>
      <c r="V343" s="142">
        <v>1.1000000000000001</v>
      </c>
      <c r="W343" s="142">
        <f>V343*K343</f>
        <v>1.1000000000000001</v>
      </c>
      <c r="X343" s="142">
        <v>1.158E-2</v>
      </c>
      <c r="Y343" s="142">
        <f>X343*K343</f>
        <v>1.158E-2</v>
      </c>
      <c r="Z343" s="142">
        <v>0</v>
      </c>
      <c r="AA343" s="143">
        <f>Z343*K343</f>
        <v>0</v>
      </c>
      <c r="AR343" s="17" t="s">
        <v>258</v>
      </c>
      <c r="AT343" s="17" t="s">
        <v>155</v>
      </c>
      <c r="AU343" s="17" t="s">
        <v>81</v>
      </c>
      <c r="AY343" s="17" t="s">
        <v>154</v>
      </c>
      <c r="BE343" s="144">
        <f>IF(U343="základní",N343,0)</f>
        <v>0</v>
      </c>
      <c r="BF343" s="144">
        <f>IF(U343="snížená",N343,0)</f>
        <v>0</v>
      </c>
      <c r="BG343" s="144">
        <f>IF(U343="zákl. přenesená",N343,0)</f>
        <v>0</v>
      </c>
      <c r="BH343" s="144">
        <f>IF(U343="sníž. přenesená",N343,0)</f>
        <v>0</v>
      </c>
      <c r="BI343" s="144">
        <f>IF(U343="nulová",N343,0)</f>
        <v>0</v>
      </c>
      <c r="BJ343" s="17" t="s">
        <v>81</v>
      </c>
      <c r="BK343" s="144">
        <f>ROUND(L343*K343,2)</f>
        <v>0</v>
      </c>
      <c r="BL343" s="17" t="s">
        <v>258</v>
      </c>
      <c r="BM343" s="17" t="s">
        <v>1989</v>
      </c>
    </row>
    <row r="344" spans="2:65" s="10" customFormat="1" ht="22.5" customHeight="1" x14ac:dyDescent="0.1">
      <c r="B344" s="145"/>
      <c r="C344" s="146"/>
      <c r="D344" s="146"/>
      <c r="E344" s="147" t="s">
        <v>3</v>
      </c>
      <c r="F344" s="247" t="s">
        <v>1826</v>
      </c>
      <c r="G344" s="248"/>
      <c r="H344" s="248"/>
      <c r="I344" s="248"/>
      <c r="J344" s="146"/>
      <c r="K344" s="148" t="s">
        <v>3</v>
      </c>
      <c r="L344" s="146"/>
      <c r="M344" s="146"/>
      <c r="N344" s="146"/>
      <c r="O344" s="146"/>
      <c r="P344" s="146"/>
      <c r="Q344" s="146"/>
      <c r="R344" s="149"/>
      <c r="T344" s="150"/>
      <c r="U344" s="146"/>
      <c r="V344" s="146"/>
      <c r="W344" s="146"/>
      <c r="X344" s="146"/>
      <c r="Y344" s="146"/>
      <c r="Z344" s="146"/>
      <c r="AA344" s="151"/>
      <c r="AT344" s="152" t="s">
        <v>161</v>
      </c>
      <c r="AU344" s="152" t="s">
        <v>81</v>
      </c>
      <c r="AV344" s="10" t="s">
        <v>20</v>
      </c>
      <c r="AW344" s="10" t="s">
        <v>32</v>
      </c>
      <c r="AX344" s="10" t="s">
        <v>74</v>
      </c>
      <c r="AY344" s="152" t="s">
        <v>154</v>
      </c>
    </row>
    <row r="345" spans="2:65" s="11" customFormat="1" ht="22.5" customHeight="1" x14ac:dyDescent="0.1">
      <c r="B345" s="153"/>
      <c r="C345" s="154"/>
      <c r="D345" s="154"/>
      <c r="E345" s="155" t="s">
        <v>3</v>
      </c>
      <c r="F345" s="249" t="s">
        <v>20</v>
      </c>
      <c r="G345" s="250"/>
      <c r="H345" s="250"/>
      <c r="I345" s="250"/>
      <c r="J345" s="154"/>
      <c r="K345" s="156">
        <v>1</v>
      </c>
      <c r="L345" s="154"/>
      <c r="M345" s="154"/>
      <c r="N345" s="154"/>
      <c r="O345" s="154"/>
      <c r="P345" s="154"/>
      <c r="Q345" s="154"/>
      <c r="R345" s="157"/>
      <c r="T345" s="158"/>
      <c r="U345" s="154"/>
      <c r="V345" s="154"/>
      <c r="W345" s="154"/>
      <c r="X345" s="154"/>
      <c r="Y345" s="154"/>
      <c r="Z345" s="154"/>
      <c r="AA345" s="159"/>
      <c r="AT345" s="160" t="s">
        <v>161</v>
      </c>
      <c r="AU345" s="160" t="s">
        <v>81</v>
      </c>
      <c r="AV345" s="11" t="s">
        <v>81</v>
      </c>
      <c r="AW345" s="11" t="s">
        <v>32</v>
      </c>
      <c r="AX345" s="11" t="s">
        <v>74</v>
      </c>
      <c r="AY345" s="160" t="s">
        <v>154</v>
      </c>
    </row>
    <row r="346" spans="2:65" s="12" customFormat="1" ht="22.5" customHeight="1" x14ac:dyDescent="0.1">
      <c r="B346" s="161"/>
      <c r="C346" s="162"/>
      <c r="D346" s="162"/>
      <c r="E346" s="163" t="s">
        <v>3</v>
      </c>
      <c r="F346" s="251" t="s">
        <v>163</v>
      </c>
      <c r="G346" s="252"/>
      <c r="H346" s="252"/>
      <c r="I346" s="252"/>
      <c r="J346" s="162"/>
      <c r="K346" s="164">
        <v>1</v>
      </c>
      <c r="L346" s="162"/>
      <c r="M346" s="162"/>
      <c r="N346" s="162"/>
      <c r="O346" s="162"/>
      <c r="P346" s="162"/>
      <c r="Q346" s="162"/>
      <c r="R346" s="165"/>
      <c r="T346" s="166"/>
      <c r="U346" s="162"/>
      <c r="V346" s="162"/>
      <c r="W346" s="162"/>
      <c r="X346" s="162"/>
      <c r="Y346" s="162"/>
      <c r="Z346" s="162"/>
      <c r="AA346" s="167"/>
      <c r="AT346" s="168" t="s">
        <v>161</v>
      </c>
      <c r="AU346" s="168" t="s">
        <v>81</v>
      </c>
      <c r="AV346" s="12" t="s">
        <v>87</v>
      </c>
      <c r="AW346" s="12" t="s">
        <v>32</v>
      </c>
      <c r="AX346" s="12" t="s">
        <v>20</v>
      </c>
      <c r="AY346" s="168" t="s">
        <v>154</v>
      </c>
    </row>
    <row r="347" spans="2:65" s="1" customFormat="1" ht="31.5" customHeight="1" x14ac:dyDescent="0.1">
      <c r="B347" s="135"/>
      <c r="C347" s="136" t="s">
        <v>732</v>
      </c>
      <c r="D347" s="136" t="s">
        <v>155</v>
      </c>
      <c r="E347" s="137" t="s">
        <v>1990</v>
      </c>
      <c r="F347" s="244" t="s">
        <v>1991</v>
      </c>
      <c r="G347" s="245"/>
      <c r="H347" s="245"/>
      <c r="I347" s="245"/>
      <c r="J347" s="138" t="s">
        <v>292</v>
      </c>
      <c r="K347" s="139">
        <v>1</v>
      </c>
      <c r="L347" s="246">
        <v>0</v>
      </c>
      <c r="M347" s="245"/>
      <c r="N347" s="246">
        <f>ROUND(L347*K347,2)</f>
        <v>0</v>
      </c>
      <c r="O347" s="245"/>
      <c r="P347" s="245"/>
      <c r="Q347" s="245"/>
      <c r="R347" s="140"/>
      <c r="T347" s="141" t="s">
        <v>3</v>
      </c>
      <c r="U347" s="40" t="s">
        <v>41</v>
      </c>
      <c r="V347" s="142">
        <v>2.4620000000000002</v>
      </c>
      <c r="W347" s="142">
        <f>V347*K347</f>
        <v>2.4620000000000002</v>
      </c>
      <c r="X347" s="142">
        <v>2.4289999999999999E-2</v>
      </c>
      <c r="Y347" s="142">
        <f>X347*K347</f>
        <v>2.4289999999999999E-2</v>
      </c>
      <c r="Z347" s="142">
        <v>0</v>
      </c>
      <c r="AA347" s="143">
        <f>Z347*K347</f>
        <v>0</v>
      </c>
      <c r="AR347" s="17" t="s">
        <v>258</v>
      </c>
      <c r="AT347" s="17" t="s">
        <v>155</v>
      </c>
      <c r="AU347" s="17" t="s">
        <v>81</v>
      </c>
      <c r="AY347" s="17" t="s">
        <v>154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17" t="s">
        <v>81</v>
      </c>
      <c r="BK347" s="144">
        <f>ROUND(L347*K347,2)</f>
        <v>0</v>
      </c>
      <c r="BL347" s="17" t="s">
        <v>258</v>
      </c>
      <c r="BM347" s="17" t="s">
        <v>1992</v>
      </c>
    </row>
    <row r="348" spans="2:65" s="10" customFormat="1" ht="22.5" customHeight="1" x14ac:dyDescent="0.1">
      <c r="B348" s="145"/>
      <c r="C348" s="146"/>
      <c r="D348" s="146"/>
      <c r="E348" s="147" t="s">
        <v>3</v>
      </c>
      <c r="F348" s="247" t="s">
        <v>1814</v>
      </c>
      <c r="G348" s="248"/>
      <c r="H348" s="248"/>
      <c r="I348" s="248"/>
      <c r="J348" s="146"/>
      <c r="K348" s="148" t="s">
        <v>3</v>
      </c>
      <c r="L348" s="146"/>
      <c r="M348" s="146"/>
      <c r="N348" s="146"/>
      <c r="O348" s="146"/>
      <c r="P348" s="146"/>
      <c r="Q348" s="146"/>
      <c r="R348" s="149"/>
      <c r="T348" s="150"/>
      <c r="U348" s="146"/>
      <c r="V348" s="146"/>
      <c r="W348" s="146"/>
      <c r="X348" s="146"/>
      <c r="Y348" s="146"/>
      <c r="Z348" s="146"/>
      <c r="AA348" s="151"/>
      <c r="AT348" s="152" t="s">
        <v>161</v>
      </c>
      <c r="AU348" s="152" t="s">
        <v>81</v>
      </c>
      <c r="AV348" s="10" t="s">
        <v>20</v>
      </c>
      <c r="AW348" s="10" t="s">
        <v>32</v>
      </c>
      <c r="AX348" s="10" t="s">
        <v>74</v>
      </c>
      <c r="AY348" s="152" t="s">
        <v>154</v>
      </c>
    </row>
    <row r="349" spans="2:65" s="11" customFormat="1" ht="22.5" customHeight="1" x14ac:dyDescent="0.1">
      <c r="B349" s="153"/>
      <c r="C349" s="154"/>
      <c r="D349" s="154"/>
      <c r="E349" s="155" t="s">
        <v>3</v>
      </c>
      <c r="F349" s="249" t="s">
        <v>20</v>
      </c>
      <c r="G349" s="250"/>
      <c r="H349" s="250"/>
      <c r="I349" s="250"/>
      <c r="J349" s="154"/>
      <c r="K349" s="156">
        <v>1</v>
      </c>
      <c r="L349" s="154"/>
      <c r="M349" s="154"/>
      <c r="N349" s="154"/>
      <c r="O349" s="154"/>
      <c r="P349" s="154"/>
      <c r="Q349" s="154"/>
      <c r="R349" s="157"/>
      <c r="T349" s="158"/>
      <c r="U349" s="154"/>
      <c r="V349" s="154"/>
      <c r="W349" s="154"/>
      <c r="X349" s="154"/>
      <c r="Y349" s="154"/>
      <c r="Z349" s="154"/>
      <c r="AA349" s="159"/>
      <c r="AT349" s="160" t="s">
        <v>161</v>
      </c>
      <c r="AU349" s="160" t="s">
        <v>81</v>
      </c>
      <c r="AV349" s="11" t="s">
        <v>81</v>
      </c>
      <c r="AW349" s="11" t="s">
        <v>32</v>
      </c>
      <c r="AX349" s="11" t="s">
        <v>74</v>
      </c>
      <c r="AY349" s="160" t="s">
        <v>154</v>
      </c>
    </row>
    <row r="350" spans="2:65" s="12" customFormat="1" ht="22.5" customHeight="1" x14ac:dyDescent="0.1">
      <c r="B350" s="161"/>
      <c r="C350" s="162"/>
      <c r="D350" s="162"/>
      <c r="E350" s="163" t="s">
        <v>3</v>
      </c>
      <c r="F350" s="251" t="s">
        <v>163</v>
      </c>
      <c r="G350" s="252"/>
      <c r="H350" s="252"/>
      <c r="I350" s="252"/>
      <c r="J350" s="162"/>
      <c r="K350" s="164">
        <v>1</v>
      </c>
      <c r="L350" s="162"/>
      <c r="M350" s="162"/>
      <c r="N350" s="162"/>
      <c r="O350" s="162"/>
      <c r="P350" s="162"/>
      <c r="Q350" s="162"/>
      <c r="R350" s="165"/>
      <c r="T350" s="166"/>
      <c r="U350" s="162"/>
      <c r="V350" s="162"/>
      <c r="W350" s="162"/>
      <c r="X350" s="162"/>
      <c r="Y350" s="162"/>
      <c r="Z350" s="162"/>
      <c r="AA350" s="167"/>
      <c r="AT350" s="168" t="s">
        <v>161</v>
      </c>
      <c r="AU350" s="168" t="s">
        <v>81</v>
      </c>
      <c r="AV350" s="12" t="s">
        <v>87</v>
      </c>
      <c r="AW350" s="12" t="s">
        <v>32</v>
      </c>
      <c r="AX350" s="12" t="s">
        <v>20</v>
      </c>
      <c r="AY350" s="168" t="s">
        <v>154</v>
      </c>
    </row>
    <row r="351" spans="2:65" s="1" customFormat="1" ht="31.5" customHeight="1" x14ac:dyDescent="0.1">
      <c r="B351" s="135"/>
      <c r="C351" s="136" t="s">
        <v>736</v>
      </c>
      <c r="D351" s="136" t="s">
        <v>155</v>
      </c>
      <c r="E351" s="137" t="s">
        <v>1993</v>
      </c>
      <c r="F351" s="244" t="s">
        <v>1994</v>
      </c>
      <c r="G351" s="245"/>
      <c r="H351" s="245"/>
      <c r="I351" s="245"/>
      <c r="J351" s="138" t="s">
        <v>292</v>
      </c>
      <c r="K351" s="139">
        <v>1</v>
      </c>
      <c r="L351" s="246">
        <v>0</v>
      </c>
      <c r="M351" s="245"/>
      <c r="N351" s="246">
        <f>ROUND(L351*K351,2)</f>
        <v>0</v>
      </c>
      <c r="O351" s="245"/>
      <c r="P351" s="245"/>
      <c r="Q351" s="245"/>
      <c r="R351" s="140"/>
      <c r="T351" s="141" t="s">
        <v>3</v>
      </c>
      <c r="U351" s="40" t="s">
        <v>41</v>
      </c>
      <c r="V351" s="142">
        <v>2.54</v>
      </c>
      <c r="W351" s="142">
        <f>V351*K351</f>
        <v>2.54</v>
      </c>
      <c r="X351" s="142">
        <v>1.388E-2</v>
      </c>
      <c r="Y351" s="142">
        <f>X351*K351</f>
        <v>1.388E-2</v>
      </c>
      <c r="Z351" s="142">
        <v>0</v>
      </c>
      <c r="AA351" s="143">
        <f>Z351*K351</f>
        <v>0</v>
      </c>
      <c r="AR351" s="17" t="s">
        <v>258</v>
      </c>
      <c r="AT351" s="17" t="s">
        <v>155</v>
      </c>
      <c r="AU351" s="17" t="s">
        <v>81</v>
      </c>
      <c r="AY351" s="17" t="s">
        <v>154</v>
      </c>
      <c r="BE351" s="144">
        <f>IF(U351="základní",N351,0)</f>
        <v>0</v>
      </c>
      <c r="BF351" s="144">
        <f>IF(U351="snížená",N351,0)</f>
        <v>0</v>
      </c>
      <c r="BG351" s="144">
        <f>IF(U351="zákl. přenesená",N351,0)</f>
        <v>0</v>
      </c>
      <c r="BH351" s="144">
        <f>IF(U351="sníž. přenesená",N351,0)</f>
        <v>0</v>
      </c>
      <c r="BI351" s="144">
        <f>IF(U351="nulová",N351,0)</f>
        <v>0</v>
      </c>
      <c r="BJ351" s="17" t="s">
        <v>81</v>
      </c>
      <c r="BK351" s="144">
        <f>ROUND(L351*K351,2)</f>
        <v>0</v>
      </c>
      <c r="BL351" s="17" t="s">
        <v>258</v>
      </c>
      <c r="BM351" s="17" t="s">
        <v>1995</v>
      </c>
    </row>
    <row r="352" spans="2:65" s="1" customFormat="1" ht="31.5" customHeight="1" x14ac:dyDescent="0.1">
      <c r="B352" s="135"/>
      <c r="C352" s="136" t="s">
        <v>740</v>
      </c>
      <c r="D352" s="136" t="s">
        <v>155</v>
      </c>
      <c r="E352" s="137" t="s">
        <v>1996</v>
      </c>
      <c r="F352" s="244" t="s">
        <v>1997</v>
      </c>
      <c r="G352" s="245"/>
      <c r="H352" s="245"/>
      <c r="I352" s="245"/>
      <c r="J352" s="138" t="s">
        <v>292</v>
      </c>
      <c r="K352" s="139">
        <v>1</v>
      </c>
      <c r="L352" s="246">
        <v>0</v>
      </c>
      <c r="M352" s="245"/>
      <c r="N352" s="246">
        <f>ROUND(L352*K352,2)</f>
        <v>0</v>
      </c>
      <c r="O352" s="245"/>
      <c r="P352" s="245"/>
      <c r="Q352" s="245"/>
      <c r="R352" s="140"/>
      <c r="T352" s="141" t="s">
        <v>3</v>
      </c>
      <c r="U352" s="40" t="s">
        <v>41</v>
      </c>
      <c r="V352" s="142">
        <v>2</v>
      </c>
      <c r="W352" s="142">
        <f>V352*K352</f>
        <v>2</v>
      </c>
      <c r="X352" s="142">
        <v>2.034E-2</v>
      </c>
      <c r="Y352" s="142">
        <f>X352*K352</f>
        <v>2.034E-2</v>
      </c>
      <c r="Z352" s="142">
        <v>0</v>
      </c>
      <c r="AA352" s="143">
        <f>Z352*K352</f>
        <v>0</v>
      </c>
      <c r="AR352" s="17" t="s">
        <v>258</v>
      </c>
      <c r="AT352" s="17" t="s">
        <v>155</v>
      </c>
      <c r="AU352" s="17" t="s">
        <v>81</v>
      </c>
      <c r="AY352" s="17" t="s">
        <v>154</v>
      </c>
      <c r="BE352" s="144">
        <f>IF(U352="základní",N352,0)</f>
        <v>0</v>
      </c>
      <c r="BF352" s="144">
        <f>IF(U352="snížená",N352,0)</f>
        <v>0</v>
      </c>
      <c r="BG352" s="144">
        <f>IF(U352="zákl. přenesená",N352,0)</f>
        <v>0</v>
      </c>
      <c r="BH352" s="144">
        <f>IF(U352="sníž. přenesená",N352,0)</f>
        <v>0</v>
      </c>
      <c r="BI352" s="144">
        <f>IF(U352="nulová",N352,0)</f>
        <v>0</v>
      </c>
      <c r="BJ352" s="17" t="s">
        <v>81</v>
      </c>
      <c r="BK352" s="144">
        <f>ROUND(L352*K352,2)</f>
        <v>0</v>
      </c>
      <c r="BL352" s="17" t="s">
        <v>258</v>
      </c>
      <c r="BM352" s="17" t="s">
        <v>1998</v>
      </c>
    </row>
    <row r="353" spans="2:65" s="1" customFormat="1" ht="31.5" customHeight="1" x14ac:dyDescent="0.1">
      <c r="B353" s="135"/>
      <c r="C353" s="177" t="s">
        <v>744</v>
      </c>
      <c r="D353" s="177" t="s">
        <v>367</v>
      </c>
      <c r="E353" s="178" t="s">
        <v>1999</v>
      </c>
      <c r="F353" s="256" t="s">
        <v>2000</v>
      </c>
      <c r="G353" s="257"/>
      <c r="H353" s="257"/>
      <c r="I353" s="257"/>
      <c r="J353" s="179" t="s">
        <v>235</v>
      </c>
      <c r="K353" s="180">
        <v>1</v>
      </c>
      <c r="L353" s="258">
        <v>0</v>
      </c>
      <c r="M353" s="257"/>
      <c r="N353" s="258">
        <f>ROUND(L353*K353,2)</f>
        <v>0</v>
      </c>
      <c r="O353" s="245"/>
      <c r="P353" s="245"/>
      <c r="Q353" s="245"/>
      <c r="R353" s="140"/>
      <c r="T353" s="141" t="s">
        <v>3</v>
      </c>
      <c r="U353" s="40" t="s">
        <v>41</v>
      </c>
      <c r="V353" s="142">
        <v>0</v>
      </c>
      <c r="W353" s="142">
        <f>V353*K353</f>
        <v>0</v>
      </c>
      <c r="X353" s="142">
        <v>1.4999999999999999E-2</v>
      </c>
      <c r="Y353" s="142">
        <f>X353*K353</f>
        <v>1.4999999999999999E-2</v>
      </c>
      <c r="Z353" s="142">
        <v>0</v>
      </c>
      <c r="AA353" s="143">
        <f>Z353*K353</f>
        <v>0</v>
      </c>
      <c r="AR353" s="17" t="s">
        <v>383</v>
      </c>
      <c r="AT353" s="17" t="s">
        <v>367</v>
      </c>
      <c r="AU353" s="17" t="s">
        <v>81</v>
      </c>
      <c r="AY353" s="17" t="s">
        <v>154</v>
      </c>
      <c r="BE353" s="144">
        <f>IF(U353="základní",N353,0)</f>
        <v>0</v>
      </c>
      <c r="BF353" s="144">
        <f>IF(U353="snížená",N353,0)</f>
        <v>0</v>
      </c>
      <c r="BG353" s="144">
        <f>IF(U353="zákl. přenesená",N353,0)</f>
        <v>0</v>
      </c>
      <c r="BH353" s="144">
        <f>IF(U353="sníž. přenesená",N353,0)</f>
        <v>0</v>
      </c>
      <c r="BI353" s="144">
        <f>IF(U353="nulová",N353,0)</f>
        <v>0</v>
      </c>
      <c r="BJ353" s="17" t="s">
        <v>81</v>
      </c>
      <c r="BK353" s="144">
        <f>ROUND(L353*K353,2)</f>
        <v>0</v>
      </c>
      <c r="BL353" s="17" t="s">
        <v>258</v>
      </c>
      <c r="BM353" s="17" t="s">
        <v>2001</v>
      </c>
    </row>
    <row r="354" spans="2:65" s="1" customFormat="1" ht="31.5" customHeight="1" x14ac:dyDescent="0.1">
      <c r="B354" s="135"/>
      <c r="C354" s="136" t="s">
        <v>748</v>
      </c>
      <c r="D354" s="136" t="s">
        <v>155</v>
      </c>
      <c r="E354" s="137" t="s">
        <v>2002</v>
      </c>
      <c r="F354" s="244" t="s">
        <v>2003</v>
      </c>
      <c r="G354" s="245"/>
      <c r="H354" s="245"/>
      <c r="I354" s="245"/>
      <c r="J354" s="138" t="s">
        <v>292</v>
      </c>
      <c r="K354" s="139">
        <v>1</v>
      </c>
      <c r="L354" s="246">
        <v>0</v>
      </c>
      <c r="M354" s="245"/>
      <c r="N354" s="246">
        <f>ROUND(L354*K354,2)</f>
        <v>0</v>
      </c>
      <c r="O354" s="245"/>
      <c r="P354" s="245"/>
      <c r="Q354" s="245"/>
      <c r="R354" s="140"/>
      <c r="T354" s="141" t="s">
        <v>3</v>
      </c>
      <c r="U354" s="40" t="s">
        <v>41</v>
      </c>
      <c r="V354" s="142">
        <v>0.85</v>
      </c>
      <c r="W354" s="142">
        <f>V354*K354</f>
        <v>0.85</v>
      </c>
      <c r="X354" s="142">
        <v>2.061E-2</v>
      </c>
      <c r="Y354" s="142">
        <f>X354*K354</f>
        <v>2.061E-2</v>
      </c>
      <c r="Z354" s="142">
        <v>0</v>
      </c>
      <c r="AA354" s="143">
        <f>Z354*K354</f>
        <v>0</v>
      </c>
      <c r="AR354" s="17" t="s">
        <v>258</v>
      </c>
      <c r="AT354" s="17" t="s">
        <v>155</v>
      </c>
      <c r="AU354" s="17" t="s">
        <v>81</v>
      </c>
      <c r="AY354" s="17" t="s">
        <v>154</v>
      </c>
      <c r="BE354" s="144">
        <f>IF(U354="základní",N354,0)</f>
        <v>0</v>
      </c>
      <c r="BF354" s="144">
        <f>IF(U354="snížená",N354,0)</f>
        <v>0</v>
      </c>
      <c r="BG354" s="144">
        <f>IF(U354="zákl. přenesená",N354,0)</f>
        <v>0</v>
      </c>
      <c r="BH354" s="144">
        <f>IF(U354="sníž. přenesená",N354,0)</f>
        <v>0</v>
      </c>
      <c r="BI354" s="144">
        <f>IF(U354="nulová",N354,0)</f>
        <v>0</v>
      </c>
      <c r="BJ354" s="17" t="s">
        <v>81</v>
      </c>
      <c r="BK354" s="144">
        <f>ROUND(L354*K354,2)</f>
        <v>0</v>
      </c>
      <c r="BL354" s="17" t="s">
        <v>258</v>
      </c>
      <c r="BM354" s="17" t="s">
        <v>2004</v>
      </c>
    </row>
    <row r="355" spans="2:65" s="1" customFormat="1" ht="44.25" customHeight="1" x14ac:dyDescent="0.1">
      <c r="B355" s="135"/>
      <c r="C355" s="136" t="s">
        <v>755</v>
      </c>
      <c r="D355" s="136" t="s">
        <v>155</v>
      </c>
      <c r="E355" s="137" t="s">
        <v>2005</v>
      </c>
      <c r="F355" s="244" t="s">
        <v>2006</v>
      </c>
      <c r="G355" s="245"/>
      <c r="H355" s="245"/>
      <c r="I355" s="245"/>
      <c r="J355" s="138" t="s">
        <v>292</v>
      </c>
      <c r="K355" s="139">
        <v>1</v>
      </c>
      <c r="L355" s="246">
        <v>0</v>
      </c>
      <c r="M355" s="245"/>
      <c r="N355" s="246">
        <f>ROUND(L355*K355,2)</f>
        <v>0</v>
      </c>
      <c r="O355" s="245"/>
      <c r="P355" s="245"/>
      <c r="Q355" s="245"/>
      <c r="R355" s="140"/>
      <c r="T355" s="141" t="s">
        <v>3</v>
      </c>
      <c r="U355" s="40" t="s">
        <v>41</v>
      </c>
      <c r="V355" s="142">
        <v>0.85</v>
      </c>
      <c r="W355" s="142">
        <f>V355*K355</f>
        <v>0.85</v>
      </c>
      <c r="X355" s="142">
        <v>4.9399999999999999E-3</v>
      </c>
      <c r="Y355" s="142">
        <f>X355*K355</f>
        <v>4.9399999999999999E-3</v>
      </c>
      <c r="Z355" s="142">
        <v>0</v>
      </c>
      <c r="AA355" s="143">
        <f>Z355*K355</f>
        <v>0</v>
      </c>
      <c r="AR355" s="17" t="s">
        <v>258</v>
      </c>
      <c r="AT355" s="17" t="s">
        <v>155</v>
      </c>
      <c r="AU355" s="17" t="s">
        <v>81</v>
      </c>
      <c r="AY355" s="17" t="s">
        <v>154</v>
      </c>
      <c r="BE355" s="144">
        <f>IF(U355="základní",N355,0)</f>
        <v>0</v>
      </c>
      <c r="BF355" s="144">
        <f>IF(U355="snížená",N355,0)</f>
        <v>0</v>
      </c>
      <c r="BG355" s="144">
        <f>IF(U355="zákl. přenesená",N355,0)</f>
        <v>0</v>
      </c>
      <c r="BH355" s="144">
        <f>IF(U355="sníž. přenesená",N355,0)</f>
        <v>0</v>
      </c>
      <c r="BI355" s="144">
        <f>IF(U355="nulová",N355,0)</f>
        <v>0</v>
      </c>
      <c r="BJ355" s="17" t="s">
        <v>81</v>
      </c>
      <c r="BK355" s="144">
        <f>ROUND(L355*K355,2)</f>
        <v>0</v>
      </c>
      <c r="BL355" s="17" t="s">
        <v>258</v>
      </c>
      <c r="BM355" s="17" t="s">
        <v>2007</v>
      </c>
    </row>
    <row r="356" spans="2:65" s="10" customFormat="1" ht="22.5" customHeight="1" x14ac:dyDescent="0.1">
      <c r="B356" s="145"/>
      <c r="C356" s="146"/>
      <c r="D356" s="146"/>
      <c r="E356" s="147" t="s">
        <v>3</v>
      </c>
      <c r="F356" s="247" t="s">
        <v>1826</v>
      </c>
      <c r="G356" s="248"/>
      <c r="H356" s="248"/>
      <c r="I356" s="248"/>
      <c r="J356" s="146"/>
      <c r="K356" s="148" t="s">
        <v>3</v>
      </c>
      <c r="L356" s="146"/>
      <c r="M356" s="146"/>
      <c r="N356" s="146"/>
      <c r="O356" s="146"/>
      <c r="P356" s="146"/>
      <c r="Q356" s="146"/>
      <c r="R356" s="149"/>
      <c r="T356" s="150"/>
      <c r="U356" s="146"/>
      <c r="V356" s="146"/>
      <c r="W356" s="146"/>
      <c r="X356" s="146"/>
      <c r="Y356" s="146"/>
      <c r="Z356" s="146"/>
      <c r="AA356" s="151"/>
      <c r="AT356" s="152" t="s">
        <v>161</v>
      </c>
      <c r="AU356" s="152" t="s">
        <v>81</v>
      </c>
      <c r="AV356" s="10" t="s">
        <v>20</v>
      </c>
      <c r="AW356" s="10" t="s">
        <v>32</v>
      </c>
      <c r="AX356" s="10" t="s">
        <v>74</v>
      </c>
      <c r="AY356" s="152" t="s">
        <v>154</v>
      </c>
    </row>
    <row r="357" spans="2:65" s="11" customFormat="1" ht="22.5" customHeight="1" x14ac:dyDescent="0.1">
      <c r="B357" s="153"/>
      <c r="C357" s="154"/>
      <c r="D357" s="154"/>
      <c r="E357" s="155" t="s">
        <v>3</v>
      </c>
      <c r="F357" s="249" t="s">
        <v>20</v>
      </c>
      <c r="G357" s="250"/>
      <c r="H357" s="250"/>
      <c r="I357" s="250"/>
      <c r="J357" s="154"/>
      <c r="K357" s="156">
        <v>1</v>
      </c>
      <c r="L357" s="154"/>
      <c r="M357" s="154"/>
      <c r="N357" s="154"/>
      <c r="O357" s="154"/>
      <c r="P357" s="154"/>
      <c r="Q357" s="154"/>
      <c r="R357" s="157"/>
      <c r="T357" s="158"/>
      <c r="U357" s="154"/>
      <c r="V357" s="154"/>
      <c r="W357" s="154"/>
      <c r="X357" s="154"/>
      <c r="Y357" s="154"/>
      <c r="Z357" s="154"/>
      <c r="AA357" s="159"/>
      <c r="AT357" s="160" t="s">
        <v>161</v>
      </c>
      <c r="AU357" s="160" t="s">
        <v>81</v>
      </c>
      <c r="AV357" s="11" t="s">
        <v>81</v>
      </c>
      <c r="AW357" s="11" t="s">
        <v>32</v>
      </c>
      <c r="AX357" s="11" t="s">
        <v>74</v>
      </c>
      <c r="AY357" s="160" t="s">
        <v>154</v>
      </c>
    </row>
    <row r="358" spans="2:65" s="12" customFormat="1" ht="22.5" customHeight="1" x14ac:dyDescent="0.1">
      <c r="B358" s="161"/>
      <c r="C358" s="162"/>
      <c r="D358" s="162"/>
      <c r="E358" s="163" t="s">
        <v>3</v>
      </c>
      <c r="F358" s="251" t="s">
        <v>163</v>
      </c>
      <c r="G358" s="252"/>
      <c r="H358" s="252"/>
      <c r="I358" s="252"/>
      <c r="J358" s="162"/>
      <c r="K358" s="164">
        <v>1</v>
      </c>
      <c r="L358" s="162"/>
      <c r="M358" s="162"/>
      <c r="N358" s="162"/>
      <c r="O358" s="162"/>
      <c r="P358" s="162"/>
      <c r="Q358" s="162"/>
      <c r="R358" s="165"/>
      <c r="T358" s="166"/>
      <c r="U358" s="162"/>
      <c r="V358" s="162"/>
      <c r="W358" s="162"/>
      <c r="X358" s="162"/>
      <c r="Y358" s="162"/>
      <c r="Z358" s="162"/>
      <c r="AA358" s="167"/>
      <c r="AT358" s="168" t="s">
        <v>161</v>
      </c>
      <c r="AU358" s="168" t="s">
        <v>81</v>
      </c>
      <c r="AV358" s="12" t="s">
        <v>87</v>
      </c>
      <c r="AW358" s="12" t="s">
        <v>32</v>
      </c>
      <c r="AX358" s="12" t="s">
        <v>20</v>
      </c>
      <c r="AY358" s="168" t="s">
        <v>154</v>
      </c>
    </row>
    <row r="359" spans="2:65" s="1" customFormat="1" ht="31.5" customHeight="1" x14ac:dyDescent="0.1">
      <c r="B359" s="135"/>
      <c r="C359" s="136" t="s">
        <v>759</v>
      </c>
      <c r="D359" s="136" t="s">
        <v>155</v>
      </c>
      <c r="E359" s="137" t="s">
        <v>2008</v>
      </c>
      <c r="F359" s="244" t="s">
        <v>2009</v>
      </c>
      <c r="G359" s="245"/>
      <c r="H359" s="245"/>
      <c r="I359" s="245"/>
      <c r="J359" s="138" t="s">
        <v>292</v>
      </c>
      <c r="K359" s="139">
        <v>10</v>
      </c>
      <c r="L359" s="246">
        <v>0</v>
      </c>
      <c r="M359" s="245"/>
      <c r="N359" s="246">
        <f>ROUND(L359*K359,2)</f>
        <v>0</v>
      </c>
      <c r="O359" s="245"/>
      <c r="P359" s="245"/>
      <c r="Q359" s="245"/>
      <c r="R359" s="140"/>
      <c r="T359" s="141" t="s">
        <v>3</v>
      </c>
      <c r="U359" s="40" t="s">
        <v>41</v>
      </c>
      <c r="V359" s="142">
        <v>0.22700000000000001</v>
      </c>
      <c r="W359" s="142">
        <f>V359*K359</f>
        <v>2.27</v>
      </c>
      <c r="X359" s="142">
        <v>2.9999999999999997E-4</v>
      </c>
      <c r="Y359" s="142">
        <f>X359*K359</f>
        <v>2.9999999999999996E-3</v>
      </c>
      <c r="Z359" s="142">
        <v>0</v>
      </c>
      <c r="AA359" s="143">
        <f>Z359*K359</f>
        <v>0</v>
      </c>
      <c r="AR359" s="17" t="s">
        <v>258</v>
      </c>
      <c r="AT359" s="17" t="s">
        <v>155</v>
      </c>
      <c r="AU359" s="17" t="s">
        <v>81</v>
      </c>
      <c r="AY359" s="17" t="s">
        <v>154</v>
      </c>
      <c r="BE359" s="144">
        <f>IF(U359="základní",N359,0)</f>
        <v>0</v>
      </c>
      <c r="BF359" s="144">
        <f>IF(U359="snížená",N359,0)</f>
        <v>0</v>
      </c>
      <c r="BG359" s="144">
        <f>IF(U359="zákl. přenesená",N359,0)</f>
        <v>0</v>
      </c>
      <c r="BH359" s="144">
        <f>IF(U359="sníž. přenesená",N359,0)</f>
        <v>0</v>
      </c>
      <c r="BI359" s="144">
        <f>IF(U359="nulová",N359,0)</f>
        <v>0</v>
      </c>
      <c r="BJ359" s="17" t="s">
        <v>81</v>
      </c>
      <c r="BK359" s="144">
        <f>ROUND(L359*K359,2)</f>
        <v>0</v>
      </c>
      <c r="BL359" s="17" t="s">
        <v>258</v>
      </c>
      <c r="BM359" s="17" t="s">
        <v>2010</v>
      </c>
    </row>
    <row r="360" spans="2:65" s="10" customFormat="1" ht="22.5" customHeight="1" x14ac:dyDescent="0.1">
      <c r="B360" s="145"/>
      <c r="C360" s="146"/>
      <c r="D360" s="146"/>
      <c r="E360" s="147" t="s">
        <v>3</v>
      </c>
      <c r="F360" s="247" t="s">
        <v>1826</v>
      </c>
      <c r="G360" s="248"/>
      <c r="H360" s="248"/>
      <c r="I360" s="248"/>
      <c r="J360" s="146"/>
      <c r="K360" s="148" t="s">
        <v>3</v>
      </c>
      <c r="L360" s="146"/>
      <c r="M360" s="146"/>
      <c r="N360" s="146"/>
      <c r="O360" s="146"/>
      <c r="P360" s="146"/>
      <c r="Q360" s="146"/>
      <c r="R360" s="149"/>
      <c r="T360" s="150"/>
      <c r="U360" s="146"/>
      <c r="V360" s="146"/>
      <c r="W360" s="146"/>
      <c r="X360" s="146"/>
      <c r="Y360" s="146"/>
      <c r="Z360" s="146"/>
      <c r="AA360" s="151"/>
      <c r="AT360" s="152" t="s">
        <v>161</v>
      </c>
      <c r="AU360" s="152" t="s">
        <v>81</v>
      </c>
      <c r="AV360" s="10" t="s">
        <v>20</v>
      </c>
      <c r="AW360" s="10" t="s">
        <v>32</v>
      </c>
      <c r="AX360" s="10" t="s">
        <v>74</v>
      </c>
      <c r="AY360" s="152" t="s">
        <v>154</v>
      </c>
    </row>
    <row r="361" spans="2:65" s="11" customFormat="1" ht="22.5" customHeight="1" x14ac:dyDescent="0.1">
      <c r="B361" s="153"/>
      <c r="C361" s="154"/>
      <c r="D361" s="154"/>
      <c r="E361" s="155" t="s">
        <v>3</v>
      </c>
      <c r="F361" s="249" t="s">
        <v>860</v>
      </c>
      <c r="G361" s="250"/>
      <c r="H361" s="250"/>
      <c r="I361" s="250"/>
      <c r="J361" s="154"/>
      <c r="K361" s="156">
        <v>4</v>
      </c>
      <c r="L361" s="154"/>
      <c r="M361" s="154"/>
      <c r="N361" s="154"/>
      <c r="O361" s="154"/>
      <c r="P361" s="154"/>
      <c r="Q361" s="154"/>
      <c r="R361" s="157"/>
      <c r="T361" s="158"/>
      <c r="U361" s="154"/>
      <c r="V361" s="154"/>
      <c r="W361" s="154"/>
      <c r="X361" s="154"/>
      <c r="Y361" s="154"/>
      <c r="Z361" s="154"/>
      <c r="AA361" s="159"/>
      <c r="AT361" s="160" t="s">
        <v>161</v>
      </c>
      <c r="AU361" s="160" t="s">
        <v>81</v>
      </c>
      <c r="AV361" s="11" t="s">
        <v>81</v>
      </c>
      <c r="AW361" s="11" t="s">
        <v>32</v>
      </c>
      <c r="AX361" s="11" t="s">
        <v>74</v>
      </c>
      <c r="AY361" s="160" t="s">
        <v>154</v>
      </c>
    </row>
    <row r="362" spans="2:65" s="10" customFormat="1" ht="22.5" customHeight="1" x14ac:dyDescent="0.1">
      <c r="B362" s="145"/>
      <c r="C362" s="146"/>
      <c r="D362" s="146"/>
      <c r="E362" s="147" t="s">
        <v>3</v>
      </c>
      <c r="F362" s="253" t="s">
        <v>1814</v>
      </c>
      <c r="G362" s="248"/>
      <c r="H362" s="248"/>
      <c r="I362" s="248"/>
      <c r="J362" s="146"/>
      <c r="K362" s="148" t="s">
        <v>3</v>
      </c>
      <c r="L362" s="146"/>
      <c r="M362" s="146"/>
      <c r="N362" s="146"/>
      <c r="O362" s="146"/>
      <c r="P362" s="146"/>
      <c r="Q362" s="146"/>
      <c r="R362" s="149"/>
      <c r="T362" s="150"/>
      <c r="U362" s="146"/>
      <c r="V362" s="146"/>
      <c r="W362" s="146"/>
      <c r="X362" s="146"/>
      <c r="Y362" s="146"/>
      <c r="Z362" s="146"/>
      <c r="AA362" s="151"/>
      <c r="AT362" s="152" t="s">
        <v>161</v>
      </c>
      <c r="AU362" s="152" t="s">
        <v>81</v>
      </c>
      <c r="AV362" s="10" t="s">
        <v>20</v>
      </c>
      <c r="AW362" s="10" t="s">
        <v>32</v>
      </c>
      <c r="AX362" s="10" t="s">
        <v>74</v>
      </c>
      <c r="AY362" s="152" t="s">
        <v>154</v>
      </c>
    </row>
    <row r="363" spans="2:65" s="11" customFormat="1" ht="22.5" customHeight="1" x14ac:dyDescent="0.1">
      <c r="B363" s="153"/>
      <c r="C363" s="154"/>
      <c r="D363" s="154"/>
      <c r="E363" s="155" t="s">
        <v>3</v>
      </c>
      <c r="F363" s="249" t="s">
        <v>2011</v>
      </c>
      <c r="G363" s="250"/>
      <c r="H363" s="250"/>
      <c r="I363" s="250"/>
      <c r="J363" s="154"/>
      <c r="K363" s="156">
        <v>6</v>
      </c>
      <c r="L363" s="154"/>
      <c r="M363" s="154"/>
      <c r="N363" s="154"/>
      <c r="O363" s="154"/>
      <c r="P363" s="154"/>
      <c r="Q363" s="154"/>
      <c r="R363" s="157"/>
      <c r="T363" s="158"/>
      <c r="U363" s="154"/>
      <c r="V363" s="154"/>
      <c r="W363" s="154"/>
      <c r="X363" s="154"/>
      <c r="Y363" s="154"/>
      <c r="Z363" s="154"/>
      <c r="AA363" s="159"/>
      <c r="AT363" s="160" t="s">
        <v>161</v>
      </c>
      <c r="AU363" s="160" t="s">
        <v>81</v>
      </c>
      <c r="AV363" s="11" t="s">
        <v>81</v>
      </c>
      <c r="AW363" s="11" t="s">
        <v>32</v>
      </c>
      <c r="AX363" s="11" t="s">
        <v>74</v>
      </c>
      <c r="AY363" s="160" t="s">
        <v>154</v>
      </c>
    </row>
    <row r="364" spans="2:65" s="12" customFormat="1" ht="22.5" customHeight="1" x14ac:dyDescent="0.1">
      <c r="B364" s="161"/>
      <c r="C364" s="162"/>
      <c r="D364" s="162"/>
      <c r="E364" s="163" t="s">
        <v>3</v>
      </c>
      <c r="F364" s="251" t="s">
        <v>163</v>
      </c>
      <c r="G364" s="252"/>
      <c r="H364" s="252"/>
      <c r="I364" s="252"/>
      <c r="J364" s="162"/>
      <c r="K364" s="164">
        <v>10</v>
      </c>
      <c r="L364" s="162"/>
      <c r="M364" s="162"/>
      <c r="N364" s="162"/>
      <c r="O364" s="162"/>
      <c r="P364" s="162"/>
      <c r="Q364" s="162"/>
      <c r="R364" s="165"/>
      <c r="T364" s="166"/>
      <c r="U364" s="162"/>
      <c r="V364" s="162"/>
      <c r="W364" s="162"/>
      <c r="X364" s="162"/>
      <c r="Y364" s="162"/>
      <c r="Z364" s="162"/>
      <c r="AA364" s="167"/>
      <c r="AT364" s="168" t="s">
        <v>161</v>
      </c>
      <c r="AU364" s="168" t="s">
        <v>81</v>
      </c>
      <c r="AV364" s="12" t="s">
        <v>87</v>
      </c>
      <c r="AW364" s="12" t="s">
        <v>32</v>
      </c>
      <c r="AX364" s="12" t="s">
        <v>20</v>
      </c>
      <c r="AY364" s="168" t="s">
        <v>154</v>
      </c>
    </row>
    <row r="365" spans="2:65" s="1" customFormat="1" ht="22.5" customHeight="1" x14ac:dyDescent="0.1">
      <c r="B365" s="135"/>
      <c r="C365" s="136" t="s">
        <v>764</v>
      </c>
      <c r="D365" s="136" t="s">
        <v>155</v>
      </c>
      <c r="E365" s="137" t="s">
        <v>2012</v>
      </c>
      <c r="F365" s="244" t="s">
        <v>2013</v>
      </c>
      <c r="G365" s="245"/>
      <c r="H365" s="245"/>
      <c r="I365" s="245"/>
      <c r="J365" s="138" t="s">
        <v>235</v>
      </c>
      <c r="K365" s="139">
        <v>2</v>
      </c>
      <c r="L365" s="246">
        <v>0</v>
      </c>
      <c r="M365" s="245"/>
      <c r="N365" s="246">
        <f t="shared" ref="N365:N370" si="20">ROUND(L365*K365,2)</f>
        <v>0</v>
      </c>
      <c r="O365" s="245"/>
      <c r="P365" s="245"/>
      <c r="Q365" s="245"/>
      <c r="R365" s="140"/>
      <c r="T365" s="141" t="s">
        <v>3</v>
      </c>
      <c r="U365" s="40" t="s">
        <v>41</v>
      </c>
      <c r="V365" s="142">
        <v>0.17599999999999999</v>
      </c>
      <c r="W365" s="142">
        <f t="shared" ref="W365:W370" si="21">V365*K365</f>
        <v>0.35199999999999998</v>
      </c>
      <c r="X365" s="142">
        <v>1.09E-3</v>
      </c>
      <c r="Y365" s="142">
        <f t="shared" ref="Y365:Y370" si="22">X365*K365</f>
        <v>2.1800000000000001E-3</v>
      </c>
      <c r="Z365" s="142">
        <v>0</v>
      </c>
      <c r="AA365" s="143">
        <f t="shared" ref="AA365:AA370" si="23">Z365*K365</f>
        <v>0</v>
      </c>
      <c r="AR365" s="17" t="s">
        <v>258</v>
      </c>
      <c r="AT365" s="17" t="s">
        <v>155</v>
      </c>
      <c r="AU365" s="17" t="s">
        <v>81</v>
      </c>
      <c r="AY365" s="17" t="s">
        <v>154</v>
      </c>
      <c r="BE365" s="144">
        <f t="shared" ref="BE365:BE370" si="24">IF(U365="základní",N365,0)</f>
        <v>0</v>
      </c>
      <c r="BF365" s="144">
        <f t="shared" ref="BF365:BF370" si="25">IF(U365="snížená",N365,0)</f>
        <v>0</v>
      </c>
      <c r="BG365" s="144">
        <f t="shared" ref="BG365:BG370" si="26">IF(U365="zákl. přenesená",N365,0)</f>
        <v>0</v>
      </c>
      <c r="BH365" s="144">
        <f t="shared" ref="BH365:BH370" si="27">IF(U365="sníž. přenesená",N365,0)</f>
        <v>0</v>
      </c>
      <c r="BI365" s="144">
        <f t="shared" ref="BI365:BI370" si="28">IF(U365="nulová",N365,0)</f>
        <v>0</v>
      </c>
      <c r="BJ365" s="17" t="s">
        <v>81</v>
      </c>
      <c r="BK365" s="144">
        <f t="shared" ref="BK365:BK370" si="29">ROUND(L365*K365,2)</f>
        <v>0</v>
      </c>
      <c r="BL365" s="17" t="s">
        <v>258</v>
      </c>
      <c r="BM365" s="17" t="s">
        <v>2014</v>
      </c>
    </row>
    <row r="366" spans="2:65" s="1" customFormat="1" ht="31.5" customHeight="1" x14ac:dyDescent="0.1">
      <c r="B366" s="135"/>
      <c r="C366" s="136" t="s">
        <v>770</v>
      </c>
      <c r="D366" s="136" t="s">
        <v>155</v>
      </c>
      <c r="E366" s="137" t="s">
        <v>2015</v>
      </c>
      <c r="F366" s="244" t="s">
        <v>2016</v>
      </c>
      <c r="G366" s="245"/>
      <c r="H366" s="245"/>
      <c r="I366" s="245"/>
      <c r="J366" s="138" t="s">
        <v>292</v>
      </c>
      <c r="K366" s="139">
        <v>1</v>
      </c>
      <c r="L366" s="246">
        <v>0</v>
      </c>
      <c r="M366" s="245"/>
      <c r="N366" s="246">
        <f t="shared" si="20"/>
        <v>0</v>
      </c>
      <c r="O366" s="245"/>
      <c r="P366" s="245"/>
      <c r="Q366" s="245"/>
      <c r="R366" s="140"/>
      <c r="T366" s="141" t="s">
        <v>3</v>
      </c>
      <c r="U366" s="40" t="s">
        <v>41</v>
      </c>
      <c r="V366" s="142">
        <v>0.2</v>
      </c>
      <c r="W366" s="142">
        <f t="shared" si="21"/>
        <v>0.2</v>
      </c>
      <c r="X366" s="142">
        <v>1.9599999999999999E-3</v>
      </c>
      <c r="Y366" s="142">
        <f t="shared" si="22"/>
        <v>1.9599999999999999E-3</v>
      </c>
      <c r="Z366" s="142">
        <v>0</v>
      </c>
      <c r="AA366" s="143">
        <f t="shared" si="23"/>
        <v>0</v>
      </c>
      <c r="AR366" s="17" t="s">
        <v>258</v>
      </c>
      <c r="AT366" s="17" t="s">
        <v>155</v>
      </c>
      <c r="AU366" s="17" t="s">
        <v>81</v>
      </c>
      <c r="AY366" s="17" t="s">
        <v>154</v>
      </c>
      <c r="BE366" s="144">
        <f t="shared" si="24"/>
        <v>0</v>
      </c>
      <c r="BF366" s="144">
        <f t="shared" si="25"/>
        <v>0</v>
      </c>
      <c r="BG366" s="144">
        <f t="shared" si="26"/>
        <v>0</v>
      </c>
      <c r="BH366" s="144">
        <f t="shared" si="27"/>
        <v>0</v>
      </c>
      <c r="BI366" s="144">
        <f t="shared" si="28"/>
        <v>0</v>
      </c>
      <c r="BJ366" s="17" t="s">
        <v>81</v>
      </c>
      <c r="BK366" s="144">
        <f t="shared" si="29"/>
        <v>0</v>
      </c>
      <c r="BL366" s="17" t="s">
        <v>258</v>
      </c>
      <c r="BM366" s="17" t="s">
        <v>2017</v>
      </c>
    </row>
    <row r="367" spans="2:65" s="1" customFormat="1" ht="31.5" customHeight="1" x14ac:dyDescent="0.1">
      <c r="B367" s="135"/>
      <c r="C367" s="136" t="s">
        <v>777</v>
      </c>
      <c r="D367" s="136" t="s">
        <v>155</v>
      </c>
      <c r="E367" s="137" t="s">
        <v>2018</v>
      </c>
      <c r="F367" s="244" t="s">
        <v>2019</v>
      </c>
      <c r="G367" s="245"/>
      <c r="H367" s="245"/>
      <c r="I367" s="245"/>
      <c r="J367" s="138" t="s">
        <v>292</v>
      </c>
      <c r="K367" s="139">
        <v>1</v>
      </c>
      <c r="L367" s="246">
        <v>0</v>
      </c>
      <c r="M367" s="245"/>
      <c r="N367" s="246">
        <f t="shared" si="20"/>
        <v>0</v>
      </c>
      <c r="O367" s="245"/>
      <c r="P367" s="245"/>
      <c r="Q367" s="245"/>
      <c r="R367" s="140"/>
      <c r="T367" s="141" t="s">
        <v>3</v>
      </c>
      <c r="U367" s="40" t="s">
        <v>41</v>
      </c>
      <c r="V367" s="142">
        <v>0.2</v>
      </c>
      <c r="W367" s="142">
        <f t="shared" si="21"/>
        <v>0.2</v>
      </c>
      <c r="X367" s="142">
        <v>1.8E-3</v>
      </c>
      <c r="Y367" s="142">
        <f t="shared" si="22"/>
        <v>1.8E-3</v>
      </c>
      <c r="Z367" s="142">
        <v>0</v>
      </c>
      <c r="AA367" s="143">
        <f t="shared" si="23"/>
        <v>0</v>
      </c>
      <c r="AR367" s="17" t="s">
        <v>258</v>
      </c>
      <c r="AT367" s="17" t="s">
        <v>155</v>
      </c>
      <c r="AU367" s="17" t="s">
        <v>81</v>
      </c>
      <c r="AY367" s="17" t="s">
        <v>154</v>
      </c>
      <c r="BE367" s="144">
        <f t="shared" si="24"/>
        <v>0</v>
      </c>
      <c r="BF367" s="144">
        <f t="shared" si="25"/>
        <v>0</v>
      </c>
      <c r="BG367" s="144">
        <f t="shared" si="26"/>
        <v>0</v>
      </c>
      <c r="BH367" s="144">
        <f t="shared" si="27"/>
        <v>0</v>
      </c>
      <c r="BI367" s="144">
        <f t="shared" si="28"/>
        <v>0</v>
      </c>
      <c r="BJ367" s="17" t="s">
        <v>81</v>
      </c>
      <c r="BK367" s="144">
        <f t="shared" si="29"/>
        <v>0</v>
      </c>
      <c r="BL367" s="17" t="s">
        <v>258</v>
      </c>
      <c r="BM367" s="17" t="s">
        <v>2020</v>
      </c>
    </row>
    <row r="368" spans="2:65" s="1" customFormat="1" ht="22.5" customHeight="1" x14ac:dyDescent="0.1">
      <c r="B368" s="135"/>
      <c r="C368" s="136" t="s">
        <v>785</v>
      </c>
      <c r="D368" s="136" t="s">
        <v>155</v>
      </c>
      <c r="E368" s="137" t="s">
        <v>2021</v>
      </c>
      <c r="F368" s="244" t="s">
        <v>2022</v>
      </c>
      <c r="G368" s="245"/>
      <c r="H368" s="245"/>
      <c r="I368" s="245"/>
      <c r="J368" s="138" t="s">
        <v>292</v>
      </c>
      <c r="K368" s="139">
        <v>4</v>
      </c>
      <c r="L368" s="246">
        <v>0</v>
      </c>
      <c r="M368" s="245"/>
      <c r="N368" s="246">
        <f t="shared" si="20"/>
        <v>0</v>
      </c>
      <c r="O368" s="245"/>
      <c r="P368" s="245"/>
      <c r="Q368" s="245"/>
      <c r="R368" s="140"/>
      <c r="T368" s="141" t="s">
        <v>3</v>
      </c>
      <c r="U368" s="40" t="s">
        <v>41</v>
      </c>
      <c r="V368" s="142">
        <v>0.2</v>
      </c>
      <c r="W368" s="142">
        <f t="shared" si="21"/>
        <v>0.8</v>
      </c>
      <c r="X368" s="142">
        <v>1.8400000000000001E-3</v>
      </c>
      <c r="Y368" s="142">
        <f t="shared" si="22"/>
        <v>7.3600000000000002E-3</v>
      </c>
      <c r="Z368" s="142">
        <v>0</v>
      </c>
      <c r="AA368" s="143">
        <f t="shared" si="23"/>
        <v>0</v>
      </c>
      <c r="AR368" s="17" t="s">
        <v>258</v>
      </c>
      <c r="AT368" s="17" t="s">
        <v>155</v>
      </c>
      <c r="AU368" s="17" t="s">
        <v>81</v>
      </c>
      <c r="AY368" s="17" t="s">
        <v>154</v>
      </c>
      <c r="BE368" s="144">
        <f t="shared" si="24"/>
        <v>0</v>
      </c>
      <c r="BF368" s="144">
        <f t="shared" si="25"/>
        <v>0</v>
      </c>
      <c r="BG368" s="144">
        <f t="shared" si="26"/>
        <v>0</v>
      </c>
      <c r="BH368" s="144">
        <f t="shared" si="27"/>
        <v>0</v>
      </c>
      <c r="BI368" s="144">
        <f t="shared" si="28"/>
        <v>0</v>
      </c>
      <c r="BJ368" s="17" t="s">
        <v>81</v>
      </c>
      <c r="BK368" s="144">
        <f t="shared" si="29"/>
        <v>0</v>
      </c>
      <c r="BL368" s="17" t="s">
        <v>258</v>
      </c>
      <c r="BM368" s="17" t="s">
        <v>2023</v>
      </c>
    </row>
    <row r="369" spans="2:65" s="1" customFormat="1" ht="22.5" customHeight="1" x14ac:dyDescent="0.1">
      <c r="B369" s="135"/>
      <c r="C369" s="136" t="s">
        <v>796</v>
      </c>
      <c r="D369" s="136" t="s">
        <v>155</v>
      </c>
      <c r="E369" s="137" t="s">
        <v>2024</v>
      </c>
      <c r="F369" s="244" t="s">
        <v>2025</v>
      </c>
      <c r="G369" s="245"/>
      <c r="H369" s="245"/>
      <c r="I369" s="245"/>
      <c r="J369" s="138" t="s">
        <v>292</v>
      </c>
      <c r="K369" s="139">
        <v>2</v>
      </c>
      <c r="L369" s="246">
        <v>0</v>
      </c>
      <c r="M369" s="245"/>
      <c r="N369" s="246">
        <f t="shared" si="20"/>
        <v>0</v>
      </c>
      <c r="O369" s="245"/>
      <c r="P369" s="245"/>
      <c r="Q369" s="245"/>
      <c r="R369" s="140"/>
      <c r="T369" s="141" t="s">
        <v>3</v>
      </c>
      <c r="U369" s="40" t="s">
        <v>41</v>
      </c>
      <c r="V369" s="142">
        <v>0.2</v>
      </c>
      <c r="W369" s="142">
        <f t="shared" si="21"/>
        <v>0.4</v>
      </c>
      <c r="X369" s="142">
        <v>1.8400000000000001E-3</v>
      </c>
      <c r="Y369" s="142">
        <f t="shared" si="22"/>
        <v>3.6800000000000001E-3</v>
      </c>
      <c r="Z369" s="142">
        <v>0</v>
      </c>
      <c r="AA369" s="143">
        <f t="shared" si="23"/>
        <v>0</v>
      </c>
      <c r="AR369" s="17" t="s">
        <v>258</v>
      </c>
      <c r="AT369" s="17" t="s">
        <v>155</v>
      </c>
      <c r="AU369" s="17" t="s">
        <v>81</v>
      </c>
      <c r="AY369" s="17" t="s">
        <v>154</v>
      </c>
      <c r="BE369" s="144">
        <f t="shared" si="24"/>
        <v>0</v>
      </c>
      <c r="BF369" s="144">
        <f t="shared" si="25"/>
        <v>0</v>
      </c>
      <c r="BG369" s="144">
        <f t="shared" si="26"/>
        <v>0</v>
      </c>
      <c r="BH369" s="144">
        <f t="shared" si="27"/>
        <v>0</v>
      </c>
      <c r="BI369" s="144">
        <f t="shared" si="28"/>
        <v>0</v>
      </c>
      <c r="BJ369" s="17" t="s">
        <v>81</v>
      </c>
      <c r="BK369" s="144">
        <f t="shared" si="29"/>
        <v>0</v>
      </c>
      <c r="BL369" s="17" t="s">
        <v>258</v>
      </c>
      <c r="BM369" s="17" t="s">
        <v>2026</v>
      </c>
    </row>
    <row r="370" spans="2:65" s="1" customFormat="1" ht="31.5" customHeight="1" x14ac:dyDescent="0.1">
      <c r="B370" s="135"/>
      <c r="C370" s="136" t="s">
        <v>801</v>
      </c>
      <c r="D370" s="136" t="s">
        <v>155</v>
      </c>
      <c r="E370" s="137" t="s">
        <v>2027</v>
      </c>
      <c r="F370" s="244" t="s">
        <v>2028</v>
      </c>
      <c r="G370" s="245"/>
      <c r="H370" s="245"/>
      <c r="I370" s="245"/>
      <c r="J370" s="138" t="s">
        <v>193</v>
      </c>
      <c r="K370" s="139">
        <v>0.215</v>
      </c>
      <c r="L370" s="246">
        <v>0</v>
      </c>
      <c r="M370" s="245"/>
      <c r="N370" s="246">
        <f t="shared" si="20"/>
        <v>0</v>
      </c>
      <c r="O370" s="245"/>
      <c r="P370" s="245"/>
      <c r="Q370" s="245"/>
      <c r="R370" s="140"/>
      <c r="T370" s="141" t="s">
        <v>3</v>
      </c>
      <c r="U370" s="40" t="s">
        <v>41</v>
      </c>
      <c r="V370" s="142">
        <v>1.5169999999999999</v>
      </c>
      <c r="W370" s="142">
        <f t="shared" si="21"/>
        <v>0.32615499999999997</v>
      </c>
      <c r="X370" s="142">
        <v>0</v>
      </c>
      <c r="Y370" s="142">
        <f t="shared" si="22"/>
        <v>0</v>
      </c>
      <c r="Z370" s="142">
        <v>0</v>
      </c>
      <c r="AA370" s="143">
        <f t="shared" si="23"/>
        <v>0</v>
      </c>
      <c r="AR370" s="17" t="s">
        <v>258</v>
      </c>
      <c r="AT370" s="17" t="s">
        <v>155</v>
      </c>
      <c r="AU370" s="17" t="s">
        <v>81</v>
      </c>
      <c r="AY370" s="17" t="s">
        <v>154</v>
      </c>
      <c r="BE370" s="144">
        <f t="shared" si="24"/>
        <v>0</v>
      </c>
      <c r="BF370" s="144">
        <f t="shared" si="25"/>
        <v>0</v>
      </c>
      <c r="BG370" s="144">
        <f t="shared" si="26"/>
        <v>0</v>
      </c>
      <c r="BH370" s="144">
        <f t="shared" si="27"/>
        <v>0</v>
      </c>
      <c r="BI370" s="144">
        <f t="shared" si="28"/>
        <v>0</v>
      </c>
      <c r="BJ370" s="17" t="s">
        <v>81</v>
      </c>
      <c r="BK370" s="144">
        <f t="shared" si="29"/>
        <v>0</v>
      </c>
      <c r="BL370" s="17" t="s">
        <v>258</v>
      </c>
      <c r="BM370" s="17" t="s">
        <v>2029</v>
      </c>
    </row>
    <row r="371" spans="2:65" s="9" customFormat="1" ht="29.85" customHeight="1" x14ac:dyDescent="0.15">
      <c r="B371" s="124"/>
      <c r="C371" s="125"/>
      <c r="D371" s="134" t="s">
        <v>1711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260">
        <f>BK371</f>
        <v>0</v>
      </c>
      <c r="O371" s="261"/>
      <c r="P371" s="261"/>
      <c r="Q371" s="261"/>
      <c r="R371" s="127"/>
      <c r="T371" s="128"/>
      <c r="U371" s="125"/>
      <c r="V371" s="125"/>
      <c r="W371" s="129">
        <f>SUM(W372:W378)</f>
        <v>7.5424759999999997</v>
      </c>
      <c r="X371" s="125"/>
      <c r="Y371" s="129">
        <f>SUM(Y372:Y378)</f>
        <v>2.76E-2</v>
      </c>
      <c r="Z371" s="125"/>
      <c r="AA371" s="130">
        <f>SUM(AA372:AA378)</f>
        <v>0</v>
      </c>
      <c r="AR371" s="131" t="s">
        <v>81</v>
      </c>
      <c r="AT371" s="132" t="s">
        <v>73</v>
      </c>
      <c r="AU371" s="132" t="s">
        <v>20</v>
      </c>
      <c r="AY371" s="131" t="s">
        <v>154</v>
      </c>
      <c r="BK371" s="133">
        <f>SUM(BK372:BK378)</f>
        <v>0</v>
      </c>
    </row>
    <row r="372" spans="2:65" s="1" customFormat="1" ht="44.25" customHeight="1" x14ac:dyDescent="0.1">
      <c r="B372" s="135"/>
      <c r="C372" s="136" t="s">
        <v>807</v>
      </c>
      <c r="D372" s="136" t="s">
        <v>155</v>
      </c>
      <c r="E372" s="137" t="s">
        <v>2030</v>
      </c>
      <c r="F372" s="244" t="s">
        <v>2031</v>
      </c>
      <c r="G372" s="245"/>
      <c r="H372" s="245"/>
      <c r="I372" s="245"/>
      <c r="J372" s="138" t="s">
        <v>292</v>
      </c>
      <c r="K372" s="139">
        <v>3</v>
      </c>
      <c r="L372" s="246">
        <v>0</v>
      </c>
      <c r="M372" s="245"/>
      <c r="N372" s="246">
        <f>ROUND(L372*K372,2)</f>
        <v>0</v>
      </c>
      <c r="O372" s="245"/>
      <c r="P372" s="245"/>
      <c r="Q372" s="245"/>
      <c r="R372" s="140"/>
      <c r="T372" s="141" t="s">
        <v>3</v>
      </c>
      <c r="U372" s="40" t="s">
        <v>41</v>
      </c>
      <c r="V372" s="142">
        <v>2.5</v>
      </c>
      <c r="W372" s="142">
        <f>V372*K372</f>
        <v>7.5</v>
      </c>
      <c r="X372" s="142">
        <v>9.1999999999999998E-3</v>
      </c>
      <c r="Y372" s="142">
        <f>X372*K372</f>
        <v>2.76E-2</v>
      </c>
      <c r="Z372" s="142">
        <v>0</v>
      </c>
      <c r="AA372" s="143">
        <f>Z372*K372</f>
        <v>0</v>
      </c>
      <c r="AR372" s="17" t="s">
        <v>258</v>
      </c>
      <c r="AT372" s="17" t="s">
        <v>155</v>
      </c>
      <c r="AU372" s="17" t="s">
        <v>81</v>
      </c>
      <c r="AY372" s="17" t="s">
        <v>154</v>
      </c>
      <c r="BE372" s="144">
        <f>IF(U372="základní",N372,0)</f>
        <v>0</v>
      </c>
      <c r="BF372" s="144">
        <f>IF(U372="snížená",N372,0)</f>
        <v>0</v>
      </c>
      <c r="BG372" s="144">
        <f>IF(U372="zákl. přenesená",N372,0)</f>
        <v>0</v>
      </c>
      <c r="BH372" s="144">
        <f>IF(U372="sníž. přenesená",N372,0)</f>
        <v>0</v>
      </c>
      <c r="BI372" s="144">
        <f>IF(U372="nulová",N372,0)</f>
        <v>0</v>
      </c>
      <c r="BJ372" s="17" t="s">
        <v>81</v>
      </c>
      <c r="BK372" s="144">
        <f>ROUND(L372*K372,2)</f>
        <v>0</v>
      </c>
      <c r="BL372" s="17" t="s">
        <v>258</v>
      </c>
      <c r="BM372" s="17" t="s">
        <v>2032</v>
      </c>
    </row>
    <row r="373" spans="2:65" s="10" customFormat="1" ht="22.5" customHeight="1" x14ac:dyDescent="0.1">
      <c r="B373" s="145"/>
      <c r="C373" s="146"/>
      <c r="D373" s="146"/>
      <c r="E373" s="147" t="s">
        <v>3</v>
      </c>
      <c r="F373" s="247" t="s">
        <v>1826</v>
      </c>
      <c r="G373" s="248"/>
      <c r="H373" s="248"/>
      <c r="I373" s="248"/>
      <c r="J373" s="146"/>
      <c r="K373" s="148" t="s">
        <v>3</v>
      </c>
      <c r="L373" s="146"/>
      <c r="M373" s="146"/>
      <c r="N373" s="146"/>
      <c r="O373" s="146"/>
      <c r="P373" s="146"/>
      <c r="Q373" s="146"/>
      <c r="R373" s="149"/>
      <c r="T373" s="150"/>
      <c r="U373" s="146"/>
      <c r="V373" s="146"/>
      <c r="W373" s="146"/>
      <c r="X373" s="146"/>
      <c r="Y373" s="146"/>
      <c r="Z373" s="146"/>
      <c r="AA373" s="151"/>
      <c r="AT373" s="152" t="s">
        <v>161</v>
      </c>
      <c r="AU373" s="152" t="s">
        <v>81</v>
      </c>
      <c r="AV373" s="10" t="s">
        <v>20</v>
      </c>
      <c r="AW373" s="10" t="s">
        <v>32</v>
      </c>
      <c r="AX373" s="10" t="s">
        <v>74</v>
      </c>
      <c r="AY373" s="152" t="s">
        <v>154</v>
      </c>
    </row>
    <row r="374" spans="2:65" s="11" customFormat="1" ht="22.5" customHeight="1" x14ac:dyDescent="0.1">
      <c r="B374" s="153"/>
      <c r="C374" s="154"/>
      <c r="D374" s="154"/>
      <c r="E374" s="155" t="s">
        <v>3</v>
      </c>
      <c r="F374" s="249" t="s">
        <v>20</v>
      </c>
      <c r="G374" s="250"/>
      <c r="H374" s="250"/>
      <c r="I374" s="250"/>
      <c r="J374" s="154"/>
      <c r="K374" s="156">
        <v>1</v>
      </c>
      <c r="L374" s="154"/>
      <c r="M374" s="154"/>
      <c r="N374" s="154"/>
      <c r="O374" s="154"/>
      <c r="P374" s="154"/>
      <c r="Q374" s="154"/>
      <c r="R374" s="157"/>
      <c r="T374" s="158"/>
      <c r="U374" s="154"/>
      <c r="V374" s="154"/>
      <c r="W374" s="154"/>
      <c r="X374" s="154"/>
      <c r="Y374" s="154"/>
      <c r="Z374" s="154"/>
      <c r="AA374" s="159"/>
      <c r="AT374" s="160" t="s">
        <v>161</v>
      </c>
      <c r="AU374" s="160" t="s">
        <v>81</v>
      </c>
      <c r="AV374" s="11" t="s">
        <v>81</v>
      </c>
      <c r="AW374" s="11" t="s">
        <v>32</v>
      </c>
      <c r="AX374" s="11" t="s">
        <v>74</v>
      </c>
      <c r="AY374" s="160" t="s">
        <v>154</v>
      </c>
    </row>
    <row r="375" spans="2:65" s="10" customFormat="1" ht="22.5" customHeight="1" x14ac:dyDescent="0.1">
      <c r="B375" s="145"/>
      <c r="C375" s="146"/>
      <c r="D375" s="146"/>
      <c r="E375" s="147" t="s">
        <v>3</v>
      </c>
      <c r="F375" s="253" t="s">
        <v>1814</v>
      </c>
      <c r="G375" s="248"/>
      <c r="H375" s="248"/>
      <c r="I375" s="248"/>
      <c r="J375" s="146"/>
      <c r="K375" s="148" t="s">
        <v>3</v>
      </c>
      <c r="L375" s="146"/>
      <c r="M375" s="146"/>
      <c r="N375" s="146"/>
      <c r="O375" s="146"/>
      <c r="P375" s="146"/>
      <c r="Q375" s="146"/>
      <c r="R375" s="149"/>
      <c r="T375" s="150"/>
      <c r="U375" s="146"/>
      <c r="V375" s="146"/>
      <c r="W375" s="146"/>
      <c r="X375" s="146"/>
      <c r="Y375" s="146"/>
      <c r="Z375" s="146"/>
      <c r="AA375" s="151"/>
      <c r="AT375" s="152" t="s">
        <v>161</v>
      </c>
      <c r="AU375" s="152" t="s">
        <v>81</v>
      </c>
      <c r="AV375" s="10" t="s">
        <v>20</v>
      </c>
      <c r="AW375" s="10" t="s">
        <v>32</v>
      </c>
      <c r="AX375" s="10" t="s">
        <v>74</v>
      </c>
      <c r="AY375" s="152" t="s">
        <v>154</v>
      </c>
    </row>
    <row r="376" spans="2:65" s="11" customFormat="1" ht="22.5" customHeight="1" x14ac:dyDescent="0.1">
      <c r="B376" s="153"/>
      <c r="C376" s="154"/>
      <c r="D376" s="154"/>
      <c r="E376" s="155" t="s">
        <v>3</v>
      </c>
      <c r="F376" s="249" t="s">
        <v>497</v>
      </c>
      <c r="G376" s="250"/>
      <c r="H376" s="250"/>
      <c r="I376" s="250"/>
      <c r="J376" s="154"/>
      <c r="K376" s="156">
        <v>2</v>
      </c>
      <c r="L376" s="154"/>
      <c r="M376" s="154"/>
      <c r="N376" s="154"/>
      <c r="O376" s="154"/>
      <c r="P376" s="154"/>
      <c r="Q376" s="154"/>
      <c r="R376" s="157"/>
      <c r="T376" s="158"/>
      <c r="U376" s="154"/>
      <c r="V376" s="154"/>
      <c r="W376" s="154"/>
      <c r="X376" s="154"/>
      <c r="Y376" s="154"/>
      <c r="Z376" s="154"/>
      <c r="AA376" s="159"/>
      <c r="AT376" s="160" t="s">
        <v>161</v>
      </c>
      <c r="AU376" s="160" t="s">
        <v>81</v>
      </c>
      <c r="AV376" s="11" t="s">
        <v>81</v>
      </c>
      <c r="AW376" s="11" t="s">
        <v>32</v>
      </c>
      <c r="AX376" s="11" t="s">
        <v>74</v>
      </c>
      <c r="AY376" s="160" t="s">
        <v>154</v>
      </c>
    </row>
    <row r="377" spans="2:65" s="12" customFormat="1" ht="22.5" customHeight="1" x14ac:dyDescent="0.1">
      <c r="B377" s="161"/>
      <c r="C377" s="162"/>
      <c r="D377" s="162"/>
      <c r="E377" s="163" t="s">
        <v>3</v>
      </c>
      <c r="F377" s="251" t="s">
        <v>163</v>
      </c>
      <c r="G377" s="252"/>
      <c r="H377" s="252"/>
      <c r="I377" s="252"/>
      <c r="J377" s="162"/>
      <c r="K377" s="164">
        <v>3</v>
      </c>
      <c r="L377" s="162"/>
      <c r="M377" s="162"/>
      <c r="N377" s="162"/>
      <c r="O377" s="162"/>
      <c r="P377" s="162"/>
      <c r="Q377" s="162"/>
      <c r="R377" s="165"/>
      <c r="T377" s="166"/>
      <c r="U377" s="162"/>
      <c r="V377" s="162"/>
      <c r="W377" s="162"/>
      <c r="X377" s="162"/>
      <c r="Y377" s="162"/>
      <c r="Z377" s="162"/>
      <c r="AA377" s="167"/>
      <c r="AT377" s="168" t="s">
        <v>161</v>
      </c>
      <c r="AU377" s="168" t="s">
        <v>81</v>
      </c>
      <c r="AV377" s="12" t="s">
        <v>87</v>
      </c>
      <c r="AW377" s="12" t="s">
        <v>32</v>
      </c>
      <c r="AX377" s="12" t="s">
        <v>20</v>
      </c>
      <c r="AY377" s="168" t="s">
        <v>154</v>
      </c>
    </row>
    <row r="378" spans="2:65" s="1" customFormat="1" ht="31.5" customHeight="1" x14ac:dyDescent="0.1">
      <c r="B378" s="135"/>
      <c r="C378" s="136" t="s">
        <v>812</v>
      </c>
      <c r="D378" s="136" t="s">
        <v>155</v>
      </c>
      <c r="E378" s="137" t="s">
        <v>2033</v>
      </c>
      <c r="F378" s="244" t="s">
        <v>2034</v>
      </c>
      <c r="G378" s="245"/>
      <c r="H378" s="245"/>
      <c r="I378" s="245"/>
      <c r="J378" s="138" t="s">
        <v>193</v>
      </c>
      <c r="K378" s="139">
        <v>2.8000000000000001E-2</v>
      </c>
      <c r="L378" s="246">
        <v>0</v>
      </c>
      <c r="M378" s="245"/>
      <c r="N378" s="246">
        <f>ROUND(L378*K378,2)</f>
        <v>0</v>
      </c>
      <c r="O378" s="245"/>
      <c r="P378" s="245"/>
      <c r="Q378" s="245"/>
      <c r="R378" s="140"/>
      <c r="T378" s="141" t="s">
        <v>3</v>
      </c>
      <c r="U378" s="184" t="s">
        <v>41</v>
      </c>
      <c r="V378" s="185">
        <v>1.5169999999999999</v>
      </c>
      <c r="W378" s="185">
        <f>V378*K378</f>
        <v>4.2476E-2</v>
      </c>
      <c r="X378" s="185">
        <v>0</v>
      </c>
      <c r="Y378" s="185">
        <f>X378*K378</f>
        <v>0</v>
      </c>
      <c r="Z378" s="185">
        <v>0</v>
      </c>
      <c r="AA378" s="186">
        <f>Z378*K378</f>
        <v>0</v>
      </c>
      <c r="AR378" s="17" t="s">
        <v>258</v>
      </c>
      <c r="AT378" s="17" t="s">
        <v>155</v>
      </c>
      <c r="AU378" s="17" t="s">
        <v>81</v>
      </c>
      <c r="AY378" s="17" t="s">
        <v>154</v>
      </c>
      <c r="BE378" s="144">
        <f>IF(U378="základní",N378,0)</f>
        <v>0</v>
      </c>
      <c r="BF378" s="144">
        <f>IF(U378="snížená",N378,0)</f>
        <v>0</v>
      </c>
      <c r="BG378" s="144">
        <f>IF(U378="zákl. přenesená",N378,0)</f>
        <v>0</v>
      </c>
      <c r="BH378" s="144">
        <f>IF(U378="sníž. přenesená",N378,0)</f>
        <v>0</v>
      </c>
      <c r="BI378" s="144">
        <f>IF(U378="nulová",N378,0)</f>
        <v>0</v>
      </c>
      <c r="BJ378" s="17" t="s">
        <v>81</v>
      </c>
      <c r="BK378" s="144">
        <f>ROUND(L378*K378,2)</f>
        <v>0</v>
      </c>
      <c r="BL378" s="17" t="s">
        <v>258</v>
      </c>
      <c r="BM378" s="17" t="s">
        <v>2035</v>
      </c>
    </row>
    <row r="379" spans="2:65" s="1" customFormat="1" ht="6.95" customHeight="1" x14ac:dyDescent="0.1">
      <c r="B379" s="55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7"/>
    </row>
  </sheetData>
  <mergeCells count="502">
    <mergeCell ref="S2:AC2"/>
    <mergeCell ref="N155:Q155"/>
    <mergeCell ref="N164:Q164"/>
    <mergeCell ref="N175:Q175"/>
    <mergeCell ref="N176:Q176"/>
    <mergeCell ref="N262:Q262"/>
    <mergeCell ref="N324:Q324"/>
    <mergeCell ref="N328:Q328"/>
    <mergeCell ref="N371:Q371"/>
    <mergeCell ref="N277:Q277"/>
    <mergeCell ref="N132:Q132"/>
    <mergeCell ref="M117:Q11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H1:K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63:I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56:I356"/>
    <mergeCell ref="F357:I357"/>
    <mergeCell ref="F358:I358"/>
    <mergeCell ref="F359:I359"/>
    <mergeCell ref="F378:I378"/>
    <mergeCell ref="L378:M378"/>
    <mergeCell ref="N378:Q378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L359:M359"/>
    <mergeCell ref="N359:Q359"/>
    <mergeCell ref="F360:I360"/>
    <mergeCell ref="F361:I361"/>
    <mergeCell ref="F362:I36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48:I348"/>
    <mergeCell ref="F349:I349"/>
    <mergeCell ref="F350:I350"/>
    <mergeCell ref="F351:I351"/>
    <mergeCell ref="L351:M351"/>
    <mergeCell ref="N351:Q351"/>
    <mergeCell ref="F352:I352"/>
    <mergeCell ref="L352:M352"/>
    <mergeCell ref="N352:Q352"/>
    <mergeCell ref="F343:I343"/>
    <mergeCell ref="L343:M343"/>
    <mergeCell ref="N343:Q343"/>
    <mergeCell ref="F344:I344"/>
    <mergeCell ref="F345:I345"/>
    <mergeCell ref="F346:I346"/>
    <mergeCell ref="F347:I347"/>
    <mergeCell ref="L347:M347"/>
    <mergeCell ref="N347:Q347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F335:I335"/>
    <mergeCell ref="L335:M335"/>
    <mergeCell ref="N335:Q335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L309:M309"/>
    <mergeCell ref="N309:Q309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289:I289"/>
    <mergeCell ref="F290:I290"/>
    <mergeCell ref="L290:M290"/>
    <mergeCell ref="N290:Q290"/>
    <mergeCell ref="F291:I291"/>
    <mergeCell ref="F292:I292"/>
    <mergeCell ref="F293:I293"/>
    <mergeCell ref="F294:I294"/>
    <mergeCell ref="F295:I295"/>
    <mergeCell ref="F284:I284"/>
    <mergeCell ref="F285:I285"/>
    <mergeCell ref="F286:I286"/>
    <mergeCell ref="F287:I287"/>
    <mergeCell ref="L287:M287"/>
    <mergeCell ref="N287:Q287"/>
    <mergeCell ref="F288:I288"/>
    <mergeCell ref="L288:M288"/>
    <mergeCell ref="N288:Q288"/>
    <mergeCell ref="F278:I278"/>
    <mergeCell ref="F279:I279"/>
    <mergeCell ref="F280:I280"/>
    <mergeCell ref="F281:I281"/>
    <mergeCell ref="F282:I282"/>
    <mergeCell ref="F283:I283"/>
    <mergeCell ref="L283:M283"/>
    <mergeCell ref="N283:Q283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L277:M277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F253:I253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3:I163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F150:I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N152:Q152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L149:M149"/>
    <mergeCell ref="N149:Q149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L132:M132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120:Q120"/>
    <mergeCell ref="N121:Q121"/>
    <mergeCell ref="N122:Q122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200-000000000000}"/>
    <hyperlink ref="H1:K1" location="C86" tooltip="Rekapitulace rozpočtu" display="2) Rekapitulace rozpočtu" xr:uid="{00000000-0004-0000-0200-000001000000}"/>
    <hyperlink ref="L1" location="C119" tooltip="Rozpočet" display="3) Rozpočet" xr:uid="{00000000-0004-0000-0200-000002000000}"/>
    <hyperlink ref="S1:T1" location="'Rekapitulace stavby'!C2" tooltip="Rekapitulace stavby" display="Rekapitulace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05"/>
  <sheetViews>
    <sheetView showGridLines="0" workbookViewId="0" xr3:uid="{51F8DEE0-4D01-5F28-A812-FC0BD7CAC4A5}">
      <pane ySplit="1" topLeftCell="A193" activePane="bottomLeft" state="frozen"/>
      <selection pane="bottomLeft" activeCell="L207" sqref="L207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86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2036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N97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ROUND((SUM(BE97:BE98)+SUM(BE116:BE204)), 2)</f>
        <v>0</v>
      </c>
      <c r="I32" s="211"/>
      <c r="J32" s="211"/>
      <c r="K32" s="32"/>
      <c r="L32" s="32"/>
      <c r="M32" s="231">
        <f>ROUND(ROUND((SUM(BE97:BE98)+SUM(BE116:BE204)),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ROUND((SUM(BF97:BF98)+SUM(BF116:BF204)), 2)</f>
        <v>0</v>
      </c>
      <c r="I33" s="211"/>
      <c r="J33" s="211"/>
      <c r="K33" s="32"/>
      <c r="L33" s="32"/>
      <c r="M33" s="231">
        <f>ROUND(ROUND((SUM(BF97:BF98)+SUM(BF116:BF204)),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ROUND((SUM(BG97:BG98)+SUM(BG116:BG204)),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ROUND((SUM(BH97:BH98)+SUM(BH116:BH204)),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ROUND((SUM(BI97:BI98)+SUM(BI116:BI204)),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3 - vytápění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N116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122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N117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125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N118</f>
        <v>0</v>
      </c>
      <c r="O90" s="238"/>
      <c r="P90" s="238"/>
      <c r="Q90" s="238"/>
      <c r="R90" s="114"/>
    </row>
    <row r="91" spans="2:47" s="7" customFormat="1" ht="19.899999999999999" customHeight="1" x14ac:dyDescent="0.1">
      <c r="B91" s="111"/>
      <c r="C91" s="112"/>
      <c r="D91" s="113" t="s">
        <v>2037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37">
        <f>N121</f>
        <v>0</v>
      </c>
      <c r="O91" s="238"/>
      <c r="P91" s="238"/>
      <c r="Q91" s="238"/>
      <c r="R91" s="114"/>
    </row>
    <row r="92" spans="2:47" s="7" customFormat="1" ht="19.899999999999999" customHeight="1" x14ac:dyDescent="0.1">
      <c r="B92" s="111"/>
      <c r="C92" s="112"/>
      <c r="D92" s="113" t="s">
        <v>2038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37">
        <f>N134</f>
        <v>0</v>
      </c>
      <c r="O92" s="238"/>
      <c r="P92" s="238"/>
      <c r="Q92" s="238"/>
      <c r="R92" s="114"/>
    </row>
    <row r="93" spans="2:47" s="7" customFormat="1" ht="19.899999999999999" customHeight="1" x14ac:dyDescent="0.1">
      <c r="B93" s="111"/>
      <c r="C93" s="112"/>
      <c r="D93" s="113" t="s">
        <v>2039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37">
        <f>N145</f>
        <v>0</v>
      </c>
      <c r="O93" s="238"/>
      <c r="P93" s="238"/>
      <c r="Q93" s="238"/>
      <c r="R93" s="114"/>
    </row>
    <row r="94" spans="2:47" s="7" customFormat="1" ht="19.899999999999999" customHeight="1" x14ac:dyDescent="0.1">
      <c r="B94" s="111"/>
      <c r="C94" s="112"/>
      <c r="D94" s="113" t="s">
        <v>2040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37">
        <f>N161</f>
        <v>0</v>
      </c>
      <c r="O94" s="238"/>
      <c r="P94" s="238"/>
      <c r="Q94" s="238"/>
      <c r="R94" s="114"/>
    </row>
    <row r="95" spans="2:47" s="7" customFormat="1" ht="19.899999999999999" customHeight="1" x14ac:dyDescent="0.1">
      <c r="B95" s="111"/>
      <c r="C95" s="112"/>
      <c r="D95" s="113" t="s">
        <v>2041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37">
        <f>N177</f>
        <v>0</v>
      </c>
      <c r="O95" s="238"/>
      <c r="P95" s="238"/>
      <c r="Q95" s="238"/>
      <c r="R95" s="114"/>
    </row>
    <row r="96" spans="2:47" s="1" customFormat="1" ht="21.75" customHeight="1" x14ac:dyDescent="0.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 x14ac:dyDescent="0.1">
      <c r="B97" s="31"/>
      <c r="C97" s="106" t="s">
        <v>139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39">
        <v>0</v>
      </c>
      <c r="O97" s="211"/>
      <c r="P97" s="211"/>
      <c r="Q97" s="211"/>
      <c r="R97" s="33"/>
      <c r="T97" s="115"/>
      <c r="U97" s="116" t="s">
        <v>38</v>
      </c>
    </row>
    <row r="98" spans="2:21" s="1" customFormat="1" ht="18" customHeight="1" x14ac:dyDescent="0.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 x14ac:dyDescent="0.1">
      <c r="B99" s="31"/>
      <c r="C99" s="98" t="s">
        <v>102</v>
      </c>
      <c r="D99" s="99"/>
      <c r="E99" s="99"/>
      <c r="F99" s="99"/>
      <c r="G99" s="99"/>
      <c r="H99" s="99"/>
      <c r="I99" s="99"/>
      <c r="J99" s="99"/>
      <c r="K99" s="99"/>
      <c r="L99" s="220">
        <f>ROUND(SUM(N88+N97),2)</f>
        <v>0</v>
      </c>
      <c r="M99" s="234"/>
      <c r="N99" s="234"/>
      <c r="O99" s="234"/>
      <c r="P99" s="234"/>
      <c r="Q99" s="234"/>
      <c r="R99" s="33"/>
    </row>
    <row r="100" spans="2:21" s="1" customFormat="1" ht="6.95" customHeight="1" x14ac:dyDescent="0.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 x14ac:dyDescent="0.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 x14ac:dyDescent="0.1">
      <c r="B105" s="31"/>
      <c r="C105" s="198" t="s">
        <v>140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33"/>
    </row>
    <row r="106" spans="2:21" s="1" customFormat="1" ht="6.95" customHeight="1" x14ac:dyDescent="0.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 x14ac:dyDescent="0.1">
      <c r="B107" s="31"/>
      <c r="C107" s="28" t="s">
        <v>15</v>
      </c>
      <c r="D107" s="32"/>
      <c r="E107" s="32"/>
      <c r="F107" s="228" t="str">
        <f>F6</f>
        <v>Dolní Počernice - novostavba RD</v>
      </c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32"/>
      <c r="R107" s="33"/>
    </row>
    <row r="108" spans="2:21" s="1" customFormat="1" ht="36.950000000000003" customHeight="1" x14ac:dyDescent="0.1">
      <c r="B108" s="31"/>
      <c r="C108" s="65" t="s">
        <v>105</v>
      </c>
      <c r="D108" s="32"/>
      <c r="E108" s="32"/>
      <c r="F108" s="212" t="str">
        <f>F7</f>
        <v>3 - vytápění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32"/>
      <c r="R108" s="33"/>
    </row>
    <row r="109" spans="2:21" s="1" customFormat="1" ht="6.95" customHeight="1" x14ac:dyDescent="0.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 x14ac:dyDescent="0.1">
      <c r="B110" s="31"/>
      <c r="C110" s="28" t="s">
        <v>21</v>
      </c>
      <c r="D110" s="32"/>
      <c r="E110" s="32"/>
      <c r="F110" s="26" t="str">
        <f>F9</f>
        <v xml:space="preserve"> </v>
      </c>
      <c r="G110" s="32"/>
      <c r="H110" s="32"/>
      <c r="I110" s="32"/>
      <c r="J110" s="32"/>
      <c r="K110" s="28" t="s">
        <v>23</v>
      </c>
      <c r="L110" s="32"/>
      <c r="M110" s="229" t="str">
        <f>IF(O9="","",O9)</f>
        <v>17. 9. 2016</v>
      </c>
      <c r="N110" s="211"/>
      <c r="O110" s="211"/>
      <c r="P110" s="211"/>
      <c r="Q110" s="32"/>
      <c r="R110" s="33"/>
    </row>
    <row r="111" spans="2:21" s="1" customFormat="1" ht="6.95" customHeight="1" x14ac:dyDescent="0.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2" x14ac:dyDescent="0.1">
      <c r="B112" s="31"/>
      <c r="C112" s="28" t="s">
        <v>27</v>
      </c>
      <c r="D112" s="32"/>
      <c r="E112" s="32"/>
      <c r="F112" s="26" t="str">
        <f>E12</f>
        <v xml:space="preserve"> </v>
      </c>
      <c r="G112" s="32"/>
      <c r="H112" s="32"/>
      <c r="I112" s="32"/>
      <c r="J112" s="32"/>
      <c r="K112" s="28" t="s">
        <v>31</v>
      </c>
      <c r="L112" s="32"/>
      <c r="M112" s="200" t="str">
        <f>E18</f>
        <v xml:space="preserve"> </v>
      </c>
      <c r="N112" s="211"/>
      <c r="O112" s="211"/>
      <c r="P112" s="211"/>
      <c r="Q112" s="211"/>
      <c r="R112" s="33"/>
    </row>
    <row r="113" spans="2:65" s="1" customFormat="1" ht="14.45" customHeight="1" x14ac:dyDescent="0.1">
      <c r="B113" s="31"/>
      <c r="C113" s="28" t="s">
        <v>30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33</v>
      </c>
      <c r="L113" s="32"/>
      <c r="M113" s="200" t="str">
        <f>E21</f>
        <v xml:space="preserve"> </v>
      </c>
      <c r="N113" s="211"/>
      <c r="O113" s="211"/>
      <c r="P113" s="211"/>
      <c r="Q113" s="211"/>
      <c r="R113" s="33"/>
    </row>
    <row r="114" spans="2:65" s="1" customFormat="1" ht="10.35" customHeight="1" x14ac:dyDescent="0.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 x14ac:dyDescent="0.15">
      <c r="B115" s="117"/>
      <c r="C115" s="118" t="s">
        <v>141</v>
      </c>
      <c r="D115" s="119" t="s">
        <v>142</v>
      </c>
      <c r="E115" s="119" t="s">
        <v>56</v>
      </c>
      <c r="F115" s="240" t="s">
        <v>143</v>
      </c>
      <c r="G115" s="241"/>
      <c r="H115" s="241"/>
      <c r="I115" s="241"/>
      <c r="J115" s="119" t="s">
        <v>144</v>
      </c>
      <c r="K115" s="119" t="s">
        <v>145</v>
      </c>
      <c r="L115" s="242" t="s">
        <v>146</v>
      </c>
      <c r="M115" s="241"/>
      <c r="N115" s="240" t="s">
        <v>111</v>
      </c>
      <c r="O115" s="241"/>
      <c r="P115" s="241"/>
      <c r="Q115" s="243"/>
      <c r="R115" s="120"/>
      <c r="T115" s="72" t="s">
        <v>147</v>
      </c>
      <c r="U115" s="73" t="s">
        <v>38</v>
      </c>
      <c r="V115" s="73" t="s">
        <v>148</v>
      </c>
      <c r="W115" s="73" t="s">
        <v>149</v>
      </c>
      <c r="X115" s="73" t="s">
        <v>150</v>
      </c>
      <c r="Y115" s="73" t="s">
        <v>151</v>
      </c>
      <c r="Z115" s="73" t="s">
        <v>152</v>
      </c>
      <c r="AA115" s="74" t="s">
        <v>153</v>
      </c>
    </row>
    <row r="116" spans="2:65" s="1" customFormat="1" ht="29.25" customHeight="1" x14ac:dyDescent="0.2">
      <c r="B116" s="31"/>
      <c r="C116" s="76" t="s">
        <v>107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65">
        <f>BK116</f>
        <v>0</v>
      </c>
      <c r="O116" s="266"/>
      <c r="P116" s="266"/>
      <c r="Q116" s="266"/>
      <c r="R116" s="33"/>
      <c r="T116" s="75"/>
      <c r="U116" s="47"/>
      <c r="V116" s="47"/>
      <c r="W116" s="121">
        <f>W117</f>
        <v>155.53317100000001</v>
      </c>
      <c r="X116" s="47"/>
      <c r="Y116" s="121">
        <f>Y117</f>
        <v>1.1388011000000002</v>
      </c>
      <c r="Z116" s="47"/>
      <c r="AA116" s="122">
        <f>AA117</f>
        <v>0</v>
      </c>
      <c r="AT116" s="17" t="s">
        <v>73</v>
      </c>
      <c r="AU116" s="17" t="s">
        <v>113</v>
      </c>
      <c r="BK116" s="123">
        <f>BK117</f>
        <v>0</v>
      </c>
    </row>
    <row r="117" spans="2:65" s="9" customFormat="1" ht="37.35" customHeight="1" x14ac:dyDescent="0.2">
      <c r="B117" s="124"/>
      <c r="C117" s="125"/>
      <c r="D117" s="126" t="s">
        <v>122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67">
        <f>BK117</f>
        <v>0</v>
      </c>
      <c r="O117" s="235"/>
      <c r="P117" s="235"/>
      <c r="Q117" s="235"/>
      <c r="R117" s="127"/>
      <c r="T117" s="128"/>
      <c r="U117" s="125"/>
      <c r="V117" s="125"/>
      <c r="W117" s="129">
        <f>W118+W121+W134+W145+W161+W177</f>
        <v>155.53317100000001</v>
      </c>
      <c r="X117" s="125"/>
      <c r="Y117" s="129">
        <f>Y118+Y121+Y134+Y145+Y161+Y177</f>
        <v>1.1388011000000002</v>
      </c>
      <c r="Z117" s="125"/>
      <c r="AA117" s="130">
        <f>AA118+AA121+AA134+AA145+AA161+AA177</f>
        <v>0</v>
      </c>
      <c r="AR117" s="131" t="s">
        <v>81</v>
      </c>
      <c r="AT117" s="132" t="s">
        <v>73</v>
      </c>
      <c r="AU117" s="132" t="s">
        <v>74</v>
      </c>
      <c r="AY117" s="131" t="s">
        <v>154</v>
      </c>
      <c r="BK117" s="133">
        <f>BK118+BK121+BK134+BK145+BK161+BK177</f>
        <v>0</v>
      </c>
    </row>
    <row r="118" spans="2:65" s="9" customFormat="1" ht="19.899999999999999" customHeight="1" x14ac:dyDescent="0.15">
      <c r="B118" s="124"/>
      <c r="C118" s="125"/>
      <c r="D118" s="134" t="s">
        <v>125</v>
      </c>
      <c r="E118" s="134"/>
      <c r="F118" s="134"/>
      <c r="G118" s="134"/>
      <c r="H118" s="134"/>
      <c r="I118" s="134"/>
      <c r="J118" s="134"/>
      <c r="K118" s="134"/>
      <c r="L118" s="134"/>
      <c r="M118" s="134"/>
      <c r="N118" s="262">
        <f>BK118</f>
        <v>0</v>
      </c>
      <c r="O118" s="263"/>
      <c r="P118" s="263"/>
      <c r="Q118" s="263"/>
      <c r="R118" s="127"/>
      <c r="T118" s="128"/>
      <c r="U118" s="125"/>
      <c r="V118" s="125"/>
      <c r="W118" s="129">
        <f>SUM(W119:W120)</f>
        <v>1.98</v>
      </c>
      <c r="X118" s="125"/>
      <c r="Y118" s="129">
        <f>SUM(Y119:Y120)</f>
        <v>5.4999999999999997E-3</v>
      </c>
      <c r="Z118" s="125"/>
      <c r="AA118" s="130">
        <f>SUM(AA119:AA120)</f>
        <v>0</v>
      </c>
      <c r="AR118" s="131" t="s">
        <v>81</v>
      </c>
      <c r="AT118" s="132" t="s">
        <v>73</v>
      </c>
      <c r="AU118" s="132" t="s">
        <v>20</v>
      </c>
      <c r="AY118" s="131" t="s">
        <v>154</v>
      </c>
      <c r="BK118" s="133">
        <f>SUM(BK119:BK120)</f>
        <v>0</v>
      </c>
    </row>
    <row r="119" spans="2:65" s="1" customFormat="1" ht="31.5" customHeight="1" x14ac:dyDescent="0.1">
      <c r="B119" s="135"/>
      <c r="C119" s="136" t="s">
        <v>20</v>
      </c>
      <c r="D119" s="136" t="s">
        <v>155</v>
      </c>
      <c r="E119" s="137" t="s">
        <v>2042</v>
      </c>
      <c r="F119" s="244" t="s">
        <v>2043</v>
      </c>
      <c r="G119" s="245"/>
      <c r="H119" s="245"/>
      <c r="I119" s="245"/>
      <c r="J119" s="138" t="s">
        <v>206</v>
      </c>
      <c r="K119" s="139">
        <v>22</v>
      </c>
      <c r="L119" s="246">
        <v>0</v>
      </c>
      <c r="M119" s="245"/>
      <c r="N119" s="246">
        <f>ROUND(L119*K119,2)</f>
        <v>0</v>
      </c>
      <c r="O119" s="245"/>
      <c r="P119" s="245"/>
      <c r="Q119" s="245"/>
      <c r="R119" s="140"/>
      <c r="T119" s="141" t="s">
        <v>3</v>
      </c>
      <c r="U119" s="40" t="s">
        <v>41</v>
      </c>
      <c r="V119" s="142">
        <v>0.09</v>
      </c>
      <c r="W119" s="142">
        <f>V119*K119</f>
        <v>1.98</v>
      </c>
      <c r="X119" s="142">
        <v>1E-4</v>
      </c>
      <c r="Y119" s="142">
        <f>X119*K119</f>
        <v>2.2000000000000001E-3</v>
      </c>
      <c r="Z119" s="142">
        <v>0</v>
      </c>
      <c r="AA119" s="143">
        <f>Z119*K119</f>
        <v>0</v>
      </c>
      <c r="AR119" s="17" t="s">
        <v>258</v>
      </c>
      <c r="AT119" s="17" t="s">
        <v>155</v>
      </c>
      <c r="AU119" s="17" t="s">
        <v>81</v>
      </c>
      <c r="AY119" s="17" t="s">
        <v>154</v>
      </c>
      <c r="BE119" s="144">
        <f>IF(U119="základní",N119,0)</f>
        <v>0</v>
      </c>
      <c r="BF119" s="144">
        <f>IF(U119="snížená",N119,0)</f>
        <v>0</v>
      </c>
      <c r="BG119" s="144">
        <f>IF(U119="zákl. přenesená",N119,0)</f>
        <v>0</v>
      </c>
      <c r="BH119" s="144">
        <f>IF(U119="sníž. přenesená",N119,0)</f>
        <v>0</v>
      </c>
      <c r="BI119" s="144">
        <f>IF(U119="nulová",N119,0)</f>
        <v>0</v>
      </c>
      <c r="BJ119" s="17" t="s">
        <v>81</v>
      </c>
      <c r="BK119" s="144">
        <f>ROUND(L119*K119,2)</f>
        <v>0</v>
      </c>
      <c r="BL119" s="17" t="s">
        <v>258</v>
      </c>
      <c r="BM119" s="17" t="s">
        <v>2044</v>
      </c>
    </row>
    <row r="120" spans="2:65" s="1" customFormat="1" ht="22.5" customHeight="1" x14ac:dyDescent="0.1">
      <c r="B120" s="135"/>
      <c r="C120" s="177" t="s">
        <v>81</v>
      </c>
      <c r="D120" s="177" t="s">
        <v>367</v>
      </c>
      <c r="E120" s="178" t="s">
        <v>2045</v>
      </c>
      <c r="F120" s="256" t="s">
        <v>2046</v>
      </c>
      <c r="G120" s="257"/>
      <c r="H120" s="257"/>
      <c r="I120" s="257"/>
      <c r="J120" s="179" t="s">
        <v>206</v>
      </c>
      <c r="K120" s="180">
        <v>22</v>
      </c>
      <c r="L120" s="258">
        <v>0</v>
      </c>
      <c r="M120" s="257"/>
      <c r="N120" s="258">
        <f>ROUND(L120*K120,2)</f>
        <v>0</v>
      </c>
      <c r="O120" s="245"/>
      <c r="P120" s="245"/>
      <c r="Q120" s="245"/>
      <c r="R120" s="140"/>
      <c r="T120" s="141" t="s">
        <v>3</v>
      </c>
      <c r="U120" s="40" t="s">
        <v>41</v>
      </c>
      <c r="V120" s="142">
        <v>0</v>
      </c>
      <c r="W120" s="142">
        <f>V120*K120</f>
        <v>0</v>
      </c>
      <c r="X120" s="142">
        <v>1.4999999999999999E-4</v>
      </c>
      <c r="Y120" s="142">
        <f>X120*K120</f>
        <v>3.2999999999999995E-3</v>
      </c>
      <c r="Z120" s="142">
        <v>0</v>
      </c>
      <c r="AA120" s="143">
        <f>Z120*K120</f>
        <v>0</v>
      </c>
      <c r="AR120" s="17" t="s">
        <v>383</v>
      </c>
      <c r="AT120" s="17" t="s">
        <v>367</v>
      </c>
      <c r="AU120" s="17" t="s">
        <v>81</v>
      </c>
      <c r="AY120" s="17" t="s">
        <v>154</v>
      </c>
      <c r="BE120" s="144">
        <f>IF(U120="základní",N120,0)</f>
        <v>0</v>
      </c>
      <c r="BF120" s="144">
        <f>IF(U120="snížená",N120,0)</f>
        <v>0</v>
      </c>
      <c r="BG120" s="144">
        <f>IF(U120="zákl. přenesená",N120,0)</f>
        <v>0</v>
      </c>
      <c r="BH120" s="144">
        <f>IF(U120="sníž. přenesená",N120,0)</f>
        <v>0</v>
      </c>
      <c r="BI120" s="144">
        <f>IF(U120="nulová",N120,0)</f>
        <v>0</v>
      </c>
      <c r="BJ120" s="17" t="s">
        <v>81</v>
      </c>
      <c r="BK120" s="144">
        <f>ROUND(L120*K120,2)</f>
        <v>0</v>
      </c>
      <c r="BL120" s="17" t="s">
        <v>258</v>
      </c>
      <c r="BM120" s="17" t="s">
        <v>2047</v>
      </c>
    </row>
    <row r="121" spans="2:65" s="9" customFormat="1" ht="29.85" customHeight="1" x14ac:dyDescent="0.15">
      <c r="B121" s="124"/>
      <c r="C121" s="125"/>
      <c r="D121" s="134" t="s">
        <v>2037</v>
      </c>
      <c r="E121" s="134"/>
      <c r="F121" s="134"/>
      <c r="G121" s="134"/>
      <c r="H121" s="134"/>
      <c r="I121" s="134"/>
      <c r="J121" s="134"/>
      <c r="K121" s="134"/>
      <c r="L121" s="134"/>
      <c r="M121" s="134"/>
      <c r="N121" s="260">
        <f>BK121</f>
        <v>0</v>
      </c>
      <c r="O121" s="261"/>
      <c r="P121" s="261"/>
      <c r="Q121" s="261"/>
      <c r="R121" s="127"/>
      <c r="T121" s="128"/>
      <c r="U121" s="125"/>
      <c r="V121" s="125"/>
      <c r="W121" s="129">
        <f>SUM(W122:W133)</f>
        <v>32.476185999999998</v>
      </c>
      <c r="X121" s="125"/>
      <c r="Y121" s="129">
        <f>SUM(Y122:Y133)</f>
        <v>0.42255925000000005</v>
      </c>
      <c r="Z121" s="125"/>
      <c r="AA121" s="130">
        <f>SUM(AA122:AA133)</f>
        <v>0</v>
      </c>
      <c r="AR121" s="131" t="s">
        <v>81</v>
      </c>
      <c r="AT121" s="132" t="s">
        <v>73</v>
      </c>
      <c r="AU121" s="132" t="s">
        <v>20</v>
      </c>
      <c r="AY121" s="131" t="s">
        <v>154</v>
      </c>
      <c r="BK121" s="133">
        <f>SUM(BK122:BK133)</f>
        <v>0</v>
      </c>
    </row>
    <row r="122" spans="2:65" s="1" customFormat="1" ht="22.5" customHeight="1" x14ac:dyDescent="0.1">
      <c r="B122" s="135"/>
      <c r="C122" s="136" t="s">
        <v>84</v>
      </c>
      <c r="D122" s="136" t="s">
        <v>155</v>
      </c>
      <c r="E122" s="137" t="s">
        <v>2048</v>
      </c>
      <c r="F122" s="244" t="s">
        <v>2049</v>
      </c>
      <c r="G122" s="245"/>
      <c r="H122" s="245"/>
      <c r="I122" s="245"/>
      <c r="J122" s="138" t="s">
        <v>2050</v>
      </c>
      <c r="K122" s="139">
        <v>48</v>
      </c>
      <c r="L122" s="246">
        <v>0</v>
      </c>
      <c r="M122" s="245"/>
      <c r="N122" s="246">
        <f t="shared" ref="N122:N133" si="0">ROUND(L122*K122,2)</f>
        <v>0</v>
      </c>
      <c r="O122" s="245"/>
      <c r="P122" s="245"/>
      <c r="Q122" s="245"/>
      <c r="R122" s="140"/>
      <c r="T122" s="141" t="s">
        <v>3</v>
      </c>
      <c r="U122" s="40" t="s">
        <v>41</v>
      </c>
      <c r="V122" s="142">
        <v>0</v>
      </c>
      <c r="W122" s="142">
        <f t="shared" ref="W122:W133" si="1">V122*K122</f>
        <v>0</v>
      </c>
      <c r="X122" s="142">
        <v>0</v>
      </c>
      <c r="Y122" s="142">
        <f t="shared" ref="Y122:Y133" si="2">X122*K122</f>
        <v>0</v>
      </c>
      <c r="Z122" s="142">
        <v>0</v>
      </c>
      <c r="AA122" s="143">
        <f t="shared" ref="AA122:AA133" si="3">Z122*K122</f>
        <v>0</v>
      </c>
      <c r="AR122" s="17" t="s">
        <v>258</v>
      </c>
      <c r="AT122" s="17" t="s">
        <v>155</v>
      </c>
      <c r="AU122" s="17" t="s">
        <v>81</v>
      </c>
      <c r="AY122" s="17" t="s">
        <v>154</v>
      </c>
      <c r="BE122" s="144">
        <f t="shared" ref="BE122:BE133" si="4">IF(U122="základní",N122,0)</f>
        <v>0</v>
      </c>
      <c r="BF122" s="144">
        <f t="shared" ref="BF122:BF133" si="5">IF(U122="snížená",N122,0)</f>
        <v>0</v>
      </c>
      <c r="BG122" s="144">
        <f t="shared" ref="BG122:BG133" si="6">IF(U122="zákl. přenesená",N122,0)</f>
        <v>0</v>
      </c>
      <c r="BH122" s="144">
        <f t="shared" ref="BH122:BH133" si="7">IF(U122="sníž. přenesená",N122,0)</f>
        <v>0</v>
      </c>
      <c r="BI122" s="144">
        <f t="shared" ref="BI122:BI133" si="8">IF(U122="nulová",N122,0)</f>
        <v>0</v>
      </c>
      <c r="BJ122" s="17" t="s">
        <v>81</v>
      </c>
      <c r="BK122" s="144">
        <f t="shared" ref="BK122:BK133" si="9">ROUND(L122*K122,2)</f>
        <v>0</v>
      </c>
      <c r="BL122" s="17" t="s">
        <v>258</v>
      </c>
      <c r="BM122" s="17" t="s">
        <v>2051</v>
      </c>
    </row>
    <row r="123" spans="2:65" s="1" customFormat="1" ht="31.5" customHeight="1" x14ac:dyDescent="0.1">
      <c r="B123" s="135"/>
      <c r="C123" s="136" t="s">
        <v>87</v>
      </c>
      <c r="D123" s="136" t="s">
        <v>155</v>
      </c>
      <c r="E123" s="137" t="s">
        <v>2052</v>
      </c>
      <c r="F123" s="244" t="s">
        <v>2053</v>
      </c>
      <c r="G123" s="245"/>
      <c r="H123" s="245"/>
      <c r="I123" s="245"/>
      <c r="J123" s="138" t="s">
        <v>2054</v>
      </c>
      <c r="K123" s="139">
        <v>1</v>
      </c>
      <c r="L123" s="246">
        <v>0</v>
      </c>
      <c r="M123" s="245"/>
      <c r="N123" s="246">
        <f t="shared" si="0"/>
        <v>0</v>
      </c>
      <c r="O123" s="245"/>
      <c r="P123" s="245"/>
      <c r="Q123" s="245"/>
      <c r="R123" s="140"/>
      <c r="T123" s="141" t="s">
        <v>3</v>
      </c>
      <c r="U123" s="40" t="s">
        <v>41</v>
      </c>
      <c r="V123" s="142">
        <v>0</v>
      </c>
      <c r="W123" s="142">
        <f t="shared" si="1"/>
        <v>0</v>
      </c>
      <c r="X123" s="142">
        <v>0</v>
      </c>
      <c r="Y123" s="142">
        <f t="shared" si="2"/>
        <v>0</v>
      </c>
      <c r="Z123" s="142">
        <v>0</v>
      </c>
      <c r="AA123" s="143">
        <f t="shared" si="3"/>
        <v>0</v>
      </c>
      <c r="AR123" s="17" t="s">
        <v>258</v>
      </c>
      <c r="AT123" s="17" t="s">
        <v>155</v>
      </c>
      <c r="AU123" s="17" t="s">
        <v>81</v>
      </c>
      <c r="AY123" s="17" t="s">
        <v>154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7" t="s">
        <v>81</v>
      </c>
      <c r="BK123" s="144">
        <f t="shared" si="9"/>
        <v>0</v>
      </c>
      <c r="BL123" s="17" t="s">
        <v>258</v>
      </c>
      <c r="BM123" s="17" t="s">
        <v>2055</v>
      </c>
    </row>
    <row r="124" spans="2:65" s="1" customFormat="1" ht="31.5" customHeight="1" x14ac:dyDescent="0.1">
      <c r="B124" s="135"/>
      <c r="C124" s="136" t="s">
        <v>90</v>
      </c>
      <c r="D124" s="136" t="s">
        <v>155</v>
      </c>
      <c r="E124" s="137" t="s">
        <v>2056</v>
      </c>
      <c r="F124" s="244" t="s">
        <v>2057</v>
      </c>
      <c r="G124" s="245"/>
      <c r="H124" s="245"/>
      <c r="I124" s="245"/>
      <c r="J124" s="138" t="s">
        <v>292</v>
      </c>
      <c r="K124" s="139">
        <v>1</v>
      </c>
      <c r="L124" s="246">
        <v>0</v>
      </c>
      <c r="M124" s="245"/>
      <c r="N124" s="246">
        <f t="shared" si="0"/>
        <v>0</v>
      </c>
      <c r="O124" s="245"/>
      <c r="P124" s="245"/>
      <c r="Q124" s="245"/>
      <c r="R124" s="140"/>
      <c r="T124" s="141" t="s">
        <v>3</v>
      </c>
      <c r="U124" s="40" t="s">
        <v>41</v>
      </c>
      <c r="V124" s="142">
        <v>28</v>
      </c>
      <c r="W124" s="142">
        <f t="shared" si="1"/>
        <v>28</v>
      </c>
      <c r="X124" s="142">
        <v>2.5592499999999999E-3</v>
      </c>
      <c r="Y124" s="142">
        <f t="shared" si="2"/>
        <v>2.5592499999999999E-3</v>
      </c>
      <c r="Z124" s="142">
        <v>0</v>
      </c>
      <c r="AA124" s="143">
        <f t="shared" si="3"/>
        <v>0</v>
      </c>
      <c r="AR124" s="17" t="s">
        <v>258</v>
      </c>
      <c r="AT124" s="17" t="s">
        <v>155</v>
      </c>
      <c r="AU124" s="17" t="s">
        <v>81</v>
      </c>
      <c r="AY124" s="17" t="s">
        <v>154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7" t="s">
        <v>81</v>
      </c>
      <c r="BK124" s="144">
        <f t="shared" si="9"/>
        <v>0</v>
      </c>
      <c r="BL124" s="17" t="s">
        <v>258</v>
      </c>
      <c r="BM124" s="17" t="s">
        <v>2058</v>
      </c>
    </row>
    <row r="125" spans="2:65" s="1" customFormat="1" ht="31.5" customHeight="1" x14ac:dyDescent="0.1">
      <c r="B125" s="135"/>
      <c r="C125" s="177" t="s">
        <v>93</v>
      </c>
      <c r="D125" s="177" t="s">
        <v>367</v>
      </c>
      <c r="E125" s="178" t="s">
        <v>2059</v>
      </c>
      <c r="F125" s="256" t="s">
        <v>2060</v>
      </c>
      <c r="G125" s="257"/>
      <c r="H125" s="257"/>
      <c r="I125" s="257"/>
      <c r="J125" s="179" t="s">
        <v>1224</v>
      </c>
      <c r="K125" s="180">
        <v>1</v>
      </c>
      <c r="L125" s="258">
        <v>0</v>
      </c>
      <c r="M125" s="257"/>
      <c r="N125" s="258">
        <f t="shared" si="0"/>
        <v>0</v>
      </c>
      <c r="O125" s="245"/>
      <c r="P125" s="245"/>
      <c r="Q125" s="245"/>
      <c r="R125" s="140"/>
      <c r="T125" s="141" t="s">
        <v>3</v>
      </c>
      <c r="U125" s="40" t="s">
        <v>41</v>
      </c>
      <c r="V125" s="142">
        <v>0</v>
      </c>
      <c r="W125" s="142">
        <f t="shared" si="1"/>
        <v>0</v>
      </c>
      <c r="X125" s="142">
        <v>0.26</v>
      </c>
      <c r="Y125" s="142">
        <f t="shared" si="2"/>
        <v>0.26</v>
      </c>
      <c r="Z125" s="142">
        <v>0</v>
      </c>
      <c r="AA125" s="143">
        <f t="shared" si="3"/>
        <v>0</v>
      </c>
      <c r="AR125" s="17" t="s">
        <v>383</v>
      </c>
      <c r="AT125" s="17" t="s">
        <v>367</v>
      </c>
      <c r="AU125" s="17" t="s">
        <v>81</v>
      </c>
      <c r="AY125" s="17" t="s">
        <v>154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7" t="s">
        <v>81</v>
      </c>
      <c r="BK125" s="144">
        <f t="shared" si="9"/>
        <v>0</v>
      </c>
      <c r="BL125" s="17" t="s">
        <v>258</v>
      </c>
      <c r="BM125" s="17" t="s">
        <v>2061</v>
      </c>
    </row>
    <row r="126" spans="2:65" s="1" customFormat="1" ht="22.5" customHeight="1" x14ac:dyDescent="0.1">
      <c r="B126" s="135"/>
      <c r="C126" s="177" t="s">
        <v>195</v>
      </c>
      <c r="D126" s="177" t="s">
        <v>367</v>
      </c>
      <c r="E126" s="178" t="s">
        <v>2062</v>
      </c>
      <c r="F126" s="256" t="s">
        <v>2063</v>
      </c>
      <c r="G126" s="257"/>
      <c r="H126" s="257"/>
      <c r="I126" s="257"/>
      <c r="J126" s="179" t="s">
        <v>235</v>
      </c>
      <c r="K126" s="180">
        <v>2</v>
      </c>
      <c r="L126" s="258">
        <v>0</v>
      </c>
      <c r="M126" s="257"/>
      <c r="N126" s="258">
        <f t="shared" si="0"/>
        <v>0</v>
      </c>
      <c r="O126" s="245"/>
      <c r="P126" s="245"/>
      <c r="Q126" s="245"/>
      <c r="R126" s="140"/>
      <c r="T126" s="141" t="s">
        <v>3</v>
      </c>
      <c r="U126" s="40" t="s">
        <v>41</v>
      </c>
      <c r="V126" s="142">
        <v>0</v>
      </c>
      <c r="W126" s="142">
        <f t="shared" si="1"/>
        <v>0</v>
      </c>
      <c r="X126" s="142">
        <v>0.08</v>
      </c>
      <c r="Y126" s="142">
        <f t="shared" si="2"/>
        <v>0.16</v>
      </c>
      <c r="Z126" s="142">
        <v>0</v>
      </c>
      <c r="AA126" s="143">
        <f t="shared" si="3"/>
        <v>0</v>
      </c>
      <c r="AR126" s="17" t="s">
        <v>383</v>
      </c>
      <c r="AT126" s="17" t="s">
        <v>367</v>
      </c>
      <c r="AU126" s="17" t="s">
        <v>81</v>
      </c>
      <c r="AY126" s="17" t="s">
        <v>154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7" t="s">
        <v>81</v>
      </c>
      <c r="BK126" s="144">
        <f t="shared" si="9"/>
        <v>0</v>
      </c>
      <c r="BL126" s="17" t="s">
        <v>258</v>
      </c>
      <c r="BM126" s="17" t="s">
        <v>2064</v>
      </c>
    </row>
    <row r="127" spans="2:65" s="1" customFormat="1" ht="22.5" customHeight="1" x14ac:dyDescent="0.1">
      <c r="B127" s="135"/>
      <c r="C127" s="177" t="s">
        <v>203</v>
      </c>
      <c r="D127" s="177" t="s">
        <v>367</v>
      </c>
      <c r="E127" s="178" t="s">
        <v>2065</v>
      </c>
      <c r="F127" s="256" t="s">
        <v>2066</v>
      </c>
      <c r="G127" s="257"/>
      <c r="H127" s="257"/>
      <c r="I127" s="257"/>
      <c r="J127" s="179" t="s">
        <v>1224</v>
      </c>
      <c r="K127" s="180">
        <v>1</v>
      </c>
      <c r="L127" s="258">
        <v>0</v>
      </c>
      <c r="M127" s="257"/>
      <c r="N127" s="258">
        <f t="shared" si="0"/>
        <v>0</v>
      </c>
      <c r="O127" s="245"/>
      <c r="P127" s="245"/>
      <c r="Q127" s="245"/>
      <c r="R127" s="140"/>
      <c r="T127" s="141" t="s">
        <v>3</v>
      </c>
      <c r="U127" s="40" t="s">
        <v>41</v>
      </c>
      <c r="V127" s="142">
        <v>0</v>
      </c>
      <c r="W127" s="142">
        <f t="shared" si="1"/>
        <v>0</v>
      </c>
      <c r="X127" s="142">
        <v>0</v>
      </c>
      <c r="Y127" s="142">
        <f t="shared" si="2"/>
        <v>0</v>
      </c>
      <c r="Z127" s="142">
        <v>0</v>
      </c>
      <c r="AA127" s="143">
        <f t="shared" si="3"/>
        <v>0</v>
      </c>
      <c r="AR127" s="17" t="s">
        <v>383</v>
      </c>
      <c r="AT127" s="17" t="s">
        <v>367</v>
      </c>
      <c r="AU127" s="17" t="s">
        <v>81</v>
      </c>
      <c r="AY127" s="17" t="s">
        <v>154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7" t="s">
        <v>81</v>
      </c>
      <c r="BK127" s="144">
        <f t="shared" si="9"/>
        <v>0</v>
      </c>
      <c r="BL127" s="17" t="s">
        <v>258</v>
      </c>
      <c r="BM127" s="17" t="s">
        <v>2067</v>
      </c>
    </row>
    <row r="128" spans="2:65" s="1" customFormat="1" ht="22.5" customHeight="1" x14ac:dyDescent="0.1">
      <c r="B128" s="135"/>
      <c r="C128" s="177" t="s">
        <v>211</v>
      </c>
      <c r="D128" s="177" t="s">
        <v>367</v>
      </c>
      <c r="E128" s="178" t="s">
        <v>2068</v>
      </c>
      <c r="F128" s="256" t="s">
        <v>2069</v>
      </c>
      <c r="G128" s="257"/>
      <c r="H128" s="257"/>
      <c r="I128" s="257"/>
      <c r="J128" s="179" t="s">
        <v>1224</v>
      </c>
      <c r="K128" s="180">
        <v>1</v>
      </c>
      <c r="L128" s="258">
        <v>0</v>
      </c>
      <c r="M128" s="257"/>
      <c r="N128" s="258">
        <f t="shared" si="0"/>
        <v>0</v>
      </c>
      <c r="O128" s="245"/>
      <c r="P128" s="245"/>
      <c r="Q128" s="245"/>
      <c r="R128" s="140"/>
      <c r="T128" s="141" t="s">
        <v>3</v>
      </c>
      <c r="U128" s="40" t="s">
        <v>41</v>
      </c>
      <c r="V128" s="142">
        <v>0</v>
      </c>
      <c r="W128" s="142">
        <f t="shared" si="1"/>
        <v>0</v>
      </c>
      <c r="X128" s="142">
        <v>0</v>
      </c>
      <c r="Y128" s="142">
        <f t="shared" si="2"/>
        <v>0</v>
      </c>
      <c r="Z128" s="142">
        <v>0</v>
      </c>
      <c r="AA128" s="143">
        <f t="shared" si="3"/>
        <v>0</v>
      </c>
      <c r="AR128" s="17" t="s">
        <v>383</v>
      </c>
      <c r="AT128" s="17" t="s">
        <v>367</v>
      </c>
      <c r="AU128" s="17" t="s">
        <v>81</v>
      </c>
      <c r="AY128" s="17" t="s">
        <v>154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7" t="s">
        <v>81</v>
      </c>
      <c r="BK128" s="144">
        <f t="shared" si="9"/>
        <v>0</v>
      </c>
      <c r="BL128" s="17" t="s">
        <v>258</v>
      </c>
      <c r="BM128" s="17" t="s">
        <v>2070</v>
      </c>
    </row>
    <row r="129" spans="2:65" s="1" customFormat="1" ht="22.5" customHeight="1" x14ac:dyDescent="0.1">
      <c r="B129" s="135"/>
      <c r="C129" s="177" t="s">
        <v>25</v>
      </c>
      <c r="D129" s="177" t="s">
        <v>367</v>
      </c>
      <c r="E129" s="178" t="s">
        <v>2071</v>
      </c>
      <c r="F129" s="256" t="s">
        <v>2072</v>
      </c>
      <c r="G129" s="257"/>
      <c r="H129" s="257"/>
      <c r="I129" s="257"/>
      <c r="J129" s="179" t="s">
        <v>235</v>
      </c>
      <c r="K129" s="180">
        <v>1</v>
      </c>
      <c r="L129" s="258">
        <v>0</v>
      </c>
      <c r="M129" s="257"/>
      <c r="N129" s="258">
        <f t="shared" si="0"/>
        <v>0</v>
      </c>
      <c r="O129" s="245"/>
      <c r="P129" s="245"/>
      <c r="Q129" s="245"/>
      <c r="R129" s="140"/>
      <c r="T129" s="141" t="s">
        <v>3</v>
      </c>
      <c r="U129" s="40" t="s">
        <v>41</v>
      </c>
      <c r="V129" s="142">
        <v>0</v>
      </c>
      <c r="W129" s="142">
        <f t="shared" si="1"/>
        <v>0</v>
      </c>
      <c r="X129" s="142">
        <v>0</v>
      </c>
      <c r="Y129" s="142">
        <f t="shared" si="2"/>
        <v>0</v>
      </c>
      <c r="Z129" s="142">
        <v>0</v>
      </c>
      <c r="AA129" s="143">
        <f t="shared" si="3"/>
        <v>0</v>
      </c>
      <c r="AR129" s="17" t="s">
        <v>383</v>
      </c>
      <c r="AT129" s="17" t="s">
        <v>367</v>
      </c>
      <c r="AU129" s="17" t="s">
        <v>81</v>
      </c>
      <c r="AY129" s="17" t="s">
        <v>154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7" t="s">
        <v>81</v>
      </c>
      <c r="BK129" s="144">
        <f t="shared" si="9"/>
        <v>0</v>
      </c>
      <c r="BL129" s="17" t="s">
        <v>258</v>
      </c>
      <c r="BM129" s="17" t="s">
        <v>2073</v>
      </c>
    </row>
    <row r="130" spans="2:65" s="1" customFormat="1" ht="22.5" customHeight="1" x14ac:dyDescent="0.1">
      <c r="B130" s="135"/>
      <c r="C130" s="177" t="s">
        <v>226</v>
      </c>
      <c r="D130" s="177" t="s">
        <v>367</v>
      </c>
      <c r="E130" s="178" t="s">
        <v>2074</v>
      </c>
      <c r="F130" s="256" t="s">
        <v>2075</v>
      </c>
      <c r="G130" s="257"/>
      <c r="H130" s="257"/>
      <c r="I130" s="257"/>
      <c r="J130" s="179" t="s">
        <v>2076</v>
      </c>
      <c r="K130" s="180">
        <v>1</v>
      </c>
      <c r="L130" s="258">
        <v>0</v>
      </c>
      <c r="M130" s="257"/>
      <c r="N130" s="258">
        <f t="shared" si="0"/>
        <v>0</v>
      </c>
      <c r="O130" s="245"/>
      <c r="P130" s="245"/>
      <c r="Q130" s="245"/>
      <c r="R130" s="140"/>
      <c r="T130" s="141" t="s">
        <v>3</v>
      </c>
      <c r="U130" s="40" t="s">
        <v>41</v>
      </c>
      <c r="V130" s="142">
        <v>0</v>
      </c>
      <c r="W130" s="142">
        <f t="shared" si="1"/>
        <v>0</v>
      </c>
      <c r="X130" s="142">
        <v>0</v>
      </c>
      <c r="Y130" s="142">
        <f t="shared" si="2"/>
        <v>0</v>
      </c>
      <c r="Z130" s="142">
        <v>0</v>
      </c>
      <c r="AA130" s="143">
        <f t="shared" si="3"/>
        <v>0</v>
      </c>
      <c r="AR130" s="17" t="s">
        <v>383</v>
      </c>
      <c r="AT130" s="17" t="s">
        <v>367</v>
      </c>
      <c r="AU130" s="17" t="s">
        <v>81</v>
      </c>
      <c r="AY130" s="17" t="s">
        <v>154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7" t="s">
        <v>81</v>
      </c>
      <c r="BK130" s="144">
        <f t="shared" si="9"/>
        <v>0</v>
      </c>
      <c r="BL130" s="17" t="s">
        <v>258</v>
      </c>
      <c r="BM130" s="17" t="s">
        <v>2077</v>
      </c>
    </row>
    <row r="131" spans="2:65" s="1" customFormat="1" ht="22.5" customHeight="1" x14ac:dyDescent="0.1">
      <c r="B131" s="135"/>
      <c r="C131" s="177" t="s">
        <v>232</v>
      </c>
      <c r="D131" s="177" t="s">
        <v>367</v>
      </c>
      <c r="E131" s="178" t="s">
        <v>2078</v>
      </c>
      <c r="F131" s="256" t="s">
        <v>2079</v>
      </c>
      <c r="G131" s="257"/>
      <c r="H131" s="257"/>
      <c r="I131" s="257"/>
      <c r="J131" s="179" t="s">
        <v>235</v>
      </c>
      <c r="K131" s="180">
        <v>1</v>
      </c>
      <c r="L131" s="258">
        <v>0</v>
      </c>
      <c r="M131" s="257"/>
      <c r="N131" s="258">
        <f t="shared" si="0"/>
        <v>0</v>
      </c>
      <c r="O131" s="245"/>
      <c r="P131" s="245"/>
      <c r="Q131" s="245"/>
      <c r="R131" s="140"/>
      <c r="T131" s="141" t="s">
        <v>3</v>
      </c>
      <c r="U131" s="40" t="s">
        <v>41</v>
      </c>
      <c r="V131" s="142">
        <v>0</v>
      </c>
      <c r="W131" s="142">
        <f t="shared" si="1"/>
        <v>0</v>
      </c>
      <c r="X131" s="142">
        <v>0</v>
      </c>
      <c r="Y131" s="142">
        <f t="shared" si="2"/>
        <v>0</v>
      </c>
      <c r="Z131" s="142">
        <v>0</v>
      </c>
      <c r="AA131" s="143">
        <f t="shared" si="3"/>
        <v>0</v>
      </c>
      <c r="AR131" s="17" t="s">
        <v>383</v>
      </c>
      <c r="AT131" s="17" t="s">
        <v>367</v>
      </c>
      <c r="AU131" s="17" t="s">
        <v>81</v>
      </c>
      <c r="AY131" s="17" t="s">
        <v>154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7" t="s">
        <v>81</v>
      </c>
      <c r="BK131" s="144">
        <f t="shared" si="9"/>
        <v>0</v>
      </c>
      <c r="BL131" s="17" t="s">
        <v>258</v>
      </c>
      <c r="BM131" s="17" t="s">
        <v>2080</v>
      </c>
    </row>
    <row r="132" spans="2:65" s="1" customFormat="1" ht="22.5" customHeight="1" x14ac:dyDescent="0.1">
      <c r="B132" s="135"/>
      <c r="C132" s="177" t="s">
        <v>238</v>
      </c>
      <c r="D132" s="177" t="s">
        <v>367</v>
      </c>
      <c r="E132" s="178" t="s">
        <v>2081</v>
      </c>
      <c r="F132" s="256" t="s">
        <v>2082</v>
      </c>
      <c r="G132" s="257"/>
      <c r="H132" s="257"/>
      <c r="I132" s="257"/>
      <c r="J132" s="179" t="s">
        <v>1224</v>
      </c>
      <c r="K132" s="180">
        <v>1</v>
      </c>
      <c r="L132" s="258">
        <v>0</v>
      </c>
      <c r="M132" s="257"/>
      <c r="N132" s="258">
        <f t="shared" si="0"/>
        <v>0</v>
      </c>
      <c r="O132" s="245"/>
      <c r="P132" s="245"/>
      <c r="Q132" s="245"/>
      <c r="R132" s="140"/>
      <c r="T132" s="141" t="s">
        <v>3</v>
      </c>
      <c r="U132" s="40" t="s">
        <v>41</v>
      </c>
      <c r="V132" s="142">
        <v>0</v>
      </c>
      <c r="W132" s="142">
        <f t="shared" si="1"/>
        <v>0</v>
      </c>
      <c r="X132" s="142">
        <v>0</v>
      </c>
      <c r="Y132" s="142">
        <f t="shared" si="2"/>
        <v>0</v>
      </c>
      <c r="Z132" s="142">
        <v>0</v>
      </c>
      <c r="AA132" s="143">
        <f t="shared" si="3"/>
        <v>0</v>
      </c>
      <c r="AR132" s="17" t="s">
        <v>383</v>
      </c>
      <c r="AT132" s="17" t="s">
        <v>367</v>
      </c>
      <c r="AU132" s="17" t="s">
        <v>81</v>
      </c>
      <c r="AY132" s="17" t="s">
        <v>154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7" t="s">
        <v>81</v>
      </c>
      <c r="BK132" s="144">
        <f t="shared" si="9"/>
        <v>0</v>
      </c>
      <c r="BL132" s="17" t="s">
        <v>258</v>
      </c>
      <c r="BM132" s="17" t="s">
        <v>2083</v>
      </c>
    </row>
    <row r="133" spans="2:65" s="1" customFormat="1" ht="31.5" customHeight="1" x14ac:dyDescent="0.1">
      <c r="B133" s="135"/>
      <c r="C133" s="136" t="s">
        <v>246</v>
      </c>
      <c r="D133" s="136" t="s">
        <v>155</v>
      </c>
      <c r="E133" s="137" t="s">
        <v>2084</v>
      </c>
      <c r="F133" s="244" t="s">
        <v>2085</v>
      </c>
      <c r="G133" s="245"/>
      <c r="H133" s="245"/>
      <c r="I133" s="245"/>
      <c r="J133" s="138" t="s">
        <v>193</v>
      </c>
      <c r="K133" s="139">
        <v>0.42299999999999999</v>
      </c>
      <c r="L133" s="246">
        <v>0</v>
      </c>
      <c r="M133" s="245"/>
      <c r="N133" s="246">
        <f t="shared" si="0"/>
        <v>0</v>
      </c>
      <c r="O133" s="245"/>
      <c r="P133" s="245"/>
      <c r="Q133" s="245"/>
      <c r="R133" s="140"/>
      <c r="T133" s="141" t="s">
        <v>3</v>
      </c>
      <c r="U133" s="40" t="s">
        <v>41</v>
      </c>
      <c r="V133" s="142">
        <v>10.582000000000001</v>
      </c>
      <c r="W133" s="142">
        <f t="shared" si="1"/>
        <v>4.4761860000000002</v>
      </c>
      <c r="X133" s="142">
        <v>0</v>
      </c>
      <c r="Y133" s="142">
        <f t="shared" si="2"/>
        <v>0</v>
      </c>
      <c r="Z133" s="142">
        <v>0</v>
      </c>
      <c r="AA133" s="143">
        <f t="shared" si="3"/>
        <v>0</v>
      </c>
      <c r="AR133" s="17" t="s">
        <v>258</v>
      </c>
      <c r="AT133" s="17" t="s">
        <v>155</v>
      </c>
      <c r="AU133" s="17" t="s">
        <v>81</v>
      </c>
      <c r="AY133" s="17" t="s">
        <v>154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7" t="s">
        <v>81</v>
      </c>
      <c r="BK133" s="144">
        <f t="shared" si="9"/>
        <v>0</v>
      </c>
      <c r="BL133" s="17" t="s">
        <v>258</v>
      </c>
      <c r="BM133" s="17" t="s">
        <v>2086</v>
      </c>
    </row>
    <row r="134" spans="2:65" s="9" customFormat="1" ht="29.85" customHeight="1" x14ac:dyDescent="0.15">
      <c r="B134" s="124"/>
      <c r="C134" s="125"/>
      <c r="D134" s="134" t="s">
        <v>2038</v>
      </c>
      <c r="E134" s="134"/>
      <c r="F134" s="134"/>
      <c r="G134" s="134"/>
      <c r="H134" s="134"/>
      <c r="I134" s="134"/>
      <c r="J134" s="134"/>
      <c r="K134" s="134"/>
      <c r="L134" s="134"/>
      <c r="M134" s="134"/>
      <c r="N134" s="260">
        <f>BK134</f>
        <v>0</v>
      </c>
      <c r="O134" s="261"/>
      <c r="P134" s="261"/>
      <c r="Q134" s="261"/>
      <c r="R134" s="127"/>
      <c r="T134" s="128"/>
      <c r="U134" s="125"/>
      <c r="V134" s="125"/>
      <c r="W134" s="129">
        <f>SUM(W135:W144)</f>
        <v>14.330386999999998</v>
      </c>
      <c r="X134" s="125"/>
      <c r="Y134" s="129">
        <f>SUM(Y135:Y144)</f>
        <v>0.20800699999999997</v>
      </c>
      <c r="Z134" s="125"/>
      <c r="AA134" s="130">
        <f>SUM(AA135:AA144)</f>
        <v>0</v>
      </c>
      <c r="AR134" s="131" t="s">
        <v>81</v>
      </c>
      <c r="AT134" s="132" t="s">
        <v>73</v>
      </c>
      <c r="AU134" s="132" t="s">
        <v>20</v>
      </c>
      <c r="AY134" s="131" t="s">
        <v>154</v>
      </c>
      <c r="BK134" s="133">
        <f>SUM(BK135:BK144)</f>
        <v>0</v>
      </c>
    </row>
    <row r="135" spans="2:65" s="1" customFormat="1" ht="31.5" customHeight="1" x14ac:dyDescent="0.1">
      <c r="B135" s="135"/>
      <c r="C135" s="136" t="s">
        <v>9</v>
      </c>
      <c r="D135" s="136" t="s">
        <v>155</v>
      </c>
      <c r="E135" s="137" t="s">
        <v>2087</v>
      </c>
      <c r="F135" s="244" t="s">
        <v>2088</v>
      </c>
      <c r="G135" s="245"/>
      <c r="H135" s="245"/>
      <c r="I135" s="245"/>
      <c r="J135" s="138" t="s">
        <v>292</v>
      </c>
      <c r="K135" s="139">
        <v>2</v>
      </c>
      <c r="L135" s="246">
        <v>0</v>
      </c>
      <c r="M135" s="245"/>
      <c r="N135" s="246">
        <f t="shared" ref="N135:N144" si="10">ROUND(L135*K135,2)</f>
        <v>0</v>
      </c>
      <c r="O135" s="245"/>
      <c r="P135" s="245"/>
      <c r="Q135" s="245"/>
      <c r="R135" s="140"/>
      <c r="T135" s="141" t="s">
        <v>3</v>
      </c>
      <c r="U135" s="40" t="s">
        <v>41</v>
      </c>
      <c r="V135" s="142">
        <v>6</v>
      </c>
      <c r="W135" s="142">
        <f t="shared" ref="W135:W144" si="11">V135*K135</f>
        <v>12</v>
      </c>
      <c r="X135" s="142">
        <v>1.2385E-3</v>
      </c>
      <c r="Y135" s="142">
        <f t="shared" ref="Y135:Y144" si="12">X135*K135</f>
        <v>2.477E-3</v>
      </c>
      <c r="Z135" s="142">
        <v>0</v>
      </c>
      <c r="AA135" s="143">
        <f t="shared" ref="AA135:AA144" si="13">Z135*K135</f>
        <v>0</v>
      </c>
      <c r="AR135" s="17" t="s">
        <v>258</v>
      </c>
      <c r="AT135" s="17" t="s">
        <v>155</v>
      </c>
      <c r="AU135" s="17" t="s">
        <v>81</v>
      </c>
      <c r="AY135" s="17" t="s">
        <v>154</v>
      </c>
      <c r="BE135" s="144">
        <f t="shared" ref="BE135:BE144" si="14">IF(U135="základní",N135,0)</f>
        <v>0</v>
      </c>
      <c r="BF135" s="144">
        <f t="shared" ref="BF135:BF144" si="15">IF(U135="snížená",N135,0)</f>
        <v>0</v>
      </c>
      <c r="BG135" s="144">
        <f t="shared" ref="BG135:BG144" si="16">IF(U135="zákl. přenesená",N135,0)</f>
        <v>0</v>
      </c>
      <c r="BH135" s="144">
        <f t="shared" ref="BH135:BH144" si="17">IF(U135="sníž. přenesená",N135,0)</f>
        <v>0</v>
      </c>
      <c r="BI135" s="144">
        <f t="shared" ref="BI135:BI144" si="18">IF(U135="nulová",N135,0)</f>
        <v>0</v>
      </c>
      <c r="BJ135" s="17" t="s">
        <v>81</v>
      </c>
      <c r="BK135" s="144">
        <f t="shared" ref="BK135:BK144" si="19">ROUND(L135*K135,2)</f>
        <v>0</v>
      </c>
      <c r="BL135" s="17" t="s">
        <v>258</v>
      </c>
      <c r="BM135" s="17" t="s">
        <v>2089</v>
      </c>
    </row>
    <row r="136" spans="2:65" s="1" customFormat="1" ht="31.5" customHeight="1" x14ac:dyDescent="0.1">
      <c r="B136" s="135"/>
      <c r="C136" s="177" t="s">
        <v>258</v>
      </c>
      <c r="D136" s="177" t="s">
        <v>367</v>
      </c>
      <c r="E136" s="178" t="s">
        <v>2090</v>
      </c>
      <c r="F136" s="256" t="s">
        <v>2091</v>
      </c>
      <c r="G136" s="257"/>
      <c r="H136" s="257"/>
      <c r="I136" s="257"/>
      <c r="J136" s="179" t="s">
        <v>235</v>
      </c>
      <c r="K136" s="180">
        <v>1</v>
      </c>
      <c r="L136" s="258">
        <v>0</v>
      </c>
      <c r="M136" s="257"/>
      <c r="N136" s="258">
        <f t="shared" si="10"/>
        <v>0</v>
      </c>
      <c r="O136" s="245"/>
      <c r="P136" s="245"/>
      <c r="Q136" s="245"/>
      <c r="R136" s="140"/>
      <c r="T136" s="141" t="s">
        <v>3</v>
      </c>
      <c r="U136" s="40" t="s">
        <v>41</v>
      </c>
      <c r="V136" s="142">
        <v>0</v>
      </c>
      <c r="W136" s="142">
        <f t="shared" si="11"/>
        <v>0</v>
      </c>
      <c r="X136" s="142">
        <v>6.3E-2</v>
      </c>
      <c r="Y136" s="142">
        <f t="shared" si="12"/>
        <v>6.3E-2</v>
      </c>
      <c r="Z136" s="142">
        <v>0</v>
      </c>
      <c r="AA136" s="143">
        <f t="shared" si="13"/>
        <v>0</v>
      </c>
      <c r="AR136" s="17" t="s">
        <v>383</v>
      </c>
      <c r="AT136" s="17" t="s">
        <v>367</v>
      </c>
      <c r="AU136" s="17" t="s">
        <v>81</v>
      </c>
      <c r="AY136" s="17" t="s">
        <v>154</v>
      </c>
      <c r="BE136" s="144">
        <f t="shared" si="14"/>
        <v>0</v>
      </c>
      <c r="BF136" s="144">
        <f t="shared" si="15"/>
        <v>0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7" t="s">
        <v>81</v>
      </c>
      <c r="BK136" s="144">
        <f t="shared" si="19"/>
        <v>0</v>
      </c>
      <c r="BL136" s="17" t="s">
        <v>258</v>
      </c>
      <c r="BM136" s="17" t="s">
        <v>2092</v>
      </c>
    </row>
    <row r="137" spans="2:65" s="1" customFormat="1" ht="31.5" customHeight="1" x14ac:dyDescent="0.1">
      <c r="B137" s="135"/>
      <c r="C137" s="177" t="s">
        <v>270</v>
      </c>
      <c r="D137" s="177" t="s">
        <v>367</v>
      </c>
      <c r="E137" s="178" t="s">
        <v>2093</v>
      </c>
      <c r="F137" s="256" t="s">
        <v>2094</v>
      </c>
      <c r="G137" s="257"/>
      <c r="H137" s="257"/>
      <c r="I137" s="257"/>
      <c r="J137" s="179" t="s">
        <v>235</v>
      </c>
      <c r="K137" s="180">
        <v>1</v>
      </c>
      <c r="L137" s="258">
        <v>0</v>
      </c>
      <c r="M137" s="257"/>
      <c r="N137" s="258">
        <f t="shared" si="10"/>
        <v>0</v>
      </c>
      <c r="O137" s="245"/>
      <c r="P137" s="245"/>
      <c r="Q137" s="245"/>
      <c r="R137" s="140"/>
      <c r="T137" s="141" t="s">
        <v>3</v>
      </c>
      <c r="U137" s="40" t="s">
        <v>41</v>
      </c>
      <c r="V137" s="142">
        <v>0</v>
      </c>
      <c r="W137" s="142">
        <f t="shared" si="11"/>
        <v>0</v>
      </c>
      <c r="X137" s="142">
        <v>0.124</v>
      </c>
      <c r="Y137" s="142">
        <f t="shared" si="12"/>
        <v>0.124</v>
      </c>
      <c r="Z137" s="142">
        <v>0</v>
      </c>
      <c r="AA137" s="143">
        <f t="shared" si="13"/>
        <v>0</v>
      </c>
      <c r="AR137" s="17" t="s">
        <v>383</v>
      </c>
      <c r="AT137" s="17" t="s">
        <v>367</v>
      </c>
      <c r="AU137" s="17" t="s">
        <v>81</v>
      </c>
      <c r="AY137" s="17" t="s">
        <v>154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7" t="s">
        <v>81</v>
      </c>
      <c r="BK137" s="144">
        <f t="shared" si="19"/>
        <v>0</v>
      </c>
      <c r="BL137" s="17" t="s">
        <v>258</v>
      </c>
      <c r="BM137" s="17" t="s">
        <v>2095</v>
      </c>
    </row>
    <row r="138" spans="2:65" s="1" customFormat="1" ht="31.5" customHeight="1" x14ac:dyDescent="0.1">
      <c r="B138" s="135"/>
      <c r="C138" s="136" t="s">
        <v>289</v>
      </c>
      <c r="D138" s="136" t="s">
        <v>155</v>
      </c>
      <c r="E138" s="137" t="s">
        <v>2096</v>
      </c>
      <c r="F138" s="244" t="s">
        <v>2097</v>
      </c>
      <c r="G138" s="245"/>
      <c r="H138" s="245"/>
      <c r="I138" s="245"/>
      <c r="J138" s="138" t="s">
        <v>292</v>
      </c>
      <c r="K138" s="139">
        <v>1</v>
      </c>
      <c r="L138" s="246">
        <v>0</v>
      </c>
      <c r="M138" s="245"/>
      <c r="N138" s="246">
        <f t="shared" si="10"/>
        <v>0</v>
      </c>
      <c r="O138" s="245"/>
      <c r="P138" s="245"/>
      <c r="Q138" s="245"/>
      <c r="R138" s="140"/>
      <c r="T138" s="141" t="s">
        <v>3</v>
      </c>
      <c r="U138" s="40" t="s">
        <v>41</v>
      </c>
      <c r="V138" s="142">
        <v>0.25</v>
      </c>
      <c r="W138" s="142">
        <f t="shared" si="11"/>
        <v>0.25</v>
      </c>
      <c r="X138" s="142">
        <v>5.47E-3</v>
      </c>
      <c r="Y138" s="142">
        <f t="shared" si="12"/>
        <v>5.47E-3</v>
      </c>
      <c r="Z138" s="142">
        <v>0</v>
      </c>
      <c r="AA138" s="143">
        <f t="shared" si="13"/>
        <v>0</v>
      </c>
      <c r="AR138" s="17" t="s">
        <v>258</v>
      </c>
      <c r="AT138" s="17" t="s">
        <v>155</v>
      </c>
      <c r="AU138" s="17" t="s">
        <v>81</v>
      </c>
      <c r="AY138" s="17" t="s">
        <v>154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7" t="s">
        <v>81</v>
      </c>
      <c r="BK138" s="144">
        <f t="shared" si="19"/>
        <v>0</v>
      </c>
      <c r="BL138" s="17" t="s">
        <v>258</v>
      </c>
      <c r="BM138" s="17" t="s">
        <v>2098</v>
      </c>
    </row>
    <row r="139" spans="2:65" s="1" customFormat="1" ht="31.5" customHeight="1" x14ac:dyDescent="0.1">
      <c r="B139" s="135"/>
      <c r="C139" s="136" t="s">
        <v>294</v>
      </c>
      <c r="D139" s="136" t="s">
        <v>155</v>
      </c>
      <c r="E139" s="137" t="s">
        <v>2099</v>
      </c>
      <c r="F139" s="244" t="s">
        <v>2100</v>
      </c>
      <c r="G139" s="245"/>
      <c r="H139" s="245"/>
      <c r="I139" s="245"/>
      <c r="J139" s="138" t="s">
        <v>292</v>
      </c>
      <c r="K139" s="139">
        <v>1</v>
      </c>
      <c r="L139" s="246">
        <v>0</v>
      </c>
      <c r="M139" s="245"/>
      <c r="N139" s="246">
        <f t="shared" si="10"/>
        <v>0</v>
      </c>
      <c r="O139" s="245"/>
      <c r="P139" s="245"/>
      <c r="Q139" s="245"/>
      <c r="R139" s="140"/>
      <c r="T139" s="141" t="s">
        <v>3</v>
      </c>
      <c r="U139" s="40" t="s">
        <v>41</v>
      </c>
      <c r="V139" s="142">
        <v>0.25</v>
      </c>
      <c r="W139" s="142">
        <f t="shared" si="11"/>
        <v>0.25</v>
      </c>
      <c r="X139" s="142">
        <v>2.7100000000000002E-3</v>
      </c>
      <c r="Y139" s="142">
        <f t="shared" si="12"/>
        <v>2.7100000000000002E-3</v>
      </c>
      <c r="Z139" s="142">
        <v>0</v>
      </c>
      <c r="AA139" s="143">
        <f t="shared" si="13"/>
        <v>0</v>
      </c>
      <c r="AR139" s="17" t="s">
        <v>258</v>
      </c>
      <c r="AT139" s="17" t="s">
        <v>155</v>
      </c>
      <c r="AU139" s="17" t="s">
        <v>81</v>
      </c>
      <c r="AY139" s="17" t="s">
        <v>154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7" t="s">
        <v>81</v>
      </c>
      <c r="BK139" s="144">
        <f t="shared" si="19"/>
        <v>0</v>
      </c>
      <c r="BL139" s="17" t="s">
        <v>258</v>
      </c>
      <c r="BM139" s="17" t="s">
        <v>2101</v>
      </c>
    </row>
    <row r="140" spans="2:65" s="1" customFormat="1" ht="31.5" customHeight="1" x14ac:dyDescent="0.1">
      <c r="B140" s="135"/>
      <c r="C140" s="136" t="s">
        <v>298</v>
      </c>
      <c r="D140" s="136" t="s">
        <v>155</v>
      </c>
      <c r="E140" s="137" t="s">
        <v>2102</v>
      </c>
      <c r="F140" s="244" t="s">
        <v>2103</v>
      </c>
      <c r="G140" s="245"/>
      <c r="H140" s="245"/>
      <c r="I140" s="245"/>
      <c r="J140" s="138" t="s">
        <v>235</v>
      </c>
      <c r="K140" s="139">
        <v>1</v>
      </c>
      <c r="L140" s="246">
        <v>0</v>
      </c>
      <c r="M140" s="245"/>
      <c r="N140" s="246">
        <f t="shared" si="10"/>
        <v>0</v>
      </c>
      <c r="O140" s="245"/>
      <c r="P140" s="245"/>
      <c r="Q140" s="245"/>
      <c r="R140" s="140"/>
      <c r="T140" s="141" t="s">
        <v>3</v>
      </c>
      <c r="U140" s="40" t="s">
        <v>41</v>
      </c>
      <c r="V140" s="142">
        <v>0.25800000000000001</v>
      </c>
      <c r="W140" s="142">
        <f t="shared" si="11"/>
        <v>0.25800000000000001</v>
      </c>
      <c r="X140" s="142">
        <v>6.8000000000000005E-4</v>
      </c>
      <c r="Y140" s="142">
        <f t="shared" si="12"/>
        <v>6.8000000000000005E-4</v>
      </c>
      <c r="Z140" s="142">
        <v>0</v>
      </c>
      <c r="AA140" s="143">
        <f t="shared" si="13"/>
        <v>0</v>
      </c>
      <c r="AR140" s="17" t="s">
        <v>258</v>
      </c>
      <c r="AT140" s="17" t="s">
        <v>155</v>
      </c>
      <c r="AU140" s="17" t="s">
        <v>81</v>
      </c>
      <c r="AY140" s="17" t="s">
        <v>154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7" t="s">
        <v>81</v>
      </c>
      <c r="BK140" s="144">
        <f t="shared" si="19"/>
        <v>0</v>
      </c>
      <c r="BL140" s="17" t="s">
        <v>258</v>
      </c>
      <c r="BM140" s="17" t="s">
        <v>2104</v>
      </c>
    </row>
    <row r="141" spans="2:65" s="1" customFormat="1" ht="31.5" customHeight="1" x14ac:dyDescent="0.1">
      <c r="B141" s="135"/>
      <c r="C141" s="136" t="s">
        <v>8</v>
      </c>
      <c r="D141" s="136" t="s">
        <v>155</v>
      </c>
      <c r="E141" s="137" t="s">
        <v>1972</v>
      </c>
      <c r="F141" s="244" t="s">
        <v>1973</v>
      </c>
      <c r="G141" s="245"/>
      <c r="H141" s="245"/>
      <c r="I141" s="245"/>
      <c r="J141" s="138" t="s">
        <v>292</v>
      </c>
      <c r="K141" s="139">
        <v>3</v>
      </c>
      <c r="L141" s="246">
        <v>0</v>
      </c>
      <c r="M141" s="245"/>
      <c r="N141" s="246">
        <f t="shared" si="10"/>
        <v>0</v>
      </c>
      <c r="O141" s="245"/>
      <c r="P141" s="245"/>
      <c r="Q141" s="245"/>
      <c r="R141" s="140"/>
      <c r="T141" s="141" t="s">
        <v>3</v>
      </c>
      <c r="U141" s="40" t="s">
        <v>41</v>
      </c>
      <c r="V141" s="142">
        <v>0.51200000000000001</v>
      </c>
      <c r="W141" s="142">
        <f t="shared" si="11"/>
        <v>1.536</v>
      </c>
      <c r="X141" s="142">
        <v>6.8999999999999997E-4</v>
      </c>
      <c r="Y141" s="142">
        <f t="shared" si="12"/>
        <v>2.0699999999999998E-3</v>
      </c>
      <c r="Z141" s="142">
        <v>0</v>
      </c>
      <c r="AA141" s="143">
        <f t="shared" si="13"/>
        <v>0</v>
      </c>
      <c r="AR141" s="17" t="s">
        <v>258</v>
      </c>
      <c r="AT141" s="17" t="s">
        <v>155</v>
      </c>
      <c r="AU141" s="17" t="s">
        <v>81</v>
      </c>
      <c r="AY141" s="17" t="s">
        <v>154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7" t="s">
        <v>81</v>
      </c>
      <c r="BK141" s="144">
        <f t="shared" si="19"/>
        <v>0</v>
      </c>
      <c r="BL141" s="17" t="s">
        <v>258</v>
      </c>
      <c r="BM141" s="17" t="s">
        <v>2105</v>
      </c>
    </row>
    <row r="142" spans="2:65" s="1" customFormat="1" ht="31.5" customHeight="1" x14ac:dyDescent="0.1">
      <c r="B142" s="135"/>
      <c r="C142" s="177" t="s">
        <v>305</v>
      </c>
      <c r="D142" s="177" t="s">
        <v>367</v>
      </c>
      <c r="E142" s="178" t="s">
        <v>2106</v>
      </c>
      <c r="F142" s="256" t="s">
        <v>2107</v>
      </c>
      <c r="G142" s="257"/>
      <c r="H142" s="257"/>
      <c r="I142" s="257"/>
      <c r="J142" s="179" t="s">
        <v>235</v>
      </c>
      <c r="K142" s="180">
        <v>1</v>
      </c>
      <c r="L142" s="258">
        <v>0</v>
      </c>
      <c r="M142" s="257"/>
      <c r="N142" s="258">
        <f t="shared" si="10"/>
        <v>0</v>
      </c>
      <c r="O142" s="245"/>
      <c r="P142" s="245"/>
      <c r="Q142" s="245"/>
      <c r="R142" s="140"/>
      <c r="T142" s="141" t="s">
        <v>3</v>
      </c>
      <c r="U142" s="40" t="s">
        <v>41</v>
      </c>
      <c r="V142" s="142">
        <v>0</v>
      </c>
      <c r="W142" s="142">
        <f t="shared" si="11"/>
        <v>0</v>
      </c>
      <c r="X142" s="142">
        <v>2.5999999999999999E-3</v>
      </c>
      <c r="Y142" s="142">
        <f t="shared" si="12"/>
        <v>2.5999999999999999E-3</v>
      </c>
      <c r="Z142" s="142">
        <v>0</v>
      </c>
      <c r="AA142" s="143">
        <f t="shared" si="13"/>
        <v>0</v>
      </c>
      <c r="AR142" s="17" t="s">
        <v>383</v>
      </c>
      <c r="AT142" s="17" t="s">
        <v>367</v>
      </c>
      <c r="AU142" s="17" t="s">
        <v>81</v>
      </c>
      <c r="AY142" s="17" t="s">
        <v>154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7" t="s">
        <v>81</v>
      </c>
      <c r="BK142" s="144">
        <f t="shared" si="19"/>
        <v>0</v>
      </c>
      <c r="BL142" s="17" t="s">
        <v>258</v>
      </c>
      <c r="BM142" s="17" t="s">
        <v>2108</v>
      </c>
    </row>
    <row r="143" spans="2:65" s="1" customFormat="1" ht="31.5" customHeight="1" x14ac:dyDescent="0.1">
      <c r="B143" s="135"/>
      <c r="C143" s="177" t="s">
        <v>310</v>
      </c>
      <c r="D143" s="177" t="s">
        <v>367</v>
      </c>
      <c r="E143" s="178" t="s">
        <v>2109</v>
      </c>
      <c r="F143" s="256" t="s">
        <v>2110</v>
      </c>
      <c r="G143" s="257"/>
      <c r="H143" s="257"/>
      <c r="I143" s="257"/>
      <c r="J143" s="179" t="s">
        <v>235</v>
      </c>
      <c r="K143" s="180">
        <v>2</v>
      </c>
      <c r="L143" s="258">
        <v>0</v>
      </c>
      <c r="M143" s="257"/>
      <c r="N143" s="258">
        <f t="shared" si="10"/>
        <v>0</v>
      </c>
      <c r="O143" s="245"/>
      <c r="P143" s="245"/>
      <c r="Q143" s="245"/>
      <c r="R143" s="140"/>
      <c r="T143" s="141" t="s">
        <v>3</v>
      </c>
      <c r="U143" s="40" t="s">
        <v>41</v>
      </c>
      <c r="V143" s="142">
        <v>0</v>
      </c>
      <c r="W143" s="142">
        <f t="shared" si="11"/>
        <v>0</v>
      </c>
      <c r="X143" s="142">
        <v>2.5000000000000001E-3</v>
      </c>
      <c r="Y143" s="142">
        <f t="shared" si="12"/>
        <v>5.0000000000000001E-3</v>
      </c>
      <c r="Z143" s="142">
        <v>0</v>
      </c>
      <c r="AA143" s="143">
        <f t="shared" si="13"/>
        <v>0</v>
      </c>
      <c r="AR143" s="17" t="s">
        <v>383</v>
      </c>
      <c r="AT143" s="17" t="s">
        <v>367</v>
      </c>
      <c r="AU143" s="17" t="s">
        <v>81</v>
      </c>
      <c r="AY143" s="17" t="s">
        <v>154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7" t="s">
        <v>81</v>
      </c>
      <c r="BK143" s="144">
        <f t="shared" si="19"/>
        <v>0</v>
      </c>
      <c r="BL143" s="17" t="s">
        <v>258</v>
      </c>
      <c r="BM143" s="17" t="s">
        <v>2111</v>
      </c>
    </row>
    <row r="144" spans="2:65" s="1" customFormat="1" ht="31.5" customHeight="1" x14ac:dyDescent="0.1">
      <c r="B144" s="135"/>
      <c r="C144" s="136" t="s">
        <v>315</v>
      </c>
      <c r="D144" s="136" t="s">
        <v>155</v>
      </c>
      <c r="E144" s="137" t="s">
        <v>2112</v>
      </c>
      <c r="F144" s="244" t="s">
        <v>2113</v>
      </c>
      <c r="G144" s="245"/>
      <c r="H144" s="245"/>
      <c r="I144" s="245"/>
      <c r="J144" s="138" t="s">
        <v>193</v>
      </c>
      <c r="K144" s="139">
        <v>8.9999999999999993E-3</v>
      </c>
      <c r="L144" s="246">
        <v>0</v>
      </c>
      <c r="M144" s="245"/>
      <c r="N144" s="246">
        <f t="shared" si="10"/>
        <v>0</v>
      </c>
      <c r="O144" s="245"/>
      <c r="P144" s="245"/>
      <c r="Q144" s="245"/>
      <c r="R144" s="140"/>
      <c r="T144" s="141" t="s">
        <v>3</v>
      </c>
      <c r="U144" s="40" t="s">
        <v>41</v>
      </c>
      <c r="V144" s="142">
        <v>4.0430000000000001</v>
      </c>
      <c r="W144" s="142">
        <f t="shared" si="11"/>
        <v>3.6386999999999996E-2</v>
      </c>
      <c r="X144" s="142">
        <v>0</v>
      </c>
      <c r="Y144" s="142">
        <f t="shared" si="12"/>
        <v>0</v>
      </c>
      <c r="Z144" s="142">
        <v>0</v>
      </c>
      <c r="AA144" s="143">
        <f t="shared" si="13"/>
        <v>0</v>
      </c>
      <c r="AR144" s="17" t="s">
        <v>258</v>
      </c>
      <c r="AT144" s="17" t="s">
        <v>155</v>
      </c>
      <c r="AU144" s="17" t="s">
        <v>81</v>
      </c>
      <c r="AY144" s="17" t="s">
        <v>154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7" t="s">
        <v>81</v>
      </c>
      <c r="BK144" s="144">
        <f t="shared" si="19"/>
        <v>0</v>
      </c>
      <c r="BL144" s="17" t="s">
        <v>258</v>
      </c>
      <c r="BM144" s="17" t="s">
        <v>2114</v>
      </c>
    </row>
    <row r="145" spans="2:65" s="9" customFormat="1" ht="29.85" customHeight="1" x14ac:dyDescent="0.15">
      <c r="B145" s="124"/>
      <c r="C145" s="125"/>
      <c r="D145" s="134" t="s">
        <v>2039</v>
      </c>
      <c r="E145" s="134"/>
      <c r="F145" s="134"/>
      <c r="G145" s="134"/>
      <c r="H145" s="134"/>
      <c r="I145" s="134"/>
      <c r="J145" s="134"/>
      <c r="K145" s="134"/>
      <c r="L145" s="134"/>
      <c r="M145" s="134"/>
      <c r="N145" s="260">
        <f>BK145</f>
        <v>0</v>
      </c>
      <c r="O145" s="261"/>
      <c r="P145" s="261"/>
      <c r="Q145" s="261"/>
      <c r="R145" s="127"/>
      <c r="T145" s="128"/>
      <c r="U145" s="125"/>
      <c r="V145" s="125"/>
      <c r="W145" s="129">
        <f>SUM(W146:W160)</f>
        <v>32.683898000000006</v>
      </c>
      <c r="X145" s="125"/>
      <c r="Y145" s="129">
        <f>SUM(Y146:Y160)</f>
        <v>4.5974799999999996E-2</v>
      </c>
      <c r="Z145" s="125"/>
      <c r="AA145" s="130">
        <f>SUM(AA146:AA160)</f>
        <v>0</v>
      </c>
      <c r="AR145" s="131" t="s">
        <v>81</v>
      </c>
      <c r="AT145" s="132" t="s">
        <v>73</v>
      </c>
      <c r="AU145" s="132" t="s">
        <v>20</v>
      </c>
      <c r="AY145" s="131" t="s">
        <v>154</v>
      </c>
      <c r="BK145" s="133">
        <f>SUM(BK146:BK160)</f>
        <v>0</v>
      </c>
    </row>
    <row r="146" spans="2:65" s="1" customFormat="1" ht="31.5" customHeight="1" x14ac:dyDescent="0.1">
      <c r="B146" s="135"/>
      <c r="C146" s="136" t="s">
        <v>323</v>
      </c>
      <c r="D146" s="136" t="s">
        <v>155</v>
      </c>
      <c r="E146" s="137" t="s">
        <v>2115</v>
      </c>
      <c r="F146" s="244" t="s">
        <v>2116</v>
      </c>
      <c r="G146" s="245"/>
      <c r="H146" s="245"/>
      <c r="I146" s="245"/>
      <c r="J146" s="138" t="s">
        <v>206</v>
      </c>
      <c r="K146" s="139">
        <v>5</v>
      </c>
      <c r="L146" s="246">
        <v>0</v>
      </c>
      <c r="M146" s="245"/>
      <c r="N146" s="246">
        <f t="shared" ref="N146:N160" si="20">ROUND(L146*K146,2)</f>
        <v>0</v>
      </c>
      <c r="O146" s="245"/>
      <c r="P146" s="245"/>
      <c r="Q146" s="245"/>
      <c r="R146" s="140"/>
      <c r="T146" s="141" t="s">
        <v>3</v>
      </c>
      <c r="U146" s="40" t="s">
        <v>41</v>
      </c>
      <c r="V146" s="142">
        <v>0.42399999999999999</v>
      </c>
      <c r="W146" s="142">
        <f t="shared" ref="W146:W160" si="21">V146*K146</f>
        <v>2.12</v>
      </c>
      <c r="X146" s="142">
        <v>6.8999999999999997E-4</v>
      </c>
      <c r="Y146" s="142">
        <f t="shared" ref="Y146:Y160" si="22">X146*K146</f>
        <v>3.4499999999999999E-3</v>
      </c>
      <c r="Z146" s="142">
        <v>0</v>
      </c>
      <c r="AA146" s="143">
        <f t="shared" ref="AA146:AA160" si="23">Z146*K146</f>
        <v>0</v>
      </c>
      <c r="AR146" s="17" t="s">
        <v>258</v>
      </c>
      <c r="AT146" s="17" t="s">
        <v>155</v>
      </c>
      <c r="AU146" s="17" t="s">
        <v>81</v>
      </c>
      <c r="AY146" s="17" t="s">
        <v>154</v>
      </c>
      <c r="BE146" s="144">
        <f t="shared" ref="BE146:BE160" si="24">IF(U146="základní",N146,0)</f>
        <v>0</v>
      </c>
      <c r="BF146" s="144">
        <f t="shared" ref="BF146:BF160" si="25">IF(U146="snížená",N146,0)</f>
        <v>0</v>
      </c>
      <c r="BG146" s="144">
        <f t="shared" ref="BG146:BG160" si="26">IF(U146="zákl. přenesená",N146,0)</f>
        <v>0</v>
      </c>
      <c r="BH146" s="144">
        <f t="shared" ref="BH146:BH160" si="27">IF(U146="sníž. přenesená",N146,0)</f>
        <v>0</v>
      </c>
      <c r="BI146" s="144">
        <f t="shared" ref="BI146:BI160" si="28">IF(U146="nulová",N146,0)</f>
        <v>0</v>
      </c>
      <c r="BJ146" s="17" t="s">
        <v>81</v>
      </c>
      <c r="BK146" s="144">
        <f t="shared" ref="BK146:BK160" si="29">ROUND(L146*K146,2)</f>
        <v>0</v>
      </c>
      <c r="BL146" s="17" t="s">
        <v>258</v>
      </c>
      <c r="BM146" s="17" t="s">
        <v>2117</v>
      </c>
    </row>
    <row r="147" spans="2:65" s="1" customFormat="1" ht="31.5" customHeight="1" x14ac:dyDescent="0.1">
      <c r="B147" s="135"/>
      <c r="C147" s="136" t="s">
        <v>329</v>
      </c>
      <c r="D147" s="136" t="s">
        <v>155</v>
      </c>
      <c r="E147" s="137" t="s">
        <v>2118</v>
      </c>
      <c r="F147" s="244" t="s">
        <v>2119</v>
      </c>
      <c r="G147" s="245"/>
      <c r="H147" s="245"/>
      <c r="I147" s="245"/>
      <c r="J147" s="138" t="s">
        <v>206</v>
      </c>
      <c r="K147" s="139">
        <v>13</v>
      </c>
      <c r="L147" s="246">
        <v>0</v>
      </c>
      <c r="M147" s="245"/>
      <c r="N147" s="246">
        <f t="shared" si="20"/>
        <v>0</v>
      </c>
      <c r="O147" s="245"/>
      <c r="P147" s="245"/>
      <c r="Q147" s="245"/>
      <c r="R147" s="140"/>
      <c r="T147" s="141" t="s">
        <v>3</v>
      </c>
      <c r="U147" s="40" t="s">
        <v>41</v>
      </c>
      <c r="V147" s="142">
        <v>0.43</v>
      </c>
      <c r="W147" s="142">
        <f t="shared" si="21"/>
        <v>5.59</v>
      </c>
      <c r="X147" s="142">
        <v>1.0399999999999999E-3</v>
      </c>
      <c r="Y147" s="142">
        <f t="shared" si="22"/>
        <v>1.3519999999999999E-2</v>
      </c>
      <c r="Z147" s="142">
        <v>0</v>
      </c>
      <c r="AA147" s="143">
        <f t="shared" si="23"/>
        <v>0</v>
      </c>
      <c r="AR147" s="17" t="s">
        <v>258</v>
      </c>
      <c r="AT147" s="17" t="s">
        <v>155</v>
      </c>
      <c r="AU147" s="17" t="s">
        <v>81</v>
      </c>
      <c r="AY147" s="17" t="s">
        <v>154</v>
      </c>
      <c r="BE147" s="144">
        <f t="shared" si="24"/>
        <v>0</v>
      </c>
      <c r="BF147" s="144">
        <f t="shared" si="25"/>
        <v>0</v>
      </c>
      <c r="BG147" s="144">
        <f t="shared" si="26"/>
        <v>0</v>
      </c>
      <c r="BH147" s="144">
        <f t="shared" si="27"/>
        <v>0</v>
      </c>
      <c r="BI147" s="144">
        <f t="shared" si="28"/>
        <v>0</v>
      </c>
      <c r="BJ147" s="17" t="s">
        <v>81</v>
      </c>
      <c r="BK147" s="144">
        <f t="shared" si="29"/>
        <v>0</v>
      </c>
      <c r="BL147" s="17" t="s">
        <v>258</v>
      </c>
      <c r="BM147" s="17" t="s">
        <v>2120</v>
      </c>
    </row>
    <row r="148" spans="2:65" s="1" customFormat="1" ht="31.5" customHeight="1" x14ac:dyDescent="0.1">
      <c r="B148" s="135"/>
      <c r="C148" s="136" t="s">
        <v>345</v>
      </c>
      <c r="D148" s="136" t="s">
        <v>155</v>
      </c>
      <c r="E148" s="137" t="s">
        <v>2121</v>
      </c>
      <c r="F148" s="244" t="s">
        <v>2122</v>
      </c>
      <c r="G148" s="245"/>
      <c r="H148" s="245"/>
      <c r="I148" s="245"/>
      <c r="J148" s="138" t="s">
        <v>206</v>
      </c>
      <c r="K148" s="139">
        <v>5</v>
      </c>
      <c r="L148" s="246">
        <v>0</v>
      </c>
      <c r="M148" s="245"/>
      <c r="N148" s="246">
        <f t="shared" si="20"/>
        <v>0</v>
      </c>
      <c r="O148" s="245"/>
      <c r="P148" s="245"/>
      <c r="Q148" s="245"/>
      <c r="R148" s="140"/>
      <c r="T148" s="141" t="s">
        <v>3</v>
      </c>
      <c r="U148" s="40" t="s">
        <v>41</v>
      </c>
      <c r="V148" s="142">
        <v>0.435</v>
      </c>
      <c r="W148" s="142">
        <f t="shared" si="21"/>
        <v>2.1749999999999998</v>
      </c>
      <c r="X148" s="142">
        <v>1.58E-3</v>
      </c>
      <c r="Y148" s="142">
        <f t="shared" si="22"/>
        <v>7.9000000000000008E-3</v>
      </c>
      <c r="Z148" s="142">
        <v>0</v>
      </c>
      <c r="AA148" s="143">
        <f t="shared" si="23"/>
        <v>0</v>
      </c>
      <c r="AR148" s="17" t="s">
        <v>258</v>
      </c>
      <c r="AT148" s="17" t="s">
        <v>155</v>
      </c>
      <c r="AU148" s="17" t="s">
        <v>81</v>
      </c>
      <c r="AY148" s="17" t="s">
        <v>154</v>
      </c>
      <c r="BE148" s="144">
        <f t="shared" si="24"/>
        <v>0</v>
      </c>
      <c r="BF148" s="144">
        <f t="shared" si="25"/>
        <v>0</v>
      </c>
      <c r="BG148" s="144">
        <f t="shared" si="26"/>
        <v>0</v>
      </c>
      <c r="BH148" s="144">
        <f t="shared" si="27"/>
        <v>0</v>
      </c>
      <c r="BI148" s="144">
        <f t="shared" si="28"/>
        <v>0</v>
      </c>
      <c r="BJ148" s="17" t="s">
        <v>81</v>
      </c>
      <c r="BK148" s="144">
        <f t="shared" si="29"/>
        <v>0</v>
      </c>
      <c r="BL148" s="17" t="s">
        <v>258</v>
      </c>
      <c r="BM148" s="17" t="s">
        <v>2123</v>
      </c>
    </row>
    <row r="149" spans="2:65" s="1" customFormat="1" ht="31.5" customHeight="1" x14ac:dyDescent="0.1">
      <c r="B149" s="135"/>
      <c r="C149" s="136" t="s">
        <v>351</v>
      </c>
      <c r="D149" s="136" t="s">
        <v>155</v>
      </c>
      <c r="E149" s="137" t="s">
        <v>2124</v>
      </c>
      <c r="F149" s="244" t="s">
        <v>2125</v>
      </c>
      <c r="G149" s="245"/>
      <c r="H149" s="245"/>
      <c r="I149" s="245"/>
      <c r="J149" s="138" t="s">
        <v>235</v>
      </c>
      <c r="K149" s="139">
        <v>6</v>
      </c>
      <c r="L149" s="246">
        <v>0</v>
      </c>
      <c r="M149" s="245"/>
      <c r="N149" s="246">
        <f t="shared" si="20"/>
        <v>0</v>
      </c>
      <c r="O149" s="245"/>
      <c r="P149" s="245"/>
      <c r="Q149" s="245"/>
      <c r="R149" s="140"/>
      <c r="T149" s="141" t="s">
        <v>3</v>
      </c>
      <c r="U149" s="40" t="s">
        <v>41</v>
      </c>
      <c r="V149" s="142">
        <v>0.53449999999999998</v>
      </c>
      <c r="W149" s="142">
        <f t="shared" si="21"/>
        <v>3.2069999999999999</v>
      </c>
      <c r="X149" s="142">
        <v>2.3049999999999999E-4</v>
      </c>
      <c r="Y149" s="142">
        <f t="shared" si="22"/>
        <v>1.3829999999999999E-3</v>
      </c>
      <c r="Z149" s="142">
        <v>0</v>
      </c>
      <c r="AA149" s="143">
        <f t="shared" si="23"/>
        <v>0</v>
      </c>
      <c r="AR149" s="17" t="s">
        <v>258</v>
      </c>
      <c r="AT149" s="17" t="s">
        <v>155</v>
      </c>
      <c r="AU149" s="17" t="s">
        <v>81</v>
      </c>
      <c r="AY149" s="17" t="s">
        <v>154</v>
      </c>
      <c r="BE149" s="144">
        <f t="shared" si="24"/>
        <v>0</v>
      </c>
      <c r="BF149" s="144">
        <f t="shared" si="25"/>
        <v>0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7" t="s">
        <v>81</v>
      </c>
      <c r="BK149" s="144">
        <f t="shared" si="29"/>
        <v>0</v>
      </c>
      <c r="BL149" s="17" t="s">
        <v>258</v>
      </c>
      <c r="BM149" s="17" t="s">
        <v>2126</v>
      </c>
    </row>
    <row r="150" spans="2:65" s="1" customFormat="1" ht="31.5" customHeight="1" x14ac:dyDescent="0.1">
      <c r="B150" s="135"/>
      <c r="C150" s="136" t="s">
        <v>366</v>
      </c>
      <c r="D150" s="136" t="s">
        <v>155</v>
      </c>
      <c r="E150" s="137" t="s">
        <v>2127</v>
      </c>
      <c r="F150" s="244" t="s">
        <v>2128</v>
      </c>
      <c r="G150" s="245"/>
      <c r="H150" s="245"/>
      <c r="I150" s="245"/>
      <c r="J150" s="138" t="s">
        <v>235</v>
      </c>
      <c r="K150" s="139">
        <v>2</v>
      </c>
      <c r="L150" s="246">
        <v>0</v>
      </c>
      <c r="M150" s="245"/>
      <c r="N150" s="246">
        <f t="shared" si="20"/>
        <v>0</v>
      </c>
      <c r="O150" s="245"/>
      <c r="P150" s="245"/>
      <c r="Q150" s="245"/>
      <c r="R150" s="140"/>
      <c r="T150" s="141" t="s">
        <v>3</v>
      </c>
      <c r="U150" s="40" t="s">
        <v>41</v>
      </c>
      <c r="V150" s="142">
        <v>0.35</v>
      </c>
      <c r="W150" s="142">
        <f t="shared" si="21"/>
        <v>0.7</v>
      </c>
      <c r="X150" s="142">
        <v>3.0000000000000001E-5</v>
      </c>
      <c r="Y150" s="142">
        <f t="shared" si="22"/>
        <v>6.0000000000000002E-5</v>
      </c>
      <c r="Z150" s="142">
        <v>0</v>
      </c>
      <c r="AA150" s="143">
        <f t="shared" si="23"/>
        <v>0</v>
      </c>
      <c r="AR150" s="17" t="s">
        <v>258</v>
      </c>
      <c r="AT150" s="17" t="s">
        <v>155</v>
      </c>
      <c r="AU150" s="17" t="s">
        <v>81</v>
      </c>
      <c r="AY150" s="17" t="s">
        <v>154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7" t="s">
        <v>81</v>
      </c>
      <c r="BK150" s="144">
        <f t="shared" si="29"/>
        <v>0</v>
      </c>
      <c r="BL150" s="17" t="s">
        <v>258</v>
      </c>
      <c r="BM150" s="17" t="s">
        <v>2129</v>
      </c>
    </row>
    <row r="151" spans="2:65" s="1" customFormat="1" ht="31.5" customHeight="1" x14ac:dyDescent="0.1">
      <c r="B151" s="135"/>
      <c r="C151" s="136" t="s">
        <v>373</v>
      </c>
      <c r="D151" s="136" t="s">
        <v>155</v>
      </c>
      <c r="E151" s="137" t="s">
        <v>2130</v>
      </c>
      <c r="F151" s="244" t="s">
        <v>2131</v>
      </c>
      <c r="G151" s="245"/>
      <c r="H151" s="245"/>
      <c r="I151" s="245"/>
      <c r="J151" s="138" t="s">
        <v>235</v>
      </c>
      <c r="K151" s="139">
        <v>4</v>
      </c>
      <c r="L151" s="246">
        <v>0</v>
      </c>
      <c r="M151" s="245"/>
      <c r="N151" s="246">
        <f t="shared" si="20"/>
        <v>0</v>
      </c>
      <c r="O151" s="245"/>
      <c r="P151" s="245"/>
      <c r="Q151" s="245"/>
      <c r="R151" s="140"/>
      <c r="T151" s="141" t="s">
        <v>3</v>
      </c>
      <c r="U151" s="40" t="s">
        <v>41</v>
      </c>
      <c r="V151" s="142">
        <v>0.35899999999999999</v>
      </c>
      <c r="W151" s="142">
        <f t="shared" si="21"/>
        <v>1.4359999999999999</v>
      </c>
      <c r="X151" s="142">
        <v>5.0000000000000002E-5</v>
      </c>
      <c r="Y151" s="142">
        <f t="shared" si="22"/>
        <v>2.0000000000000001E-4</v>
      </c>
      <c r="Z151" s="142">
        <v>0</v>
      </c>
      <c r="AA151" s="143">
        <f t="shared" si="23"/>
        <v>0</v>
      </c>
      <c r="AR151" s="17" t="s">
        <v>258</v>
      </c>
      <c r="AT151" s="17" t="s">
        <v>155</v>
      </c>
      <c r="AU151" s="17" t="s">
        <v>81</v>
      </c>
      <c r="AY151" s="17" t="s">
        <v>154</v>
      </c>
      <c r="BE151" s="144">
        <f t="shared" si="24"/>
        <v>0</v>
      </c>
      <c r="BF151" s="144">
        <f t="shared" si="25"/>
        <v>0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7" t="s">
        <v>81</v>
      </c>
      <c r="BK151" s="144">
        <f t="shared" si="29"/>
        <v>0</v>
      </c>
      <c r="BL151" s="17" t="s">
        <v>258</v>
      </c>
      <c r="BM151" s="17" t="s">
        <v>2132</v>
      </c>
    </row>
    <row r="152" spans="2:65" s="1" customFormat="1" ht="31.5" customHeight="1" x14ac:dyDescent="0.1">
      <c r="B152" s="135"/>
      <c r="C152" s="136" t="s">
        <v>378</v>
      </c>
      <c r="D152" s="136" t="s">
        <v>155</v>
      </c>
      <c r="E152" s="137" t="s">
        <v>2133</v>
      </c>
      <c r="F152" s="244" t="s">
        <v>2134</v>
      </c>
      <c r="G152" s="245"/>
      <c r="H152" s="245"/>
      <c r="I152" s="245"/>
      <c r="J152" s="138" t="s">
        <v>235</v>
      </c>
      <c r="K152" s="139">
        <v>6</v>
      </c>
      <c r="L152" s="246">
        <v>0</v>
      </c>
      <c r="M152" s="245"/>
      <c r="N152" s="246">
        <f t="shared" si="20"/>
        <v>0</v>
      </c>
      <c r="O152" s="245"/>
      <c r="P152" s="245"/>
      <c r="Q152" s="245"/>
      <c r="R152" s="140"/>
      <c r="T152" s="141" t="s">
        <v>3</v>
      </c>
      <c r="U152" s="40" t="s">
        <v>41</v>
      </c>
      <c r="V152" s="142">
        <v>0.36399999999999999</v>
      </c>
      <c r="W152" s="142">
        <f t="shared" si="21"/>
        <v>2.1840000000000002</v>
      </c>
      <c r="X152" s="142">
        <v>6.0000000000000002E-5</v>
      </c>
      <c r="Y152" s="142">
        <f t="shared" si="22"/>
        <v>3.6000000000000002E-4</v>
      </c>
      <c r="Z152" s="142">
        <v>0</v>
      </c>
      <c r="AA152" s="143">
        <f t="shared" si="23"/>
        <v>0</v>
      </c>
      <c r="AR152" s="17" t="s">
        <v>258</v>
      </c>
      <c r="AT152" s="17" t="s">
        <v>155</v>
      </c>
      <c r="AU152" s="17" t="s">
        <v>81</v>
      </c>
      <c r="AY152" s="17" t="s">
        <v>154</v>
      </c>
      <c r="BE152" s="144">
        <f t="shared" si="24"/>
        <v>0</v>
      </c>
      <c r="BF152" s="144">
        <f t="shared" si="25"/>
        <v>0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7" t="s">
        <v>81</v>
      </c>
      <c r="BK152" s="144">
        <f t="shared" si="29"/>
        <v>0</v>
      </c>
      <c r="BL152" s="17" t="s">
        <v>258</v>
      </c>
      <c r="BM152" s="17" t="s">
        <v>2135</v>
      </c>
    </row>
    <row r="153" spans="2:65" s="1" customFormat="1" ht="22.5" customHeight="1" x14ac:dyDescent="0.1">
      <c r="B153" s="135"/>
      <c r="C153" s="136" t="s">
        <v>383</v>
      </c>
      <c r="D153" s="136" t="s">
        <v>155</v>
      </c>
      <c r="E153" s="137" t="s">
        <v>2136</v>
      </c>
      <c r="F153" s="244" t="s">
        <v>2137</v>
      </c>
      <c r="G153" s="245"/>
      <c r="H153" s="245"/>
      <c r="I153" s="245"/>
      <c r="J153" s="138" t="s">
        <v>206</v>
      </c>
      <c r="K153" s="139">
        <v>18</v>
      </c>
      <c r="L153" s="246">
        <v>0</v>
      </c>
      <c r="M153" s="245"/>
      <c r="N153" s="246">
        <f t="shared" si="20"/>
        <v>0</v>
      </c>
      <c r="O153" s="245"/>
      <c r="P153" s="245"/>
      <c r="Q153" s="245"/>
      <c r="R153" s="140"/>
      <c r="T153" s="141" t="s">
        <v>3</v>
      </c>
      <c r="U153" s="40" t="s">
        <v>41</v>
      </c>
      <c r="V153" s="142">
        <v>3.7999999999999999E-2</v>
      </c>
      <c r="W153" s="142">
        <f t="shared" si="21"/>
        <v>0.68399999999999994</v>
      </c>
      <c r="X153" s="142">
        <v>0</v>
      </c>
      <c r="Y153" s="142">
        <f t="shared" si="22"/>
        <v>0</v>
      </c>
      <c r="Z153" s="142">
        <v>0</v>
      </c>
      <c r="AA153" s="143">
        <f t="shared" si="23"/>
        <v>0</v>
      </c>
      <c r="AR153" s="17" t="s">
        <v>258</v>
      </c>
      <c r="AT153" s="17" t="s">
        <v>155</v>
      </c>
      <c r="AU153" s="17" t="s">
        <v>81</v>
      </c>
      <c r="AY153" s="17" t="s">
        <v>154</v>
      </c>
      <c r="BE153" s="144">
        <f t="shared" si="24"/>
        <v>0</v>
      </c>
      <c r="BF153" s="144">
        <f t="shared" si="25"/>
        <v>0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7" t="s">
        <v>81</v>
      </c>
      <c r="BK153" s="144">
        <f t="shared" si="29"/>
        <v>0</v>
      </c>
      <c r="BL153" s="17" t="s">
        <v>258</v>
      </c>
      <c r="BM153" s="17" t="s">
        <v>2138</v>
      </c>
    </row>
    <row r="154" spans="2:65" s="1" customFormat="1" ht="44.25" customHeight="1" x14ac:dyDescent="0.1">
      <c r="B154" s="135"/>
      <c r="C154" s="136" t="s">
        <v>389</v>
      </c>
      <c r="D154" s="136" t="s">
        <v>155</v>
      </c>
      <c r="E154" s="137" t="s">
        <v>2139</v>
      </c>
      <c r="F154" s="244" t="s">
        <v>2140</v>
      </c>
      <c r="G154" s="245"/>
      <c r="H154" s="245"/>
      <c r="I154" s="245"/>
      <c r="J154" s="138" t="s">
        <v>206</v>
      </c>
      <c r="K154" s="139">
        <v>22</v>
      </c>
      <c r="L154" s="246">
        <v>0</v>
      </c>
      <c r="M154" s="245"/>
      <c r="N154" s="246">
        <f t="shared" si="20"/>
        <v>0</v>
      </c>
      <c r="O154" s="245"/>
      <c r="P154" s="245"/>
      <c r="Q154" s="245"/>
      <c r="R154" s="140"/>
      <c r="T154" s="141" t="s">
        <v>3</v>
      </c>
      <c r="U154" s="40" t="s">
        <v>41</v>
      </c>
      <c r="V154" s="142">
        <v>0.26800000000000002</v>
      </c>
      <c r="W154" s="142">
        <f t="shared" si="21"/>
        <v>5.8960000000000008</v>
      </c>
      <c r="X154" s="142">
        <v>5.9190000000000002E-4</v>
      </c>
      <c r="Y154" s="142">
        <f t="shared" si="22"/>
        <v>1.30218E-2</v>
      </c>
      <c r="Z154" s="142">
        <v>0</v>
      </c>
      <c r="AA154" s="143">
        <f t="shared" si="23"/>
        <v>0</v>
      </c>
      <c r="AR154" s="17" t="s">
        <v>258</v>
      </c>
      <c r="AT154" s="17" t="s">
        <v>155</v>
      </c>
      <c r="AU154" s="17" t="s">
        <v>81</v>
      </c>
      <c r="AY154" s="17" t="s">
        <v>154</v>
      </c>
      <c r="BE154" s="144">
        <f t="shared" si="24"/>
        <v>0</v>
      </c>
      <c r="BF154" s="144">
        <f t="shared" si="25"/>
        <v>0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7" t="s">
        <v>81</v>
      </c>
      <c r="BK154" s="144">
        <f t="shared" si="29"/>
        <v>0</v>
      </c>
      <c r="BL154" s="17" t="s">
        <v>258</v>
      </c>
      <c r="BM154" s="17" t="s">
        <v>2141</v>
      </c>
    </row>
    <row r="155" spans="2:65" s="1" customFormat="1" ht="44.25" customHeight="1" x14ac:dyDescent="0.1">
      <c r="B155" s="135"/>
      <c r="C155" s="136" t="s">
        <v>398</v>
      </c>
      <c r="D155" s="136" t="s">
        <v>155</v>
      </c>
      <c r="E155" s="137" t="s">
        <v>2142</v>
      </c>
      <c r="F155" s="244" t="s">
        <v>2143</v>
      </c>
      <c r="G155" s="245"/>
      <c r="H155" s="245"/>
      <c r="I155" s="245"/>
      <c r="J155" s="138" t="s">
        <v>206</v>
      </c>
      <c r="K155" s="139">
        <v>22</v>
      </c>
      <c r="L155" s="246">
        <v>0</v>
      </c>
      <c r="M155" s="245"/>
      <c r="N155" s="246">
        <f t="shared" si="20"/>
        <v>0</v>
      </c>
      <c r="O155" s="245"/>
      <c r="P155" s="245"/>
      <c r="Q155" s="245"/>
      <c r="R155" s="140"/>
      <c r="T155" s="141" t="s">
        <v>3</v>
      </c>
      <c r="U155" s="40" t="s">
        <v>41</v>
      </c>
      <c r="V155" s="142">
        <v>0.26</v>
      </c>
      <c r="W155" s="142">
        <f t="shared" si="21"/>
        <v>5.7200000000000006</v>
      </c>
      <c r="X155" s="142">
        <v>1.9000000000000001E-4</v>
      </c>
      <c r="Y155" s="142">
        <f t="shared" si="22"/>
        <v>4.1800000000000006E-3</v>
      </c>
      <c r="Z155" s="142">
        <v>0</v>
      </c>
      <c r="AA155" s="143">
        <f t="shared" si="23"/>
        <v>0</v>
      </c>
      <c r="AR155" s="17" t="s">
        <v>258</v>
      </c>
      <c r="AT155" s="17" t="s">
        <v>155</v>
      </c>
      <c r="AU155" s="17" t="s">
        <v>81</v>
      </c>
      <c r="AY155" s="17" t="s">
        <v>154</v>
      </c>
      <c r="BE155" s="144">
        <f t="shared" si="24"/>
        <v>0</v>
      </c>
      <c r="BF155" s="144">
        <f t="shared" si="25"/>
        <v>0</v>
      </c>
      <c r="BG155" s="144">
        <f t="shared" si="26"/>
        <v>0</v>
      </c>
      <c r="BH155" s="144">
        <f t="shared" si="27"/>
        <v>0</v>
      </c>
      <c r="BI155" s="144">
        <f t="shared" si="28"/>
        <v>0</v>
      </c>
      <c r="BJ155" s="17" t="s">
        <v>81</v>
      </c>
      <c r="BK155" s="144">
        <f t="shared" si="29"/>
        <v>0</v>
      </c>
      <c r="BL155" s="17" t="s">
        <v>258</v>
      </c>
      <c r="BM155" s="17" t="s">
        <v>2144</v>
      </c>
    </row>
    <row r="156" spans="2:65" s="1" customFormat="1" ht="22.5" customHeight="1" x14ac:dyDescent="0.1">
      <c r="B156" s="135"/>
      <c r="C156" s="177" t="s">
        <v>403</v>
      </c>
      <c r="D156" s="177" t="s">
        <v>367</v>
      </c>
      <c r="E156" s="178" t="s">
        <v>2145</v>
      </c>
      <c r="F156" s="256" t="s">
        <v>2146</v>
      </c>
      <c r="G156" s="257"/>
      <c r="H156" s="257"/>
      <c r="I156" s="257"/>
      <c r="J156" s="179" t="s">
        <v>235</v>
      </c>
      <c r="K156" s="180">
        <v>2</v>
      </c>
      <c r="L156" s="258">
        <v>0</v>
      </c>
      <c r="M156" s="257"/>
      <c r="N156" s="258">
        <f t="shared" si="20"/>
        <v>0</v>
      </c>
      <c r="O156" s="245"/>
      <c r="P156" s="245"/>
      <c r="Q156" s="245"/>
      <c r="R156" s="140"/>
      <c r="T156" s="141" t="s">
        <v>3</v>
      </c>
      <c r="U156" s="40" t="s">
        <v>41</v>
      </c>
      <c r="V156" s="142">
        <v>0</v>
      </c>
      <c r="W156" s="142">
        <f t="shared" si="21"/>
        <v>0</v>
      </c>
      <c r="X156" s="142">
        <v>2.1000000000000001E-4</v>
      </c>
      <c r="Y156" s="142">
        <f t="shared" si="22"/>
        <v>4.2000000000000002E-4</v>
      </c>
      <c r="Z156" s="142">
        <v>0</v>
      </c>
      <c r="AA156" s="143">
        <f t="shared" si="23"/>
        <v>0</v>
      </c>
      <c r="AR156" s="17" t="s">
        <v>383</v>
      </c>
      <c r="AT156" s="17" t="s">
        <v>367</v>
      </c>
      <c r="AU156" s="17" t="s">
        <v>81</v>
      </c>
      <c r="AY156" s="17" t="s">
        <v>154</v>
      </c>
      <c r="BE156" s="144">
        <f t="shared" si="24"/>
        <v>0</v>
      </c>
      <c r="BF156" s="144">
        <f t="shared" si="25"/>
        <v>0</v>
      </c>
      <c r="BG156" s="144">
        <f t="shared" si="26"/>
        <v>0</v>
      </c>
      <c r="BH156" s="144">
        <f t="shared" si="27"/>
        <v>0</v>
      </c>
      <c r="BI156" s="144">
        <f t="shared" si="28"/>
        <v>0</v>
      </c>
      <c r="BJ156" s="17" t="s">
        <v>81</v>
      </c>
      <c r="BK156" s="144">
        <f t="shared" si="29"/>
        <v>0</v>
      </c>
      <c r="BL156" s="17" t="s">
        <v>258</v>
      </c>
      <c r="BM156" s="17" t="s">
        <v>2147</v>
      </c>
    </row>
    <row r="157" spans="2:65" s="1" customFormat="1" ht="31.5" customHeight="1" x14ac:dyDescent="0.1">
      <c r="B157" s="135"/>
      <c r="C157" s="136" t="s">
        <v>407</v>
      </c>
      <c r="D157" s="136" t="s">
        <v>155</v>
      </c>
      <c r="E157" s="137" t="s">
        <v>2148</v>
      </c>
      <c r="F157" s="244" t="s">
        <v>2149</v>
      </c>
      <c r="G157" s="245"/>
      <c r="H157" s="245"/>
      <c r="I157" s="245"/>
      <c r="J157" s="138" t="s">
        <v>235</v>
      </c>
      <c r="K157" s="139">
        <v>4</v>
      </c>
      <c r="L157" s="246">
        <v>0</v>
      </c>
      <c r="M157" s="245"/>
      <c r="N157" s="246">
        <f t="shared" si="20"/>
        <v>0</v>
      </c>
      <c r="O157" s="245"/>
      <c r="P157" s="245"/>
      <c r="Q157" s="245"/>
      <c r="R157" s="140"/>
      <c r="T157" s="141" t="s">
        <v>3</v>
      </c>
      <c r="U157" s="40" t="s">
        <v>41</v>
      </c>
      <c r="V157" s="142">
        <v>0.47199999999999998</v>
      </c>
      <c r="W157" s="142">
        <f t="shared" si="21"/>
        <v>1.8879999999999999</v>
      </c>
      <c r="X157" s="142">
        <v>3.6999999999999999E-4</v>
      </c>
      <c r="Y157" s="142">
        <f t="shared" si="22"/>
        <v>1.48E-3</v>
      </c>
      <c r="Z157" s="142">
        <v>0</v>
      </c>
      <c r="AA157" s="143">
        <f t="shared" si="23"/>
        <v>0</v>
      </c>
      <c r="AR157" s="17" t="s">
        <v>258</v>
      </c>
      <c r="AT157" s="17" t="s">
        <v>155</v>
      </c>
      <c r="AU157" s="17" t="s">
        <v>81</v>
      </c>
      <c r="AY157" s="17" t="s">
        <v>154</v>
      </c>
      <c r="BE157" s="144">
        <f t="shared" si="24"/>
        <v>0</v>
      </c>
      <c r="BF157" s="144">
        <f t="shared" si="25"/>
        <v>0</v>
      </c>
      <c r="BG157" s="144">
        <f t="shared" si="26"/>
        <v>0</v>
      </c>
      <c r="BH157" s="144">
        <f t="shared" si="27"/>
        <v>0</v>
      </c>
      <c r="BI157" s="144">
        <f t="shared" si="28"/>
        <v>0</v>
      </c>
      <c r="BJ157" s="17" t="s">
        <v>81</v>
      </c>
      <c r="BK157" s="144">
        <f t="shared" si="29"/>
        <v>0</v>
      </c>
      <c r="BL157" s="17" t="s">
        <v>258</v>
      </c>
      <c r="BM157" s="17" t="s">
        <v>2150</v>
      </c>
    </row>
    <row r="158" spans="2:65" s="1" customFormat="1" ht="22.5" customHeight="1" x14ac:dyDescent="0.1">
      <c r="B158" s="135"/>
      <c r="C158" s="136" t="s">
        <v>413</v>
      </c>
      <c r="D158" s="136" t="s">
        <v>155</v>
      </c>
      <c r="E158" s="137" t="s">
        <v>2151</v>
      </c>
      <c r="F158" s="244" t="s">
        <v>2152</v>
      </c>
      <c r="G158" s="245"/>
      <c r="H158" s="245"/>
      <c r="I158" s="245"/>
      <c r="J158" s="138" t="s">
        <v>206</v>
      </c>
      <c r="K158" s="139">
        <v>5</v>
      </c>
      <c r="L158" s="246">
        <v>0</v>
      </c>
      <c r="M158" s="245"/>
      <c r="N158" s="246">
        <f t="shared" si="20"/>
        <v>0</v>
      </c>
      <c r="O158" s="245"/>
      <c r="P158" s="245"/>
      <c r="Q158" s="245"/>
      <c r="R158" s="140"/>
      <c r="T158" s="141" t="s">
        <v>3</v>
      </c>
      <c r="U158" s="40" t="s">
        <v>41</v>
      </c>
      <c r="V158" s="142">
        <v>0.03</v>
      </c>
      <c r="W158" s="142">
        <f t="shared" si="21"/>
        <v>0.15</v>
      </c>
      <c r="X158" s="142">
        <v>0</v>
      </c>
      <c r="Y158" s="142">
        <f t="shared" si="22"/>
        <v>0</v>
      </c>
      <c r="Z158" s="142">
        <v>0</v>
      </c>
      <c r="AA158" s="143">
        <f t="shared" si="23"/>
        <v>0</v>
      </c>
      <c r="AR158" s="17" t="s">
        <v>258</v>
      </c>
      <c r="AT158" s="17" t="s">
        <v>155</v>
      </c>
      <c r="AU158" s="17" t="s">
        <v>81</v>
      </c>
      <c r="AY158" s="17" t="s">
        <v>154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7" t="s">
        <v>81</v>
      </c>
      <c r="BK158" s="144">
        <f t="shared" si="29"/>
        <v>0</v>
      </c>
      <c r="BL158" s="17" t="s">
        <v>258</v>
      </c>
      <c r="BM158" s="17" t="s">
        <v>2153</v>
      </c>
    </row>
    <row r="159" spans="2:65" s="1" customFormat="1" ht="22.5" customHeight="1" x14ac:dyDescent="0.1">
      <c r="B159" s="135"/>
      <c r="C159" s="136" t="s">
        <v>425</v>
      </c>
      <c r="D159" s="136" t="s">
        <v>155</v>
      </c>
      <c r="E159" s="137" t="s">
        <v>2154</v>
      </c>
      <c r="F159" s="244" t="s">
        <v>2155</v>
      </c>
      <c r="G159" s="245"/>
      <c r="H159" s="245"/>
      <c r="I159" s="245"/>
      <c r="J159" s="138" t="s">
        <v>206</v>
      </c>
      <c r="K159" s="139">
        <v>22</v>
      </c>
      <c r="L159" s="246">
        <v>0</v>
      </c>
      <c r="M159" s="245"/>
      <c r="N159" s="246">
        <f t="shared" si="20"/>
        <v>0</v>
      </c>
      <c r="O159" s="245"/>
      <c r="P159" s="245"/>
      <c r="Q159" s="245"/>
      <c r="R159" s="140"/>
      <c r="T159" s="141" t="s">
        <v>3</v>
      </c>
      <c r="U159" s="40" t="s">
        <v>41</v>
      </c>
      <c r="V159" s="142">
        <v>3.5000000000000003E-2</v>
      </c>
      <c r="W159" s="142">
        <f t="shared" si="21"/>
        <v>0.77</v>
      </c>
      <c r="X159" s="142">
        <v>0</v>
      </c>
      <c r="Y159" s="142">
        <f t="shared" si="22"/>
        <v>0</v>
      </c>
      <c r="Z159" s="142">
        <v>0</v>
      </c>
      <c r="AA159" s="143">
        <f t="shared" si="23"/>
        <v>0</v>
      </c>
      <c r="AR159" s="17" t="s">
        <v>258</v>
      </c>
      <c r="AT159" s="17" t="s">
        <v>155</v>
      </c>
      <c r="AU159" s="17" t="s">
        <v>81</v>
      </c>
      <c r="AY159" s="17" t="s">
        <v>154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7" t="s">
        <v>81</v>
      </c>
      <c r="BK159" s="144">
        <f t="shared" si="29"/>
        <v>0</v>
      </c>
      <c r="BL159" s="17" t="s">
        <v>258</v>
      </c>
      <c r="BM159" s="17" t="s">
        <v>2156</v>
      </c>
    </row>
    <row r="160" spans="2:65" s="1" customFormat="1" ht="31.5" customHeight="1" x14ac:dyDescent="0.1">
      <c r="B160" s="135"/>
      <c r="C160" s="136" t="s">
        <v>452</v>
      </c>
      <c r="D160" s="136" t="s">
        <v>155</v>
      </c>
      <c r="E160" s="137" t="s">
        <v>2157</v>
      </c>
      <c r="F160" s="244" t="s">
        <v>2158</v>
      </c>
      <c r="G160" s="245"/>
      <c r="H160" s="245"/>
      <c r="I160" s="245"/>
      <c r="J160" s="138" t="s">
        <v>193</v>
      </c>
      <c r="K160" s="139">
        <v>4.5999999999999999E-2</v>
      </c>
      <c r="L160" s="246">
        <v>0</v>
      </c>
      <c r="M160" s="245"/>
      <c r="N160" s="246">
        <f t="shared" si="20"/>
        <v>0</v>
      </c>
      <c r="O160" s="245"/>
      <c r="P160" s="245"/>
      <c r="Q160" s="245"/>
      <c r="R160" s="140"/>
      <c r="T160" s="141" t="s">
        <v>3</v>
      </c>
      <c r="U160" s="40" t="s">
        <v>41</v>
      </c>
      <c r="V160" s="142">
        <v>3.5630000000000002</v>
      </c>
      <c r="W160" s="142">
        <f t="shared" si="21"/>
        <v>0.16389800000000002</v>
      </c>
      <c r="X160" s="142">
        <v>0</v>
      </c>
      <c r="Y160" s="142">
        <f t="shared" si="22"/>
        <v>0</v>
      </c>
      <c r="Z160" s="142">
        <v>0</v>
      </c>
      <c r="AA160" s="143">
        <f t="shared" si="23"/>
        <v>0</v>
      </c>
      <c r="AR160" s="17" t="s">
        <v>258</v>
      </c>
      <c r="AT160" s="17" t="s">
        <v>155</v>
      </c>
      <c r="AU160" s="17" t="s">
        <v>81</v>
      </c>
      <c r="AY160" s="17" t="s">
        <v>154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7" t="s">
        <v>81</v>
      </c>
      <c r="BK160" s="144">
        <f t="shared" si="29"/>
        <v>0</v>
      </c>
      <c r="BL160" s="17" t="s">
        <v>258</v>
      </c>
      <c r="BM160" s="17" t="s">
        <v>2159</v>
      </c>
    </row>
    <row r="161" spans="2:65" s="9" customFormat="1" ht="29.85" customHeight="1" x14ac:dyDescent="0.15">
      <c r="B161" s="124"/>
      <c r="C161" s="125"/>
      <c r="D161" s="134" t="s">
        <v>2040</v>
      </c>
      <c r="E161" s="134"/>
      <c r="F161" s="134"/>
      <c r="G161" s="134"/>
      <c r="H161" s="134"/>
      <c r="I161" s="134"/>
      <c r="J161" s="134"/>
      <c r="K161" s="134"/>
      <c r="L161" s="134"/>
      <c r="M161" s="134"/>
      <c r="N161" s="260">
        <f>BK161</f>
        <v>0</v>
      </c>
      <c r="O161" s="261"/>
      <c r="P161" s="261"/>
      <c r="Q161" s="261"/>
      <c r="R161" s="127"/>
      <c r="T161" s="128"/>
      <c r="U161" s="125"/>
      <c r="V161" s="125"/>
      <c r="W161" s="129">
        <f>SUM(W162:W176)</f>
        <v>6.5900749999999997</v>
      </c>
      <c r="X161" s="125"/>
      <c r="Y161" s="129">
        <f>SUM(Y162:Y176)</f>
        <v>2.132005E-2</v>
      </c>
      <c r="Z161" s="125"/>
      <c r="AA161" s="130">
        <f>SUM(AA162:AA176)</f>
        <v>0</v>
      </c>
      <c r="AR161" s="131" t="s">
        <v>81</v>
      </c>
      <c r="AT161" s="132" t="s">
        <v>73</v>
      </c>
      <c r="AU161" s="132" t="s">
        <v>20</v>
      </c>
      <c r="AY161" s="131" t="s">
        <v>154</v>
      </c>
      <c r="BK161" s="133">
        <f>SUM(BK162:BK176)</f>
        <v>0</v>
      </c>
    </row>
    <row r="162" spans="2:65" s="1" customFormat="1" ht="31.5" customHeight="1" x14ac:dyDescent="0.1">
      <c r="B162" s="135"/>
      <c r="C162" s="136" t="s">
        <v>469</v>
      </c>
      <c r="D162" s="136" t="s">
        <v>155</v>
      </c>
      <c r="E162" s="137" t="s">
        <v>2160</v>
      </c>
      <c r="F162" s="244" t="s">
        <v>2161</v>
      </c>
      <c r="G162" s="245"/>
      <c r="H162" s="245"/>
      <c r="I162" s="245"/>
      <c r="J162" s="138" t="s">
        <v>235</v>
      </c>
      <c r="K162" s="139">
        <v>2</v>
      </c>
      <c r="L162" s="246">
        <v>0</v>
      </c>
      <c r="M162" s="245"/>
      <c r="N162" s="246">
        <f t="shared" ref="N162:N176" si="30">ROUND(L162*K162,2)</f>
        <v>0</v>
      </c>
      <c r="O162" s="245"/>
      <c r="P162" s="245"/>
      <c r="Q162" s="245"/>
      <c r="R162" s="140"/>
      <c r="T162" s="141" t="s">
        <v>3</v>
      </c>
      <c r="U162" s="40" t="s">
        <v>41</v>
      </c>
      <c r="V162" s="142">
        <v>0.10299999999999999</v>
      </c>
      <c r="W162" s="142">
        <f t="shared" ref="W162:W176" si="31">V162*K162</f>
        <v>0.20599999999999999</v>
      </c>
      <c r="X162" s="142">
        <v>2.4000000000000001E-4</v>
      </c>
      <c r="Y162" s="142">
        <f t="shared" ref="Y162:Y176" si="32">X162*K162</f>
        <v>4.8000000000000001E-4</v>
      </c>
      <c r="Z162" s="142">
        <v>0</v>
      </c>
      <c r="AA162" s="143">
        <f t="shared" ref="AA162:AA176" si="33">Z162*K162</f>
        <v>0</v>
      </c>
      <c r="AR162" s="17" t="s">
        <v>258</v>
      </c>
      <c r="AT162" s="17" t="s">
        <v>155</v>
      </c>
      <c r="AU162" s="17" t="s">
        <v>81</v>
      </c>
      <c r="AY162" s="17" t="s">
        <v>154</v>
      </c>
      <c r="BE162" s="144">
        <f t="shared" ref="BE162:BE176" si="34">IF(U162="základní",N162,0)</f>
        <v>0</v>
      </c>
      <c r="BF162" s="144">
        <f t="shared" ref="BF162:BF176" si="35">IF(U162="snížená",N162,0)</f>
        <v>0</v>
      </c>
      <c r="BG162" s="144">
        <f t="shared" ref="BG162:BG176" si="36">IF(U162="zákl. přenesená",N162,0)</f>
        <v>0</v>
      </c>
      <c r="BH162" s="144">
        <f t="shared" ref="BH162:BH176" si="37">IF(U162="sníž. přenesená",N162,0)</f>
        <v>0</v>
      </c>
      <c r="BI162" s="144">
        <f t="shared" ref="BI162:BI176" si="38">IF(U162="nulová",N162,0)</f>
        <v>0</v>
      </c>
      <c r="BJ162" s="17" t="s">
        <v>81</v>
      </c>
      <c r="BK162" s="144">
        <f t="shared" ref="BK162:BK176" si="39">ROUND(L162*K162,2)</f>
        <v>0</v>
      </c>
      <c r="BL162" s="17" t="s">
        <v>258</v>
      </c>
      <c r="BM162" s="17" t="s">
        <v>2162</v>
      </c>
    </row>
    <row r="163" spans="2:65" s="1" customFormat="1" ht="31.5" customHeight="1" x14ac:dyDescent="0.1">
      <c r="B163" s="135"/>
      <c r="C163" s="136" t="s">
        <v>480</v>
      </c>
      <c r="D163" s="136" t="s">
        <v>155</v>
      </c>
      <c r="E163" s="137" t="s">
        <v>2163</v>
      </c>
      <c r="F163" s="244" t="s">
        <v>2164</v>
      </c>
      <c r="G163" s="245"/>
      <c r="H163" s="245"/>
      <c r="I163" s="245"/>
      <c r="J163" s="138" t="s">
        <v>235</v>
      </c>
      <c r="K163" s="139">
        <v>1</v>
      </c>
      <c r="L163" s="246">
        <v>0</v>
      </c>
      <c r="M163" s="245"/>
      <c r="N163" s="246">
        <f t="shared" si="30"/>
        <v>0</v>
      </c>
      <c r="O163" s="245"/>
      <c r="P163" s="245"/>
      <c r="Q163" s="245"/>
      <c r="R163" s="140"/>
      <c r="T163" s="141" t="s">
        <v>3</v>
      </c>
      <c r="U163" s="40" t="s">
        <v>41</v>
      </c>
      <c r="V163" s="142">
        <v>3.5000000000000003E-2</v>
      </c>
      <c r="W163" s="142">
        <f t="shared" si="31"/>
        <v>3.5000000000000003E-2</v>
      </c>
      <c r="X163" s="142">
        <v>1.3999999999999999E-4</v>
      </c>
      <c r="Y163" s="142">
        <f t="shared" si="32"/>
        <v>1.3999999999999999E-4</v>
      </c>
      <c r="Z163" s="142">
        <v>0</v>
      </c>
      <c r="AA163" s="143">
        <f t="shared" si="33"/>
        <v>0</v>
      </c>
      <c r="AR163" s="17" t="s">
        <v>258</v>
      </c>
      <c r="AT163" s="17" t="s">
        <v>155</v>
      </c>
      <c r="AU163" s="17" t="s">
        <v>81</v>
      </c>
      <c r="AY163" s="17" t="s">
        <v>154</v>
      </c>
      <c r="BE163" s="144">
        <f t="shared" si="34"/>
        <v>0</v>
      </c>
      <c r="BF163" s="144">
        <f t="shared" si="35"/>
        <v>0</v>
      </c>
      <c r="BG163" s="144">
        <f t="shared" si="36"/>
        <v>0</v>
      </c>
      <c r="BH163" s="144">
        <f t="shared" si="37"/>
        <v>0</v>
      </c>
      <c r="BI163" s="144">
        <f t="shared" si="38"/>
        <v>0</v>
      </c>
      <c r="BJ163" s="17" t="s">
        <v>81</v>
      </c>
      <c r="BK163" s="144">
        <f t="shared" si="39"/>
        <v>0</v>
      </c>
      <c r="BL163" s="17" t="s">
        <v>258</v>
      </c>
      <c r="BM163" s="17" t="s">
        <v>2165</v>
      </c>
    </row>
    <row r="164" spans="2:65" s="1" customFormat="1" ht="22.5" customHeight="1" x14ac:dyDescent="0.1">
      <c r="B164" s="135"/>
      <c r="C164" s="136" t="s">
        <v>487</v>
      </c>
      <c r="D164" s="136" t="s">
        <v>155</v>
      </c>
      <c r="E164" s="137" t="s">
        <v>2166</v>
      </c>
      <c r="F164" s="244" t="s">
        <v>2167</v>
      </c>
      <c r="G164" s="245"/>
      <c r="H164" s="245"/>
      <c r="I164" s="245"/>
      <c r="J164" s="138" t="s">
        <v>235</v>
      </c>
      <c r="K164" s="139">
        <v>1</v>
      </c>
      <c r="L164" s="246">
        <v>0</v>
      </c>
      <c r="M164" s="245"/>
      <c r="N164" s="246">
        <f t="shared" si="30"/>
        <v>0</v>
      </c>
      <c r="O164" s="245"/>
      <c r="P164" s="245"/>
      <c r="Q164" s="245"/>
      <c r="R164" s="140"/>
      <c r="T164" s="141" t="s">
        <v>3</v>
      </c>
      <c r="U164" s="40" t="s">
        <v>41</v>
      </c>
      <c r="V164" s="142">
        <v>0.22700000000000001</v>
      </c>
      <c r="W164" s="142">
        <f t="shared" si="31"/>
        <v>0.22700000000000001</v>
      </c>
      <c r="X164" s="142">
        <v>2.5000000000000001E-4</v>
      </c>
      <c r="Y164" s="142">
        <f t="shared" si="32"/>
        <v>2.5000000000000001E-4</v>
      </c>
      <c r="Z164" s="142">
        <v>0</v>
      </c>
      <c r="AA164" s="143">
        <f t="shared" si="33"/>
        <v>0</v>
      </c>
      <c r="AR164" s="17" t="s">
        <v>258</v>
      </c>
      <c r="AT164" s="17" t="s">
        <v>155</v>
      </c>
      <c r="AU164" s="17" t="s">
        <v>81</v>
      </c>
      <c r="AY164" s="17" t="s">
        <v>154</v>
      </c>
      <c r="BE164" s="144">
        <f t="shared" si="34"/>
        <v>0</v>
      </c>
      <c r="BF164" s="144">
        <f t="shared" si="35"/>
        <v>0</v>
      </c>
      <c r="BG164" s="144">
        <f t="shared" si="36"/>
        <v>0</v>
      </c>
      <c r="BH164" s="144">
        <f t="shared" si="37"/>
        <v>0</v>
      </c>
      <c r="BI164" s="144">
        <f t="shared" si="38"/>
        <v>0</v>
      </c>
      <c r="BJ164" s="17" t="s">
        <v>81</v>
      </c>
      <c r="BK164" s="144">
        <f t="shared" si="39"/>
        <v>0</v>
      </c>
      <c r="BL164" s="17" t="s">
        <v>258</v>
      </c>
      <c r="BM164" s="17" t="s">
        <v>2168</v>
      </c>
    </row>
    <row r="165" spans="2:65" s="1" customFormat="1" ht="31.5" customHeight="1" x14ac:dyDescent="0.1">
      <c r="B165" s="135"/>
      <c r="C165" s="136" t="s">
        <v>491</v>
      </c>
      <c r="D165" s="136" t="s">
        <v>155</v>
      </c>
      <c r="E165" s="137" t="s">
        <v>2169</v>
      </c>
      <c r="F165" s="244" t="s">
        <v>2170</v>
      </c>
      <c r="G165" s="245"/>
      <c r="H165" s="245"/>
      <c r="I165" s="245"/>
      <c r="J165" s="138" t="s">
        <v>235</v>
      </c>
      <c r="K165" s="139">
        <v>3</v>
      </c>
      <c r="L165" s="246">
        <v>0</v>
      </c>
      <c r="M165" s="245"/>
      <c r="N165" s="246">
        <f t="shared" si="30"/>
        <v>0</v>
      </c>
      <c r="O165" s="245"/>
      <c r="P165" s="245"/>
      <c r="Q165" s="245"/>
      <c r="R165" s="140"/>
      <c r="T165" s="141" t="s">
        <v>3</v>
      </c>
      <c r="U165" s="40" t="s">
        <v>41</v>
      </c>
      <c r="V165" s="142">
        <v>0.26800000000000002</v>
      </c>
      <c r="W165" s="142">
        <f t="shared" si="31"/>
        <v>0.80400000000000005</v>
      </c>
      <c r="X165" s="142">
        <v>3.8000000000000002E-4</v>
      </c>
      <c r="Y165" s="142">
        <f t="shared" si="32"/>
        <v>1.14E-3</v>
      </c>
      <c r="Z165" s="142">
        <v>0</v>
      </c>
      <c r="AA165" s="143">
        <f t="shared" si="33"/>
        <v>0</v>
      </c>
      <c r="AR165" s="17" t="s">
        <v>258</v>
      </c>
      <c r="AT165" s="17" t="s">
        <v>155</v>
      </c>
      <c r="AU165" s="17" t="s">
        <v>81</v>
      </c>
      <c r="AY165" s="17" t="s">
        <v>154</v>
      </c>
      <c r="BE165" s="144">
        <f t="shared" si="34"/>
        <v>0</v>
      </c>
      <c r="BF165" s="144">
        <f t="shared" si="35"/>
        <v>0</v>
      </c>
      <c r="BG165" s="144">
        <f t="shared" si="36"/>
        <v>0</v>
      </c>
      <c r="BH165" s="144">
        <f t="shared" si="37"/>
        <v>0</v>
      </c>
      <c r="BI165" s="144">
        <f t="shared" si="38"/>
        <v>0</v>
      </c>
      <c r="BJ165" s="17" t="s">
        <v>81</v>
      </c>
      <c r="BK165" s="144">
        <f t="shared" si="39"/>
        <v>0</v>
      </c>
      <c r="BL165" s="17" t="s">
        <v>258</v>
      </c>
      <c r="BM165" s="17" t="s">
        <v>2171</v>
      </c>
    </row>
    <row r="166" spans="2:65" s="1" customFormat="1" ht="31.5" customHeight="1" x14ac:dyDescent="0.1">
      <c r="B166" s="135"/>
      <c r="C166" s="136" t="s">
        <v>499</v>
      </c>
      <c r="D166" s="136" t="s">
        <v>155</v>
      </c>
      <c r="E166" s="137" t="s">
        <v>2172</v>
      </c>
      <c r="F166" s="244" t="s">
        <v>2173</v>
      </c>
      <c r="G166" s="245"/>
      <c r="H166" s="245"/>
      <c r="I166" s="245"/>
      <c r="J166" s="138" t="s">
        <v>235</v>
      </c>
      <c r="K166" s="139">
        <v>2</v>
      </c>
      <c r="L166" s="246">
        <v>0</v>
      </c>
      <c r="M166" s="245"/>
      <c r="N166" s="246">
        <f t="shared" si="30"/>
        <v>0</v>
      </c>
      <c r="O166" s="245"/>
      <c r="P166" s="245"/>
      <c r="Q166" s="245"/>
      <c r="R166" s="140"/>
      <c r="T166" s="141" t="s">
        <v>3</v>
      </c>
      <c r="U166" s="40" t="s">
        <v>41</v>
      </c>
      <c r="V166" s="142">
        <v>0.22700000000000001</v>
      </c>
      <c r="W166" s="142">
        <f t="shared" si="31"/>
        <v>0.45400000000000001</v>
      </c>
      <c r="X166" s="142">
        <v>7.2999999999999996E-4</v>
      </c>
      <c r="Y166" s="142">
        <f t="shared" si="32"/>
        <v>1.4599999999999999E-3</v>
      </c>
      <c r="Z166" s="142">
        <v>0</v>
      </c>
      <c r="AA166" s="143">
        <f t="shared" si="33"/>
        <v>0</v>
      </c>
      <c r="AR166" s="17" t="s">
        <v>258</v>
      </c>
      <c r="AT166" s="17" t="s">
        <v>155</v>
      </c>
      <c r="AU166" s="17" t="s">
        <v>81</v>
      </c>
      <c r="AY166" s="17" t="s">
        <v>154</v>
      </c>
      <c r="BE166" s="144">
        <f t="shared" si="34"/>
        <v>0</v>
      </c>
      <c r="BF166" s="144">
        <f t="shared" si="35"/>
        <v>0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7" t="s">
        <v>81</v>
      </c>
      <c r="BK166" s="144">
        <f t="shared" si="39"/>
        <v>0</v>
      </c>
      <c r="BL166" s="17" t="s">
        <v>258</v>
      </c>
      <c r="BM166" s="17" t="s">
        <v>2174</v>
      </c>
    </row>
    <row r="167" spans="2:65" s="1" customFormat="1" ht="22.5" customHeight="1" x14ac:dyDescent="0.1">
      <c r="B167" s="135"/>
      <c r="C167" s="136" t="s">
        <v>506</v>
      </c>
      <c r="D167" s="136" t="s">
        <v>155</v>
      </c>
      <c r="E167" s="137" t="s">
        <v>2175</v>
      </c>
      <c r="F167" s="244" t="s">
        <v>2176</v>
      </c>
      <c r="G167" s="245"/>
      <c r="H167" s="245"/>
      <c r="I167" s="245"/>
      <c r="J167" s="138" t="s">
        <v>235</v>
      </c>
      <c r="K167" s="139">
        <v>2</v>
      </c>
      <c r="L167" s="246">
        <v>0</v>
      </c>
      <c r="M167" s="245"/>
      <c r="N167" s="246">
        <f t="shared" si="30"/>
        <v>0</v>
      </c>
      <c r="O167" s="245"/>
      <c r="P167" s="245"/>
      <c r="Q167" s="245"/>
      <c r="R167" s="140"/>
      <c r="T167" s="141" t="s">
        <v>3</v>
      </c>
      <c r="U167" s="40" t="s">
        <v>41</v>
      </c>
      <c r="V167" s="142">
        <v>9.2999999999999999E-2</v>
      </c>
      <c r="W167" s="142">
        <f t="shared" si="31"/>
        <v>0.186</v>
      </c>
      <c r="X167" s="142">
        <v>3.6000000000000002E-4</v>
      </c>
      <c r="Y167" s="142">
        <f t="shared" si="32"/>
        <v>7.2000000000000005E-4</v>
      </c>
      <c r="Z167" s="142">
        <v>0</v>
      </c>
      <c r="AA167" s="143">
        <f t="shared" si="33"/>
        <v>0</v>
      </c>
      <c r="AR167" s="17" t="s">
        <v>258</v>
      </c>
      <c r="AT167" s="17" t="s">
        <v>155</v>
      </c>
      <c r="AU167" s="17" t="s">
        <v>81</v>
      </c>
      <c r="AY167" s="17" t="s">
        <v>154</v>
      </c>
      <c r="BE167" s="144">
        <f t="shared" si="34"/>
        <v>0</v>
      </c>
      <c r="BF167" s="144">
        <f t="shared" si="35"/>
        <v>0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7" t="s">
        <v>81</v>
      </c>
      <c r="BK167" s="144">
        <f t="shared" si="39"/>
        <v>0</v>
      </c>
      <c r="BL167" s="17" t="s">
        <v>258</v>
      </c>
      <c r="BM167" s="17" t="s">
        <v>2177</v>
      </c>
    </row>
    <row r="168" spans="2:65" s="1" customFormat="1" ht="22.5" customHeight="1" x14ac:dyDescent="0.1">
      <c r="B168" s="135"/>
      <c r="C168" s="136" t="s">
        <v>513</v>
      </c>
      <c r="D168" s="136" t="s">
        <v>155</v>
      </c>
      <c r="E168" s="137" t="s">
        <v>2178</v>
      </c>
      <c r="F168" s="244" t="s">
        <v>2179</v>
      </c>
      <c r="G168" s="245"/>
      <c r="H168" s="245"/>
      <c r="I168" s="245"/>
      <c r="J168" s="138" t="s">
        <v>235</v>
      </c>
      <c r="K168" s="139">
        <v>4</v>
      </c>
      <c r="L168" s="246">
        <v>0</v>
      </c>
      <c r="M168" s="245"/>
      <c r="N168" s="246">
        <f t="shared" si="30"/>
        <v>0</v>
      </c>
      <c r="O168" s="245"/>
      <c r="P168" s="245"/>
      <c r="Q168" s="245"/>
      <c r="R168" s="140"/>
      <c r="T168" s="141" t="s">
        <v>3</v>
      </c>
      <c r="U168" s="40" t="s">
        <v>41</v>
      </c>
      <c r="V168" s="142">
        <v>0.10299999999999999</v>
      </c>
      <c r="W168" s="142">
        <f t="shared" si="31"/>
        <v>0.41199999999999998</v>
      </c>
      <c r="X168" s="142">
        <v>4.4999999999999999E-4</v>
      </c>
      <c r="Y168" s="142">
        <f t="shared" si="32"/>
        <v>1.8E-3</v>
      </c>
      <c r="Z168" s="142">
        <v>0</v>
      </c>
      <c r="AA168" s="143">
        <f t="shared" si="33"/>
        <v>0</v>
      </c>
      <c r="AR168" s="17" t="s">
        <v>258</v>
      </c>
      <c r="AT168" s="17" t="s">
        <v>155</v>
      </c>
      <c r="AU168" s="17" t="s">
        <v>81</v>
      </c>
      <c r="AY168" s="17" t="s">
        <v>154</v>
      </c>
      <c r="BE168" s="144">
        <f t="shared" si="34"/>
        <v>0</v>
      </c>
      <c r="BF168" s="144">
        <f t="shared" si="35"/>
        <v>0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7" t="s">
        <v>81</v>
      </c>
      <c r="BK168" s="144">
        <f t="shared" si="39"/>
        <v>0</v>
      </c>
      <c r="BL168" s="17" t="s">
        <v>258</v>
      </c>
      <c r="BM168" s="17" t="s">
        <v>2180</v>
      </c>
    </row>
    <row r="169" spans="2:65" s="1" customFormat="1" ht="22.5" customHeight="1" x14ac:dyDescent="0.1">
      <c r="B169" s="135"/>
      <c r="C169" s="136" t="s">
        <v>519</v>
      </c>
      <c r="D169" s="136" t="s">
        <v>155</v>
      </c>
      <c r="E169" s="137" t="s">
        <v>2181</v>
      </c>
      <c r="F169" s="244" t="s">
        <v>2182</v>
      </c>
      <c r="G169" s="245"/>
      <c r="H169" s="245"/>
      <c r="I169" s="245"/>
      <c r="J169" s="138" t="s">
        <v>235</v>
      </c>
      <c r="K169" s="139">
        <v>6</v>
      </c>
      <c r="L169" s="246">
        <v>0</v>
      </c>
      <c r="M169" s="245"/>
      <c r="N169" s="246">
        <f t="shared" si="30"/>
        <v>0</v>
      </c>
      <c r="O169" s="245"/>
      <c r="P169" s="245"/>
      <c r="Q169" s="245"/>
      <c r="R169" s="140"/>
      <c r="T169" s="141" t="s">
        <v>3</v>
      </c>
      <c r="U169" s="40" t="s">
        <v>41</v>
      </c>
      <c r="V169" s="142">
        <v>0.124</v>
      </c>
      <c r="W169" s="142">
        <f t="shared" si="31"/>
        <v>0.74399999999999999</v>
      </c>
      <c r="X169" s="142">
        <v>7.6000000000000004E-4</v>
      </c>
      <c r="Y169" s="142">
        <f t="shared" si="32"/>
        <v>4.5599999999999998E-3</v>
      </c>
      <c r="Z169" s="142">
        <v>0</v>
      </c>
      <c r="AA169" s="143">
        <f t="shared" si="33"/>
        <v>0</v>
      </c>
      <c r="AR169" s="17" t="s">
        <v>258</v>
      </c>
      <c r="AT169" s="17" t="s">
        <v>155</v>
      </c>
      <c r="AU169" s="17" t="s">
        <v>81</v>
      </c>
      <c r="AY169" s="17" t="s">
        <v>154</v>
      </c>
      <c r="BE169" s="144">
        <f t="shared" si="34"/>
        <v>0</v>
      </c>
      <c r="BF169" s="144">
        <f t="shared" si="35"/>
        <v>0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7" t="s">
        <v>81</v>
      </c>
      <c r="BK169" s="144">
        <f t="shared" si="39"/>
        <v>0</v>
      </c>
      <c r="BL169" s="17" t="s">
        <v>258</v>
      </c>
      <c r="BM169" s="17" t="s">
        <v>2183</v>
      </c>
    </row>
    <row r="170" spans="2:65" s="1" customFormat="1" ht="31.5" customHeight="1" x14ac:dyDescent="0.1">
      <c r="B170" s="135"/>
      <c r="C170" s="136" t="s">
        <v>524</v>
      </c>
      <c r="D170" s="136" t="s">
        <v>155</v>
      </c>
      <c r="E170" s="137" t="s">
        <v>2184</v>
      </c>
      <c r="F170" s="244" t="s">
        <v>2185</v>
      </c>
      <c r="G170" s="245"/>
      <c r="H170" s="245"/>
      <c r="I170" s="245"/>
      <c r="J170" s="138" t="s">
        <v>235</v>
      </c>
      <c r="K170" s="139">
        <v>2</v>
      </c>
      <c r="L170" s="246">
        <v>0</v>
      </c>
      <c r="M170" s="245"/>
      <c r="N170" s="246">
        <f t="shared" si="30"/>
        <v>0</v>
      </c>
      <c r="O170" s="245"/>
      <c r="P170" s="245"/>
      <c r="Q170" s="245"/>
      <c r="R170" s="140"/>
      <c r="T170" s="141" t="s">
        <v>3</v>
      </c>
      <c r="U170" s="40" t="s">
        <v>41</v>
      </c>
      <c r="V170" s="142">
        <v>0.20599999999999999</v>
      </c>
      <c r="W170" s="142">
        <f t="shared" si="31"/>
        <v>0.41199999999999998</v>
      </c>
      <c r="X170" s="142">
        <v>7.7192500000000002E-4</v>
      </c>
      <c r="Y170" s="142">
        <f t="shared" si="32"/>
        <v>1.54385E-3</v>
      </c>
      <c r="Z170" s="142">
        <v>0</v>
      </c>
      <c r="AA170" s="143">
        <f t="shared" si="33"/>
        <v>0</v>
      </c>
      <c r="AR170" s="17" t="s">
        <v>258</v>
      </c>
      <c r="AT170" s="17" t="s">
        <v>155</v>
      </c>
      <c r="AU170" s="17" t="s">
        <v>81</v>
      </c>
      <c r="AY170" s="17" t="s">
        <v>154</v>
      </c>
      <c r="BE170" s="144">
        <f t="shared" si="34"/>
        <v>0</v>
      </c>
      <c r="BF170" s="144">
        <f t="shared" si="35"/>
        <v>0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7" t="s">
        <v>81</v>
      </c>
      <c r="BK170" s="144">
        <f t="shared" si="39"/>
        <v>0</v>
      </c>
      <c r="BL170" s="17" t="s">
        <v>258</v>
      </c>
      <c r="BM170" s="17" t="s">
        <v>2186</v>
      </c>
    </row>
    <row r="171" spans="2:65" s="1" customFormat="1" ht="31.5" customHeight="1" x14ac:dyDescent="0.1">
      <c r="B171" s="135"/>
      <c r="C171" s="136" t="s">
        <v>530</v>
      </c>
      <c r="D171" s="136" t="s">
        <v>155</v>
      </c>
      <c r="E171" s="137" t="s">
        <v>2187</v>
      </c>
      <c r="F171" s="244" t="s">
        <v>2188</v>
      </c>
      <c r="G171" s="245"/>
      <c r="H171" s="245"/>
      <c r="I171" s="245"/>
      <c r="J171" s="138" t="s">
        <v>235</v>
      </c>
      <c r="K171" s="139">
        <v>2</v>
      </c>
      <c r="L171" s="246">
        <v>0</v>
      </c>
      <c r="M171" s="245"/>
      <c r="N171" s="246">
        <f t="shared" si="30"/>
        <v>0</v>
      </c>
      <c r="O171" s="245"/>
      <c r="P171" s="245"/>
      <c r="Q171" s="245"/>
      <c r="R171" s="140"/>
      <c r="T171" s="141" t="s">
        <v>3</v>
      </c>
      <c r="U171" s="40" t="s">
        <v>41</v>
      </c>
      <c r="V171" s="142">
        <v>0.11</v>
      </c>
      <c r="W171" s="142">
        <f t="shared" si="31"/>
        <v>0.22</v>
      </c>
      <c r="X171" s="142">
        <v>2.4000000000000001E-4</v>
      </c>
      <c r="Y171" s="142">
        <f t="shared" si="32"/>
        <v>4.8000000000000001E-4</v>
      </c>
      <c r="Z171" s="142">
        <v>0</v>
      </c>
      <c r="AA171" s="143">
        <f t="shared" si="33"/>
        <v>0</v>
      </c>
      <c r="AR171" s="17" t="s">
        <v>258</v>
      </c>
      <c r="AT171" s="17" t="s">
        <v>155</v>
      </c>
      <c r="AU171" s="17" t="s">
        <v>81</v>
      </c>
      <c r="AY171" s="17" t="s">
        <v>154</v>
      </c>
      <c r="BE171" s="144">
        <f t="shared" si="34"/>
        <v>0</v>
      </c>
      <c r="BF171" s="144">
        <f t="shared" si="35"/>
        <v>0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7" t="s">
        <v>81</v>
      </c>
      <c r="BK171" s="144">
        <f t="shared" si="39"/>
        <v>0</v>
      </c>
      <c r="BL171" s="17" t="s">
        <v>258</v>
      </c>
      <c r="BM171" s="17" t="s">
        <v>2189</v>
      </c>
    </row>
    <row r="172" spans="2:65" s="1" customFormat="1" ht="31.5" customHeight="1" x14ac:dyDescent="0.1">
      <c r="B172" s="135"/>
      <c r="C172" s="136" t="s">
        <v>536</v>
      </c>
      <c r="D172" s="136" t="s">
        <v>155</v>
      </c>
      <c r="E172" s="137" t="s">
        <v>2190</v>
      </c>
      <c r="F172" s="244" t="s">
        <v>2191</v>
      </c>
      <c r="G172" s="245"/>
      <c r="H172" s="245"/>
      <c r="I172" s="245"/>
      <c r="J172" s="138" t="s">
        <v>235</v>
      </c>
      <c r="K172" s="139">
        <v>4</v>
      </c>
      <c r="L172" s="246">
        <v>0</v>
      </c>
      <c r="M172" s="245"/>
      <c r="N172" s="246">
        <f t="shared" si="30"/>
        <v>0</v>
      </c>
      <c r="O172" s="245"/>
      <c r="P172" s="245"/>
      <c r="Q172" s="245"/>
      <c r="R172" s="140"/>
      <c r="T172" s="141" t="s">
        <v>3</v>
      </c>
      <c r="U172" s="40" t="s">
        <v>41</v>
      </c>
      <c r="V172" s="142">
        <v>8.2000000000000003E-2</v>
      </c>
      <c r="W172" s="142">
        <f t="shared" si="31"/>
        <v>0.32800000000000001</v>
      </c>
      <c r="X172" s="142">
        <v>2.2405E-4</v>
      </c>
      <c r="Y172" s="142">
        <f t="shared" si="32"/>
        <v>8.9619999999999999E-4</v>
      </c>
      <c r="Z172" s="142">
        <v>0</v>
      </c>
      <c r="AA172" s="143">
        <f t="shared" si="33"/>
        <v>0</v>
      </c>
      <c r="AR172" s="17" t="s">
        <v>258</v>
      </c>
      <c r="AT172" s="17" t="s">
        <v>155</v>
      </c>
      <c r="AU172" s="17" t="s">
        <v>81</v>
      </c>
      <c r="AY172" s="17" t="s">
        <v>154</v>
      </c>
      <c r="BE172" s="144">
        <f t="shared" si="34"/>
        <v>0</v>
      </c>
      <c r="BF172" s="144">
        <f t="shared" si="35"/>
        <v>0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7" t="s">
        <v>81</v>
      </c>
      <c r="BK172" s="144">
        <f t="shared" si="39"/>
        <v>0</v>
      </c>
      <c r="BL172" s="17" t="s">
        <v>258</v>
      </c>
      <c r="BM172" s="17" t="s">
        <v>2192</v>
      </c>
    </row>
    <row r="173" spans="2:65" s="1" customFormat="1" ht="31.5" customHeight="1" x14ac:dyDescent="0.1">
      <c r="B173" s="135"/>
      <c r="C173" s="136" t="s">
        <v>544</v>
      </c>
      <c r="D173" s="136" t="s">
        <v>155</v>
      </c>
      <c r="E173" s="137" t="s">
        <v>2193</v>
      </c>
      <c r="F173" s="244" t="s">
        <v>2194</v>
      </c>
      <c r="G173" s="245"/>
      <c r="H173" s="245"/>
      <c r="I173" s="245"/>
      <c r="J173" s="138" t="s">
        <v>235</v>
      </c>
      <c r="K173" s="139">
        <v>1</v>
      </c>
      <c r="L173" s="246">
        <v>0</v>
      </c>
      <c r="M173" s="245"/>
      <c r="N173" s="246">
        <f t="shared" si="30"/>
        <v>0</v>
      </c>
      <c r="O173" s="245"/>
      <c r="P173" s="245"/>
      <c r="Q173" s="245"/>
      <c r="R173" s="140"/>
      <c r="T173" s="141" t="s">
        <v>3</v>
      </c>
      <c r="U173" s="40" t="s">
        <v>41</v>
      </c>
      <c r="V173" s="142">
        <v>0.26800000000000002</v>
      </c>
      <c r="W173" s="142">
        <f t="shared" si="31"/>
        <v>0.26800000000000002</v>
      </c>
      <c r="X173" s="142">
        <v>1.24E-3</v>
      </c>
      <c r="Y173" s="142">
        <f t="shared" si="32"/>
        <v>1.24E-3</v>
      </c>
      <c r="Z173" s="142">
        <v>0</v>
      </c>
      <c r="AA173" s="143">
        <f t="shared" si="33"/>
        <v>0</v>
      </c>
      <c r="AR173" s="17" t="s">
        <v>258</v>
      </c>
      <c r="AT173" s="17" t="s">
        <v>155</v>
      </c>
      <c r="AU173" s="17" t="s">
        <v>81</v>
      </c>
      <c r="AY173" s="17" t="s">
        <v>154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7" t="s">
        <v>81</v>
      </c>
      <c r="BK173" s="144">
        <f t="shared" si="39"/>
        <v>0</v>
      </c>
      <c r="BL173" s="17" t="s">
        <v>258</v>
      </c>
      <c r="BM173" s="17" t="s">
        <v>2195</v>
      </c>
    </row>
    <row r="174" spans="2:65" s="1" customFormat="1" ht="31.5" customHeight="1" x14ac:dyDescent="0.1">
      <c r="B174" s="135"/>
      <c r="C174" s="136" t="s">
        <v>550</v>
      </c>
      <c r="D174" s="136" t="s">
        <v>155</v>
      </c>
      <c r="E174" s="137" t="s">
        <v>2196</v>
      </c>
      <c r="F174" s="244" t="s">
        <v>1942</v>
      </c>
      <c r="G174" s="245"/>
      <c r="H174" s="245"/>
      <c r="I174" s="245"/>
      <c r="J174" s="138" t="s">
        <v>235</v>
      </c>
      <c r="K174" s="139">
        <v>1</v>
      </c>
      <c r="L174" s="246">
        <v>0</v>
      </c>
      <c r="M174" s="245"/>
      <c r="N174" s="246">
        <f t="shared" si="30"/>
        <v>0</v>
      </c>
      <c r="O174" s="245"/>
      <c r="P174" s="245"/>
      <c r="Q174" s="245"/>
      <c r="R174" s="140"/>
      <c r="T174" s="141" t="s">
        <v>3</v>
      </c>
      <c r="U174" s="40" t="s">
        <v>41</v>
      </c>
      <c r="V174" s="142">
        <v>0.16</v>
      </c>
      <c r="W174" s="142">
        <f t="shared" si="31"/>
        <v>0.16</v>
      </c>
      <c r="X174" s="142">
        <v>2.1000000000000001E-4</v>
      </c>
      <c r="Y174" s="142">
        <f t="shared" si="32"/>
        <v>2.1000000000000001E-4</v>
      </c>
      <c r="Z174" s="142">
        <v>0</v>
      </c>
      <c r="AA174" s="143">
        <f t="shared" si="33"/>
        <v>0</v>
      </c>
      <c r="AR174" s="17" t="s">
        <v>258</v>
      </c>
      <c r="AT174" s="17" t="s">
        <v>155</v>
      </c>
      <c r="AU174" s="17" t="s">
        <v>81</v>
      </c>
      <c r="AY174" s="17" t="s">
        <v>154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7" t="s">
        <v>81</v>
      </c>
      <c r="BK174" s="144">
        <f t="shared" si="39"/>
        <v>0</v>
      </c>
      <c r="BL174" s="17" t="s">
        <v>258</v>
      </c>
      <c r="BM174" s="17" t="s">
        <v>2197</v>
      </c>
    </row>
    <row r="175" spans="2:65" s="1" customFormat="1" ht="31.5" customHeight="1" x14ac:dyDescent="0.1">
      <c r="B175" s="135"/>
      <c r="C175" s="136" t="s">
        <v>555</v>
      </c>
      <c r="D175" s="136" t="s">
        <v>155</v>
      </c>
      <c r="E175" s="137" t="s">
        <v>2198</v>
      </c>
      <c r="F175" s="244" t="s">
        <v>2199</v>
      </c>
      <c r="G175" s="245"/>
      <c r="H175" s="245"/>
      <c r="I175" s="245"/>
      <c r="J175" s="138" t="s">
        <v>235</v>
      </c>
      <c r="K175" s="139">
        <v>8</v>
      </c>
      <c r="L175" s="246">
        <v>0</v>
      </c>
      <c r="M175" s="245"/>
      <c r="N175" s="246">
        <f t="shared" si="30"/>
        <v>0</v>
      </c>
      <c r="O175" s="245"/>
      <c r="P175" s="245"/>
      <c r="Q175" s="245"/>
      <c r="R175" s="140"/>
      <c r="T175" s="141" t="s">
        <v>3</v>
      </c>
      <c r="U175" s="40" t="s">
        <v>41</v>
      </c>
      <c r="V175" s="142">
        <v>0.26</v>
      </c>
      <c r="W175" s="142">
        <f t="shared" si="31"/>
        <v>2.08</v>
      </c>
      <c r="X175" s="142">
        <v>8.0000000000000004E-4</v>
      </c>
      <c r="Y175" s="142">
        <f t="shared" si="32"/>
        <v>6.4000000000000003E-3</v>
      </c>
      <c r="Z175" s="142">
        <v>0</v>
      </c>
      <c r="AA175" s="143">
        <f t="shared" si="33"/>
        <v>0</v>
      </c>
      <c r="AR175" s="17" t="s">
        <v>258</v>
      </c>
      <c r="AT175" s="17" t="s">
        <v>155</v>
      </c>
      <c r="AU175" s="17" t="s">
        <v>81</v>
      </c>
      <c r="AY175" s="17" t="s">
        <v>154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17" t="s">
        <v>81</v>
      </c>
      <c r="BK175" s="144">
        <f t="shared" si="39"/>
        <v>0</v>
      </c>
      <c r="BL175" s="17" t="s">
        <v>258</v>
      </c>
      <c r="BM175" s="17" t="s">
        <v>2200</v>
      </c>
    </row>
    <row r="176" spans="2:65" s="1" customFormat="1" ht="31.5" customHeight="1" x14ac:dyDescent="0.1">
      <c r="B176" s="135"/>
      <c r="C176" s="136" t="s">
        <v>559</v>
      </c>
      <c r="D176" s="136" t="s">
        <v>155</v>
      </c>
      <c r="E176" s="137" t="s">
        <v>2201</v>
      </c>
      <c r="F176" s="244" t="s">
        <v>2202</v>
      </c>
      <c r="G176" s="245"/>
      <c r="H176" s="245"/>
      <c r="I176" s="245"/>
      <c r="J176" s="138" t="s">
        <v>193</v>
      </c>
      <c r="K176" s="139">
        <v>2.1000000000000001E-2</v>
      </c>
      <c r="L176" s="246">
        <v>0</v>
      </c>
      <c r="M176" s="245"/>
      <c r="N176" s="246">
        <f t="shared" si="30"/>
        <v>0</v>
      </c>
      <c r="O176" s="245"/>
      <c r="P176" s="245"/>
      <c r="Q176" s="245"/>
      <c r="R176" s="140"/>
      <c r="T176" s="141" t="s">
        <v>3</v>
      </c>
      <c r="U176" s="40" t="s">
        <v>41</v>
      </c>
      <c r="V176" s="142">
        <v>2.5750000000000002</v>
      </c>
      <c r="W176" s="142">
        <f t="shared" si="31"/>
        <v>5.4075000000000005E-2</v>
      </c>
      <c r="X176" s="142">
        <v>0</v>
      </c>
      <c r="Y176" s="142">
        <f t="shared" si="32"/>
        <v>0</v>
      </c>
      <c r="Z176" s="142">
        <v>0</v>
      </c>
      <c r="AA176" s="143">
        <f t="shared" si="33"/>
        <v>0</v>
      </c>
      <c r="AR176" s="17" t="s">
        <v>258</v>
      </c>
      <c r="AT176" s="17" t="s">
        <v>155</v>
      </c>
      <c r="AU176" s="17" t="s">
        <v>81</v>
      </c>
      <c r="AY176" s="17" t="s">
        <v>154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7" t="s">
        <v>81</v>
      </c>
      <c r="BK176" s="144">
        <f t="shared" si="39"/>
        <v>0</v>
      </c>
      <c r="BL176" s="17" t="s">
        <v>258</v>
      </c>
      <c r="BM176" s="17" t="s">
        <v>2203</v>
      </c>
    </row>
    <row r="177" spans="2:65" s="9" customFormat="1" ht="29.85" customHeight="1" x14ac:dyDescent="0.15">
      <c r="B177" s="124"/>
      <c r="C177" s="125"/>
      <c r="D177" s="134" t="s">
        <v>2041</v>
      </c>
      <c r="E177" s="134"/>
      <c r="F177" s="134"/>
      <c r="G177" s="134"/>
      <c r="H177" s="134"/>
      <c r="I177" s="134"/>
      <c r="J177" s="134"/>
      <c r="K177" s="134"/>
      <c r="L177" s="134"/>
      <c r="M177" s="134"/>
      <c r="N177" s="260">
        <f>BK177</f>
        <v>0</v>
      </c>
      <c r="O177" s="261"/>
      <c r="P177" s="261"/>
      <c r="Q177" s="261"/>
      <c r="R177" s="127"/>
      <c r="T177" s="128"/>
      <c r="U177" s="125"/>
      <c r="V177" s="125"/>
      <c r="W177" s="129">
        <f>SUM(W178:W204)</f>
        <v>67.472625000000008</v>
      </c>
      <c r="X177" s="125"/>
      <c r="Y177" s="129">
        <f>SUM(Y178:Y204)</f>
        <v>0.4354400000000001</v>
      </c>
      <c r="Z177" s="125"/>
      <c r="AA177" s="130">
        <f>SUM(AA178:AA204)</f>
        <v>0</v>
      </c>
      <c r="AR177" s="131" t="s">
        <v>81</v>
      </c>
      <c r="AT177" s="132" t="s">
        <v>73</v>
      </c>
      <c r="AU177" s="132" t="s">
        <v>20</v>
      </c>
      <c r="AY177" s="131" t="s">
        <v>154</v>
      </c>
      <c r="BK177" s="133">
        <f>SUM(BK178:BK204)</f>
        <v>0</v>
      </c>
    </row>
    <row r="178" spans="2:65" s="1" customFormat="1" ht="31.5" customHeight="1" x14ac:dyDescent="0.1">
      <c r="B178" s="135"/>
      <c r="C178" s="136" t="s">
        <v>564</v>
      </c>
      <c r="D178" s="136" t="s">
        <v>155</v>
      </c>
      <c r="E178" s="137" t="s">
        <v>2204</v>
      </c>
      <c r="F178" s="244" t="s">
        <v>2205</v>
      </c>
      <c r="G178" s="245"/>
      <c r="H178" s="245"/>
      <c r="I178" s="245"/>
      <c r="J178" s="138" t="s">
        <v>235</v>
      </c>
      <c r="K178" s="139">
        <v>1</v>
      </c>
      <c r="L178" s="246">
        <v>0</v>
      </c>
      <c r="M178" s="245"/>
      <c r="N178" s="246">
        <f t="shared" ref="N178:N204" si="40">ROUND(L178*K178,2)</f>
        <v>0</v>
      </c>
      <c r="O178" s="245"/>
      <c r="P178" s="245"/>
      <c r="Q178" s="245"/>
      <c r="R178" s="140"/>
      <c r="T178" s="141" t="s">
        <v>3</v>
      </c>
      <c r="U178" s="40" t="s">
        <v>41</v>
      </c>
      <c r="V178" s="142">
        <v>0.36899999999999999</v>
      </c>
      <c r="W178" s="142">
        <f t="shared" ref="W178:W204" si="41">V178*K178</f>
        <v>0.36899999999999999</v>
      </c>
      <c r="X178" s="142">
        <v>5.8000000000000003E-2</v>
      </c>
      <c r="Y178" s="142">
        <f t="shared" ref="Y178:Y204" si="42">X178*K178</f>
        <v>5.8000000000000003E-2</v>
      </c>
      <c r="Z178" s="142">
        <v>0</v>
      </c>
      <c r="AA178" s="143">
        <f t="shared" ref="AA178:AA204" si="43">Z178*K178</f>
        <v>0</v>
      </c>
      <c r="AR178" s="17" t="s">
        <v>258</v>
      </c>
      <c r="AT178" s="17" t="s">
        <v>155</v>
      </c>
      <c r="AU178" s="17" t="s">
        <v>81</v>
      </c>
      <c r="AY178" s="17" t="s">
        <v>154</v>
      </c>
      <c r="BE178" s="144">
        <f t="shared" ref="BE178:BE204" si="44">IF(U178="základní",N178,0)</f>
        <v>0</v>
      </c>
      <c r="BF178" s="144">
        <f t="shared" ref="BF178:BF204" si="45">IF(U178="snížená",N178,0)</f>
        <v>0</v>
      </c>
      <c r="BG178" s="144">
        <f t="shared" ref="BG178:BG204" si="46">IF(U178="zákl. přenesená",N178,0)</f>
        <v>0</v>
      </c>
      <c r="BH178" s="144">
        <f t="shared" ref="BH178:BH204" si="47">IF(U178="sníž. přenesená",N178,0)</f>
        <v>0</v>
      </c>
      <c r="BI178" s="144">
        <f t="shared" ref="BI178:BI204" si="48">IF(U178="nulová",N178,0)</f>
        <v>0</v>
      </c>
      <c r="BJ178" s="17" t="s">
        <v>81</v>
      </c>
      <c r="BK178" s="144">
        <f t="shared" ref="BK178:BK204" si="49">ROUND(L178*K178,2)</f>
        <v>0</v>
      </c>
      <c r="BL178" s="17" t="s">
        <v>258</v>
      </c>
      <c r="BM178" s="17" t="s">
        <v>2206</v>
      </c>
    </row>
    <row r="179" spans="2:65" s="1" customFormat="1" ht="31.5" customHeight="1" x14ac:dyDescent="0.1">
      <c r="B179" s="135"/>
      <c r="C179" s="136" t="s">
        <v>570</v>
      </c>
      <c r="D179" s="136" t="s">
        <v>155</v>
      </c>
      <c r="E179" s="137" t="s">
        <v>2207</v>
      </c>
      <c r="F179" s="244" t="s">
        <v>2208</v>
      </c>
      <c r="G179" s="245"/>
      <c r="H179" s="245"/>
      <c r="I179" s="245"/>
      <c r="J179" s="138" t="s">
        <v>235</v>
      </c>
      <c r="K179" s="139">
        <v>2</v>
      </c>
      <c r="L179" s="246">
        <v>0</v>
      </c>
      <c r="M179" s="245"/>
      <c r="N179" s="246">
        <f t="shared" si="40"/>
        <v>0</v>
      </c>
      <c r="O179" s="245"/>
      <c r="P179" s="245"/>
      <c r="Q179" s="245"/>
      <c r="R179" s="140"/>
      <c r="T179" s="141" t="s">
        <v>3</v>
      </c>
      <c r="U179" s="40" t="s">
        <v>41</v>
      </c>
      <c r="V179" s="142">
        <v>0.60699999999999998</v>
      </c>
      <c r="W179" s="142">
        <f t="shared" si="41"/>
        <v>1.214</v>
      </c>
      <c r="X179" s="142">
        <v>0</v>
      </c>
      <c r="Y179" s="142">
        <f t="shared" si="42"/>
        <v>0</v>
      </c>
      <c r="Z179" s="142">
        <v>0</v>
      </c>
      <c r="AA179" s="143">
        <f t="shared" si="43"/>
        <v>0</v>
      </c>
      <c r="AR179" s="17" t="s">
        <v>258</v>
      </c>
      <c r="AT179" s="17" t="s">
        <v>155</v>
      </c>
      <c r="AU179" s="17" t="s">
        <v>81</v>
      </c>
      <c r="AY179" s="17" t="s">
        <v>154</v>
      </c>
      <c r="BE179" s="144">
        <f t="shared" si="44"/>
        <v>0</v>
      </c>
      <c r="BF179" s="144">
        <f t="shared" si="45"/>
        <v>0</v>
      </c>
      <c r="BG179" s="144">
        <f t="shared" si="46"/>
        <v>0</v>
      </c>
      <c r="BH179" s="144">
        <f t="shared" si="47"/>
        <v>0</v>
      </c>
      <c r="BI179" s="144">
        <f t="shared" si="48"/>
        <v>0</v>
      </c>
      <c r="BJ179" s="17" t="s">
        <v>81</v>
      </c>
      <c r="BK179" s="144">
        <f t="shared" si="49"/>
        <v>0</v>
      </c>
      <c r="BL179" s="17" t="s">
        <v>258</v>
      </c>
      <c r="BM179" s="17" t="s">
        <v>2209</v>
      </c>
    </row>
    <row r="180" spans="2:65" s="1" customFormat="1" ht="31.5" customHeight="1" x14ac:dyDescent="0.1">
      <c r="B180" s="135"/>
      <c r="C180" s="177" t="s">
        <v>575</v>
      </c>
      <c r="D180" s="177" t="s">
        <v>367</v>
      </c>
      <c r="E180" s="178" t="s">
        <v>2210</v>
      </c>
      <c r="F180" s="256" t="s">
        <v>2211</v>
      </c>
      <c r="G180" s="257"/>
      <c r="H180" s="257"/>
      <c r="I180" s="257"/>
      <c r="J180" s="179" t="s">
        <v>235</v>
      </c>
      <c r="K180" s="180">
        <v>2</v>
      </c>
      <c r="L180" s="258">
        <v>0</v>
      </c>
      <c r="M180" s="257"/>
      <c r="N180" s="258">
        <f t="shared" si="40"/>
        <v>0</v>
      </c>
      <c r="O180" s="245"/>
      <c r="P180" s="245"/>
      <c r="Q180" s="245"/>
      <c r="R180" s="140"/>
      <c r="T180" s="141" t="s">
        <v>3</v>
      </c>
      <c r="U180" s="40" t="s">
        <v>41</v>
      </c>
      <c r="V180" s="142">
        <v>0</v>
      </c>
      <c r="W180" s="142">
        <f t="shared" si="41"/>
        <v>0</v>
      </c>
      <c r="X180" s="142">
        <v>0</v>
      </c>
      <c r="Y180" s="142">
        <f t="shared" si="42"/>
        <v>0</v>
      </c>
      <c r="Z180" s="142">
        <v>0</v>
      </c>
      <c r="AA180" s="143">
        <f t="shared" si="43"/>
        <v>0</v>
      </c>
      <c r="AR180" s="17" t="s">
        <v>383</v>
      </c>
      <c r="AT180" s="17" t="s">
        <v>367</v>
      </c>
      <c r="AU180" s="17" t="s">
        <v>81</v>
      </c>
      <c r="AY180" s="17" t="s">
        <v>154</v>
      </c>
      <c r="BE180" s="144">
        <f t="shared" si="44"/>
        <v>0</v>
      </c>
      <c r="BF180" s="144">
        <f t="shared" si="45"/>
        <v>0</v>
      </c>
      <c r="BG180" s="144">
        <f t="shared" si="46"/>
        <v>0</v>
      </c>
      <c r="BH180" s="144">
        <f t="shared" si="47"/>
        <v>0</v>
      </c>
      <c r="BI180" s="144">
        <f t="shared" si="48"/>
        <v>0</v>
      </c>
      <c r="BJ180" s="17" t="s">
        <v>81</v>
      </c>
      <c r="BK180" s="144">
        <f t="shared" si="49"/>
        <v>0</v>
      </c>
      <c r="BL180" s="17" t="s">
        <v>258</v>
      </c>
      <c r="BM180" s="17" t="s">
        <v>2212</v>
      </c>
    </row>
    <row r="181" spans="2:65" s="1" customFormat="1" ht="22.5" customHeight="1" x14ac:dyDescent="0.1">
      <c r="B181" s="135"/>
      <c r="C181" s="177" t="s">
        <v>580</v>
      </c>
      <c r="D181" s="177" t="s">
        <v>367</v>
      </c>
      <c r="E181" s="178" t="s">
        <v>2213</v>
      </c>
      <c r="F181" s="256" t="s">
        <v>2214</v>
      </c>
      <c r="G181" s="257"/>
      <c r="H181" s="257"/>
      <c r="I181" s="257"/>
      <c r="J181" s="179" t="s">
        <v>235</v>
      </c>
      <c r="K181" s="180">
        <v>2</v>
      </c>
      <c r="L181" s="258">
        <v>0</v>
      </c>
      <c r="M181" s="257"/>
      <c r="N181" s="258">
        <f t="shared" si="40"/>
        <v>0</v>
      </c>
      <c r="O181" s="245"/>
      <c r="P181" s="245"/>
      <c r="Q181" s="245"/>
      <c r="R181" s="140"/>
      <c r="T181" s="141" t="s">
        <v>3</v>
      </c>
      <c r="U181" s="40" t="s">
        <v>41</v>
      </c>
      <c r="V181" s="142">
        <v>0</v>
      </c>
      <c r="W181" s="142">
        <f t="shared" si="41"/>
        <v>0</v>
      </c>
      <c r="X181" s="142">
        <v>0</v>
      </c>
      <c r="Y181" s="142">
        <f t="shared" si="42"/>
        <v>0</v>
      </c>
      <c r="Z181" s="142">
        <v>0</v>
      </c>
      <c r="AA181" s="143">
        <f t="shared" si="43"/>
        <v>0</v>
      </c>
      <c r="AR181" s="17" t="s">
        <v>383</v>
      </c>
      <c r="AT181" s="17" t="s">
        <v>367</v>
      </c>
      <c r="AU181" s="17" t="s">
        <v>81</v>
      </c>
      <c r="AY181" s="17" t="s">
        <v>154</v>
      </c>
      <c r="BE181" s="144">
        <f t="shared" si="44"/>
        <v>0</v>
      </c>
      <c r="BF181" s="144">
        <f t="shared" si="45"/>
        <v>0</v>
      </c>
      <c r="BG181" s="144">
        <f t="shared" si="46"/>
        <v>0</v>
      </c>
      <c r="BH181" s="144">
        <f t="shared" si="47"/>
        <v>0</v>
      </c>
      <c r="BI181" s="144">
        <f t="shared" si="48"/>
        <v>0</v>
      </c>
      <c r="BJ181" s="17" t="s">
        <v>81</v>
      </c>
      <c r="BK181" s="144">
        <f t="shared" si="49"/>
        <v>0</v>
      </c>
      <c r="BL181" s="17" t="s">
        <v>258</v>
      </c>
      <c r="BM181" s="17" t="s">
        <v>2215</v>
      </c>
    </row>
    <row r="182" spans="2:65" s="1" customFormat="1" ht="22.5" customHeight="1" x14ac:dyDescent="0.1">
      <c r="B182" s="135"/>
      <c r="C182" s="177" t="s">
        <v>584</v>
      </c>
      <c r="D182" s="177" t="s">
        <v>367</v>
      </c>
      <c r="E182" s="178" t="s">
        <v>2216</v>
      </c>
      <c r="F182" s="256" t="s">
        <v>2217</v>
      </c>
      <c r="G182" s="257"/>
      <c r="H182" s="257"/>
      <c r="I182" s="257"/>
      <c r="J182" s="179" t="s">
        <v>235</v>
      </c>
      <c r="K182" s="180">
        <v>2</v>
      </c>
      <c r="L182" s="258">
        <v>0</v>
      </c>
      <c r="M182" s="257"/>
      <c r="N182" s="258">
        <f t="shared" si="40"/>
        <v>0</v>
      </c>
      <c r="O182" s="245"/>
      <c r="P182" s="245"/>
      <c r="Q182" s="245"/>
      <c r="R182" s="140"/>
      <c r="T182" s="141" t="s">
        <v>3</v>
      </c>
      <c r="U182" s="40" t="s">
        <v>41</v>
      </c>
      <c r="V182" s="142">
        <v>0</v>
      </c>
      <c r="W182" s="142">
        <f t="shared" si="41"/>
        <v>0</v>
      </c>
      <c r="X182" s="142">
        <v>0</v>
      </c>
      <c r="Y182" s="142">
        <f t="shared" si="42"/>
        <v>0</v>
      </c>
      <c r="Z182" s="142">
        <v>0</v>
      </c>
      <c r="AA182" s="143">
        <f t="shared" si="43"/>
        <v>0</v>
      </c>
      <c r="AR182" s="17" t="s">
        <v>383</v>
      </c>
      <c r="AT182" s="17" t="s">
        <v>367</v>
      </c>
      <c r="AU182" s="17" t="s">
        <v>81</v>
      </c>
      <c r="AY182" s="17" t="s">
        <v>154</v>
      </c>
      <c r="BE182" s="144">
        <f t="shared" si="44"/>
        <v>0</v>
      </c>
      <c r="BF182" s="144">
        <f t="shared" si="45"/>
        <v>0</v>
      </c>
      <c r="BG182" s="144">
        <f t="shared" si="46"/>
        <v>0</v>
      </c>
      <c r="BH182" s="144">
        <f t="shared" si="47"/>
        <v>0</v>
      </c>
      <c r="BI182" s="144">
        <f t="shared" si="48"/>
        <v>0</v>
      </c>
      <c r="BJ182" s="17" t="s">
        <v>81</v>
      </c>
      <c r="BK182" s="144">
        <f t="shared" si="49"/>
        <v>0</v>
      </c>
      <c r="BL182" s="17" t="s">
        <v>258</v>
      </c>
      <c r="BM182" s="17" t="s">
        <v>2218</v>
      </c>
    </row>
    <row r="183" spans="2:65" s="1" customFormat="1" ht="22.5" customHeight="1" x14ac:dyDescent="0.1">
      <c r="B183" s="135"/>
      <c r="C183" s="177" t="s">
        <v>590</v>
      </c>
      <c r="D183" s="177" t="s">
        <v>367</v>
      </c>
      <c r="E183" s="178" t="s">
        <v>2219</v>
      </c>
      <c r="F183" s="256" t="s">
        <v>2220</v>
      </c>
      <c r="G183" s="257"/>
      <c r="H183" s="257"/>
      <c r="I183" s="257"/>
      <c r="J183" s="179" t="s">
        <v>235</v>
      </c>
      <c r="K183" s="180">
        <v>2</v>
      </c>
      <c r="L183" s="258">
        <v>0</v>
      </c>
      <c r="M183" s="257"/>
      <c r="N183" s="258">
        <f t="shared" si="40"/>
        <v>0</v>
      </c>
      <c r="O183" s="245"/>
      <c r="P183" s="245"/>
      <c r="Q183" s="245"/>
      <c r="R183" s="140"/>
      <c r="T183" s="141" t="s">
        <v>3</v>
      </c>
      <c r="U183" s="40" t="s">
        <v>41</v>
      </c>
      <c r="V183" s="142">
        <v>0</v>
      </c>
      <c r="W183" s="142">
        <f t="shared" si="41"/>
        <v>0</v>
      </c>
      <c r="X183" s="142">
        <v>0</v>
      </c>
      <c r="Y183" s="142">
        <f t="shared" si="42"/>
        <v>0</v>
      </c>
      <c r="Z183" s="142">
        <v>0</v>
      </c>
      <c r="AA183" s="143">
        <f t="shared" si="43"/>
        <v>0</v>
      </c>
      <c r="AR183" s="17" t="s">
        <v>383</v>
      </c>
      <c r="AT183" s="17" t="s">
        <v>367</v>
      </c>
      <c r="AU183" s="17" t="s">
        <v>81</v>
      </c>
      <c r="AY183" s="17" t="s">
        <v>154</v>
      </c>
      <c r="BE183" s="144">
        <f t="shared" si="44"/>
        <v>0</v>
      </c>
      <c r="BF183" s="144">
        <f t="shared" si="45"/>
        <v>0</v>
      </c>
      <c r="BG183" s="144">
        <f t="shared" si="46"/>
        <v>0</v>
      </c>
      <c r="BH183" s="144">
        <f t="shared" si="47"/>
        <v>0</v>
      </c>
      <c r="BI183" s="144">
        <f t="shared" si="48"/>
        <v>0</v>
      </c>
      <c r="BJ183" s="17" t="s">
        <v>81</v>
      </c>
      <c r="BK183" s="144">
        <f t="shared" si="49"/>
        <v>0</v>
      </c>
      <c r="BL183" s="17" t="s">
        <v>258</v>
      </c>
      <c r="BM183" s="17" t="s">
        <v>2221</v>
      </c>
    </row>
    <row r="184" spans="2:65" s="1" customFormat="1" ht="22.5" customHeight="1" x14ac:dyDescent="0.1">
      <c r="B184" s="135"/>
      <c r="C184" s="136" t="s">
        <v>744</v>
      </c>
      <c r="D184" s="136" t="s">
        <v>155</v>
      </c>
      <c r="E184" s="137" t="s">
        <v>2222</v>
      </c>
      <c r="F184" s="244" t="s">
        <v>2223</v>
      </c>
      <c r="G184" s="245"/>
      <c r="H184" s="245"/>
      <c r="I184" s="245"/>
      <c r="J184" s="138" t="s">
        <v>221</v>
      </c>
      <c r="K184" s="139">
        <v>110</v>
      </c>
      <c r="L184" s="246">
        <v>0</v>
      </c>
      <c r="M184" s="245"/>
      <c r="N184" s="246">
        <f t="shared" si="40"/>
        <v>0</v>
      </c>
      <c r="O184" s="245"/>
      <c r="P184" s="245"/>
      <c r="Q184" s="245"/>
      <c r="R184" s="140"/>
      <c r="T184" s="141" t="s">
        <v>3</v>
      </c>
      <c r="U184" s="40" t="s">
        <v>41</v>
      </c>
      <c r="V184" s="142">
        <v>3.1E-2</v>
      </c>
      <c r="W184" s="142">
        <f t="shared" si="41"/>
        <v>3.41</v>
      </c>
      <c r="X184" s="142">
        <v>0</v>
      </c>
      <c r="Y184" s="142">
        <f t="shared" si="42"/>
        <v>0</v>
      </c>
      <c r="Z184" s="142">
        <v>0</v>
      </c>
      <c r="AA184" s="143">
        <f t="shared" si="43"/>
        <v>0</v>
      </c>
      <c r="AR184" s="17" t="s">
        <v>258</v>
      </c>
      <c r="AT184" s="17" t="s">
        <v>155</v>
      </c>
      <c r="AU184" s="17" t="s">
        <v>81</v>
      </c>
      <c r="AY184" s="17" t="s">
        <v>154</v>
      </c>
      <c r="BE184" s="144">
        <f t="shared" si="44"/>
        <v>0</v>
      </c>
      <c r="BF184" s="144">
        <f t="shared" si="45"/>
        <v>0</v>
      </c>
      <c r="BG184" s="144">
        <f t="shared" si="46"/>
        <v>0</v>
      </c>
      <c r="BH184" s="144">
        <f t="shared" si="47"/>
        <v>0</v>
      </c>
      <c r="BI184" s="144">
        <f t="shared" si="48"/>
        <v>0</v>
      </c>
      <c r="BJ184" s="17" t="s">
        <v>81</v>
      </c>
      <c r="BK184" s="144">
        <f t="shared" si="49"/>
        <v>0</v>
      </c>
      <c r="BL184" s="17" t="s">
        <v>258</v>
      </c>
      <c r="BM184" s="17" t="s">
        <v>2224</v>
      </c>
    </row>
    <row r="185" spans="2:65" s="1" customFormat="1" ht="44.25" customHeight="1" x14ac:dyDescent="0.1">
      <c r="B185" s="135"/>
      <c r="C185" s="136" t="s">
        <v>594</v>
      </c>
      <c r="D185" s="136" t="s">
        <v>155</v>
      </c>
      <c r="E185" s="137" t="s">
        <v>2225</v>
      </c>
      <c r="F185" s="244" t="s">
        <v>2226</v>
      </c>
      <c r="G185" s="245"/>
      <c r="H185" s="245"/>
      <c r="I185" s="245"/>
      <c r="J185" s="138" t="s">
        <v>206</v>
      </c>
      <c r="K185" s="139">
        <v>1118</v>
      </c>
      <c r="L185" s="246">
        <v>0</v>
      </c>
      <c r="M185" s="245"/>
      <c r="N185" s="246">
        <f t="shared" si="40"/>
        <v>0</v>
      </c>
      <c r="O185" s="245"/>
      <c r="P185" s="245"/>
      <c r="Q185" s="245"/>
      <c r="R185" s="140"/>
      <c r="T185" s="141" t="s">
        <v>3</v>
      </c>
      <c r="U185" s="40" t="s">
        <v>41</v>
      </c>
      <c r="V185" s="142">
        <v>2.7E-2</v>
      </c>
      <c r="W185" s="142">
        <f t="shared" si="41"/>
        <v>30.186</v>
      </c>
      <c r="X185" s="142">
        <v>1.2E-4</v>
      </c>
      <c r="Y185" s="142">
        <f t="shared" si="42"/>
        <v>0.13416</v>
      </c>
      <c r="Z185" s="142">
        <v>0</v>
      </c>
      <c r="AA185" s="143">
        <f t="shared" si="43"/>
        <v>0</v>
      </c>
      <c r="AR185" s="17" t="s">
        <v>258</v>
      </c>
      <c r="AT185" s="17" t="s">
        <v>155</v>
      </c>
      <c r="AU185" s="17" t="s">
        <v>81</v>
      </c>
      <c r="AY185" s="17" t="s">
        <v>154</v>
      </c>
      <c r="BE185" s="144">
        <f t="shared" si="44"/>
        <v>0</v>
      </c>
      <c r="BF185" s="144">
        <f t="shared" si="45"/>
        <v>0</v>
      </c>
      <c r="BG185" s="144">
        <f t="shared" si="46"/>
        <v>0</v>
      </c>
      <c r="BH185" s="144">
        <f t="shared" si="47"/>
        <v>0</v>
      </c>
      <c r="BI185" s="144">
        <f t="shared" si="48"/>
        <v>0</v>
      </c>
      <c r="BJ185" s="17" t="s">
        <v>81</v>
      </c>
      <c r="BK185" s="144">
        <f t="shared" si="49"/>
        <v>0</v>
      </c>
      <c r="BL185" s="17" t="s">
        <v>258</v>
      </c>
      <c r="BM185" s="17" t="s">
        <v>2227</v>
      </c>
    </row>
    <row r="186" spans="2:65" s="1" customFormat="1" ht="22.5" customHeight="1" x14ac:dyDescent="0.1">
      <c r="B186" s="135"/>
      <c r="C186" s="136" t="s">
        <v>598</v>
      </c>
      <c r="D186" s="136" t="s">
        <v>155</v>
      </c>
      <c r="E186" s="137" t="s">
        <v>2228</v>
      </c>
      <c r="F186" s="244" t="s">
        <v>2229</v>
      </c>
      <c r="G186" s="245"/>
      <c r="H186" s="245"/>
      <c r="I186" s="245"/>
      <c r="J186" s="138" t="s">
        <v>221</v>
      </c>
      <c r="K186" s="139">
        <v>110</v>
      </c>
      <c r="L186" s="246">
        <v>0</v>
      </c>
      <c r="M186" s="245"/>
      <c r="N186" s="246">
        <f t="shared" si="40"/>
        <v>0</v>
      </c>
      <c r="O186" s="245"/>
      <c r="P186" s="245"/>
      <c r="Q186" s="245"/>
      <c r="R186" s="140"/>
      <c r="T186" s="141" t="s">
        <v>3</v>
      </c>
      <c r="U186" s="40" t="s">
        <v>41</v>
      </c>
      <c r="V186" s="142">
        <v>0.104</v>
      </c>
      <c r="W186" s="142">
        <f t="shared" si="41"/>
        <v>11.44</v>
      </c>
      <c r="X186" s="142">
        <v>1.353E-3</v>
      </c>
      <c r="Y186" s="142">
        <f t="shared" si="42"/>
        <v>0.14883000000000002</v>
      </c>
      <c r="Z186" s="142">
        <v>0</v>
      </c>
      <c r="AA186" s="143">
        <f t="shared" si="43"/>
        <v>0</v>
      </c>
      <c r="AR186" s="17" t="s">
        <v>258</v>
      </c>
      <c r="AT186" s="17" t="s">
        <v>155</v>
      </c>
      <c r="AU186" s="17" t="s">
        <v>81</v>
      </c>
      <c r="AY186" s="17" t="s">
        <v>154</v>
      </c>
      <c r="BE186" s="144">
        <f t="shared" si="44"/>
        <v>0</v>
      </c>
      <c r="BF186" s="144">
        <f t="shared" si="45"/>
        <v>0</v>
      </c>
      <c r="BG186" s="144">
        <f t="shared" si="46"/>
        <v>0</v>
      </c>
      <c r="BH186" s="144">
        <f t="shared" si="47"/>
        <v>0</v>
      </c>
      <c r="BI186" s="144">
        <f t="shared" si="48"/>
        <v>0</v>
      </c>
      <c r="BJ186" s="17" t="s">
        <v>81</v>
      </c>
      <c r="BK186" s="144">
        <f t="shared" si="49"/>
        <v>0</v>
      </c>
      <c r="BL186" s="17" t="s">
        <v>258</v>
      </c>
      <c r="BM186" s="17" t="s">
        <v>2230</v>
      </c>
    </row>
    <row r="187" spans="2:65" s="1" customFormat="1" ht="22.5" customHeight="1" x14ac:dyDescent="0.1">
      <c r="B187" s="135"/>
      <c r="C187" s="136" t="s">
        <v>635</v>
      </c>
      <c r="D187" s="136" t="s">
        <v>155</v>
      </c>
      <c r="E187" s="137" t="s">
        <v>2231</v>
      </c>
      <c r="F187" s="244" t="s">
        <v>2232</v>
      </c>
      <c r="G187" s="245"/>
      <c r="H187" s="245"/>
      <c r="I187" s="245"/>
      <c r="J187" s="138" t="s">
        <v>206</v>
      </c>
      <c r="K187" s="139">
        <v>132</v>
      </c>
      <c r="L187" s="246">
        <v>0</v>
      </c>
      <c r="M187" s="245"/>
      <c r="N187" s="246">
        <f t="shared" si="40"/>
        <v>0</v>
      </c>
      <c r="O187" s="245"/>
      <c r="P187" s="245"/>
      <c r="Q187" s="245"/>
      <c r="R187" s="140"/>
      <c r="T187" s="141" t="s">
        <v>3</v>
      </c>
      <c r="U187" s="40" t="s">
        <v>41</v>
      </c>
      <c r="V187" s="142">
        <v>3.2000000000000001E-2</v>
      </c>
      <c r="W187" s="142">
        <f t="shared" si="41"/>
        <v>4.2240000000000002</v>
      </c>
      <c r="X187" s="142">
        <v>6.9999999999999994E-5</v>
      </c>
      <c r="Y187" s="142">
        <f t="shared" si="42"/>
        <v>9.2399999999999999E-3</v>
      </c>
      <c r="Z187" s="142">
        <v>0</v>
      </c>
      <c r="AA187" s="143">
        <f t="shared" si="43"/>
        <v>0</v>
      </c>
      <c r="AR187" s="17" t="s">
        <v>258</v>
      </c>
      <c r="AT187" s="17" t="s">
        <v>155</v>
      </c>
      <c r="AU187" s="17" t="s">
        <v>81</v>
      </c>
      <c r="AY187" s="17" t="s">
        <v>154</v>
      </c>
      <c r="BE187" s="144">
        <f t="shared" si="44"/>
        <v>0</v>
      </c>
      <c r="BF187" s="144">
        <f t="shared" si="45"/>
        <v>0</v>
      </c>
      <c r="BG187" s="144">
        <f t="shared" si="46"/>
        <v>0</v>
      </c>
      <c r="BH187" s="144">
        <f t="shared" si="47"/>
        <v>0</v>
      </c>
      <c r="BI187" s="144">
        <f t="shared" si="48"/>
        <v>0</v>
      </c>
      <c r="BJ187" s="17" t="s">
        <v>81</v>
      </c>
      <c r="BK187" s="144">
        <f t="shared" si="49"/>
        <v>0</v>
      </c>
      <c r="BL187" s="17" t="s">
        <v>258</v>
      </c>
      <c r="BM187" s="17" t="s">
        <v>2233</v>
      </c>
    </row>
    <row r="188" spans="2:65" s="1" customFormat="1" ht="22.5" customHeight="1" x14ac:dyDescent="0.1">
      <c r="B188" s="135"/>
      <c r="C188" s="136" t="s">
        <v>639</v>
      </c>
      <c r="D188" s="136" t="s">
        <v>155</v>
      </c>
      <c r="E188" s="137" t="s">
        <v>2234</v>
      </c>
      <c r="F188" s="244" t="s">
        <v>2235</v>
      </c>
      <c r="G188" s="245"/>
      <c r="H188" s="245"/>
      <c r="I188" s="245"/>
      <c r="J188" s="138" t="s">
        <v>206</v>
      </c>
      <c r="K188" s="139">
        <v>52</v>
      </c>
      <c r="L188" s="246">
        <v>0</v>
      </c>
      <c r="M188" s="245"/>
      <c r="N188" s="246">
        <f t="shared" si="40"/>
        <v>0</v>
      </c>
      <c r="O188" s="245"/>
      <c r="P188" s="245"/>
      <c r="Q188" s="245"/>
      <c r="R188" s="140"/>
      <c r="T188" s="141" t="s">
        <v>3</v>
      </c>
      <c r="U188" s="40" t="s">
        <v>41</v>
      </c>
      <c r="V188" s="142">
        <v>3.2000000000000001E-2</v>
      </c>
      <c r="W188" s="142">
        <f t="shared" si="41"/>
        <v>1.6640000000000001</v>
      </c>
      <c r="X188" s="142">
        <v>9.0000000000000006E-5</v>
      </c>
      <c r="Y188" s="142">
        <f t="shared" si="42"/>
        <v>4.6800000000000001E-3</v>
      </c>
      <c r="Z188" s="142">
        <v>0</v>
      </c>
      <c r="AA188" s="143">
        <f t="shared" si="43"/>
        <v>0</v>
      </c>
      <c r="AR188" s="17" t="s">
        <v>258</v>
      </c>
      <c r="AT188" s="17" t="s">
        <v>155</v>
      </c>
      <c r="AU188" s="17" t="s">
        <v>81</v>
      </c>
      <c r="AY188" s="17" t="s">
        <v>154</v>
      </c>
      <c r="BE188" s="144">
        <f t="shared" si="44"/>
        <v>0</v>
      </c>
      <c r="BF188" s="144">
        <f t="shared" si="45"/>
        <v>0</v>
      </c>
      <c r="BG188" s="144">
        <f t="shared" si="46"/>
        <v>0</v>
      </c>
      <c r="BH188" s="144">
        <f t="shared" si="47"/>
        <v>0</v>
      </c>
      <c r="BI188" s="144">
        <f t="shared" si="48"/>
        <v>0</v>
      </c>
      <c r="BJ188" s="17" t="s">
        <v>81</v>
      </c>
      <c r="BK188" s="144">
        <f t="shared" si="49"/>
        <v>0</v>
      </c>
      <c r="BL188" s="17" t="s">
        <v>258</v>
      </c>
      <c r="BM188" s="17" t="s">
        <v>2236</v>
      </c>
    </row>
    <row r="189" spans="2:65" s="1" customFormat="1" ht="22.5" customHeight="1" x14ac:dyDescent="0.1">
      <c r="B189" s="135"/>
      <c r="C189" s="136" t="s">
        <v>643</v>
      </c>
      <c r="D189" s="136" t="s">
        <v>155</v>
      </c>
      <c r="E189" s="137" t="s">
        <v>2237</v>
      </c>
      <c r="F189" s="244" t="s">
        <v>2238</v>
      </c>
      <c r="G189" s="245"/>
      <c r="H189" s="245"/>
      <c r="I189" s="245"/>
      <c r="J189" s="138" t="s">
        <v>235</v>
      </c>
      <c r="K189" s="139">
        <v>1</v>
      </c>
      <c r="L189" s="246">
        <v>0</v>
      </c>
      <c r="M189" s="245"/>
      <c r="N189" s="246">
        <f t="shared" si="40"/>
        <v>0</v>
      </c>
      <c r="O189" s="245"/>
      <c r="P189" s="245"/>
      <c r="Q189" s="245"/>
      <c r="R189" s="140"/>
      <c r="T189" s="141" t="s">
        <v>3</v>
      </c>
      <c r="U189" s="40" t="s">
        <v>41</v>
      </c>
      <c r="V189" s="142">
        <v>0.54</v>
      </c>
      <c r="W189" s="142">
        <f t="shared" si="41"/>
        <v>0.54</v>
      </c>
      <c r="X189" s="142">
        <v>5.3E-3</v>
      </c>
      <c r="Y189" s="142">
        <f t="shared" si="42"/>
        <v>5.3E-3</v>
      </c>
      <c r="Z189" s="142">
        <v>0</v>
      </c>
      <c r="AA189" s="143">
        <f t="shared" si="43"/>
        <v>0</v>
      </c>
      <c r="AR189" s="17" t="s">
        <v>258</v>
      </c>
      <c r="AT189" s="17" t="s">
        <v>155</v>
      </c>
      <c r="AU189" s="17" t="s">
        <v>81</v>
      </c>
      <c r="AY189" s="17" t="s">
        <v>154</v>
      </c>
      <c r="BE189" s="144">
        <f t="shared" si="44"/>
        <v>0</v>
      </c>
      <c r="BF189" s="144">
        <f t="shared" si="45"/>
        <v>0</v>
      </c>
      <c r="BG189" s="144">
        <f t="shared" si="46"/>
        <v>0</v>
      </c>
      <c r="BH189" s="144">
        <f t="shared" si="47"/>
        <v>0</v>
      </c>
      <c r="BI189" s="144">
        <f t="shared" si="48"/>
        <v>0</v>
      </c>
      <c r="BJ189" s="17" t="s">
        <v>81</v>
      </c>
      <c r="BK189" s="144">
        <f t="shared" si="49"/>
        <v>0</v>
      </c>
      <c r="BL189" s="17" t="s">
        <v>258</v>
      </c>
      <c r="BM189" s="17" t="s">
        <v>2239</v>
      </c>
    </row>
    <row r="190" spans="2:65" s="1" customFormat="1" ht="22.5" customHeight="1" x14ac:dyDescent="0.1">
      <c r="B190" s="135"/>
      <c r="C190" s="136" t="s">
        <v>653</v>
      </c>
      <c r="D190" s="136" t="s">
        <v>155</v>
      </c>
      <c r="E190" s="137" t="s">
        <v>2240</v>
      </c>
      <c r="F190" s="244" t="s">
        <v>2241</v>
      </c>
      <c r="G190" s="245"/>
      <c r="H190" s="245"/>
      <c r="I190" s="245"/>
      <c r="J190" s="138" t="s">
        <v>235</v>
      </c>
      <c r="K190" s="139">
        <v>1</v>
      </c>
      <c r="L190" s="246">
        <v>0</v>
      </c>
      <c r="M190" s="245"/>
      <c r="N190" s="246">
        <f t="shared" si="40"/>
        <v>0</v>
      </c>
      <c r="O190" s="245"/>
      <c r="P190" s="245"/>
      <c r="Q190" s="245"/>
      <c r="R190" s="140"/>
      <c r="T190" s="141" t="s">
        <v>3</v>
      </c>
      <c r="U190" s="40" t="s">
        <v>41</v>
      </c>
      <c r="V190" s="142">
        <v>0.55100000000000005</v>
      </c>
      <c r="W190" s="142">
        <f t="shared" si="41"/>
        <v>0.55100000000000005</v>
      </c>
      <c r="X190" s="142">
        <v>5.8999999999999999E-3</v>
      </c>
      <c r="Y190" s="142">
        <f t="shared" si="42"/>
        <v>5.8999999999999999E-3</v>
      </c>
      <c r="Z190" s="142">
        <v>0</v>
      </c>
      <c r="AA190" s="143">
        <f t="shared" si="43"/>
        <v>0</v>
      </c>
      <c r="AR190" s="17" t="s">
        <v>258</v>
      </c>
      <c r="AT190" s="17" t="s">
        <v>155</v>
      </c>
      <c r="AU190" s="17" t="s">
        <v>81</v>
      </c>
      <c r="AY190" s="17" t="s">
        <v>154</v>
      </c>
      <c r="BE190" s="144">
        <f t="shared" si="44"/>
        <v>0</v>
      </c>
      <c r="BF190" s="144">
        <f t="shared" si="45"/>
        <v>0</v>
      </c>
      <c r="BG190" s="144">
        <f t="shared" si="46"/>
        <v>0</v>
      </c>
      <c r="BH190" s="144">
        <f t="shared" si="47"/>
        <v>0</v>
      </c>
      <c r="BI190" s="144">
        <f t="shared" si="48"/>
        <v>0</v>
      </c>
      <c r="BJ190" s="17" t="s">
        <v>81</v>
      </c>
      <c r="BK190" s="144">
        <f t="shared" si="49"/>
        <v>0</v>
      </c>
      <c r="BL190" s="17" t="s">
        <v>258</v>
      </c>
      <c r="BM190" s="17" t="s">
        <v>2242</v>
      </c>
    </row>
    <row r="191" spans="2:65" s="1" customFormat="1" ht="31.5" customHeight="1" x14ac:dyDescent="0.1">
      <c r="B191" s="135"/>
      <c r="C191" s="136" t="s">
        <v>662</v>
      </c>
      <c r="D191" s="136" t="s">
        <v>155</v>
      </c>
      <c r="E191" s="137" t="s">
        <v>2243</v>
      </c>
      <c r="F191" s="244" t="s">
        <v>2244</v>
      </c>
      <c r="G191" s="245"/>
      <c r="H191" s="245"/>
      <c r="I191" s="245"/>
      <c r="J191" s="138" t="s">
        <v>235</v>
      </c>
      <c r="K191" s="139">
        <v>1</v>
      </c>
      <c r="L191" s="246">
        <v>0</v>
      </c>
      <c r="M191" s="245"/>
      <c r="N191" s="246">
        <f t="shared" si="40"/>
        <v>0</v>
      </c>
      <c r="O191" s="245"/>
      <c r="P191" s="245"/>
      <c r="Q191" s="245"/>
      <c r="R191" s="140"/>
      <c r="T191" s="141" t="s">
        <v>3</v>
      </c>
      <c r="U191" s="40" t="s">
        <v>41</v>
      </c>
      <c r="V191" s="142">
        <v>0.64500000000000002</v>
      </c>
      <c r="W191" s="142">
        <f t="shared" si="41"/>
        <v>0.64500000000000002</v>
      </c>
      <c r="X191" s="142">
        <v>1.899E-2</v>
      </c>
      <c r="Y191" s="142">
        <f t="shared" si="42"/>
        <v>1.899E-2</v>
      </c>
      <c r="Z191" s="142">
        <v>0</v>
      </c>
      <c r="AA191" s="143">
        <f t="shared" si="43"/>
        <v>0</v>
      </c>
      <c r="AR191" s="17" t="s">
        <v>258</v>
      </c>
      <c r="AT191" s="17" t="s">
        <v>155</v>
      </c>
      <c r="AU191" s="17" t="s">
        <v>81</v>
      </c>
      <c r="AY191" s="17" t="s">
        <v>154</v>
      </c>
      <c r="BE191" s="144">
        <f t="shared" si="44"/>
        <v>0</v>
      </c>
      <c r="BF191" s="144">
        <f t="shared" si="45"/>
        <v>0</v>
      </c>
      <c r="BG191" s="144">
        <f t="shared" si="46"/>
        <v>0</v>
      </c>
      <c r="BH191" s="144">
        <f t="shared" si="47"/>
        <v>0</v>
      </c>
      <c r="BI191" s="144">
        <f t="shared" si="48"/>
        <v>0</v>
      </c>
      <c r="BJ191" s="17" t="s">
        <v>81</v>
      </c>
      <c r="BK191" s="144">
        <f t="shared" si="49"/>
        <v>0</v>
      </c>
      <c r="BL191" s="17" t="s">
        <v>258</v>
      </c>
      <c r="BM191" s="17" t="s">
        <v>2245</v>
      </c>
    </row>
    <row r="192" spans="2:65" s="1" customFormat="1" ht="31.5" customHeight="1" x14ac:dyDescent="0.1">
      <c r="B192" s="135"/>
      <c r="C192" s="136" t="s">
        <v>669</v>
      </c>
      <c r="D192" s="136" t="s">
        <v>155</v>
      </c>
      <c r="E192" s="137" t="s">
        <v>2246</v>
      </c>
      <c r="F192" s="244" t="s">
        <v>2247</v>
      </c>
      <c r="G192" s="245"/>
      <c r="H192" s="245"/>
      <c r="I192" s="245"/>
      <c r="J192" s="138" t="s">
        <v>235</v>
      </c>
      <c r="K192" s="139">
        <v>1</v>
      </c>
      <c r="L192" s="246">
        <v>0</v>
      </c>
      <c r="M192" s="245"/>
      <c r="N192" s="246">
        <f t="shared" si="40"/>
        <v>0</v>
      </c>
      <c r="O192" s="245"/>
      <c r="P192" s="245"/>
      <c r="Q192" s="245"/>
      <c r="R192" s="140"/>
      <c r="T192" s="141" t="s">
        <v>3</v>
      </c>
      <c r="U192" s="40" t="s">
        <v>41</v>
      </c>
      <c r="V192" s="142">
        <v>0.54</v>
      </c>
      <c r="W192" s="142">
        <f t="shared" si="41"/>
        <v>0.54</v>
      </c>
      <c r="X192" s="142">
        <v>1.8800000000000001E-2</v>
      </c>
      <c r="Y192" s="142">
        <f t="shared" si="42"/>
        <v>1.8800000000000001E-2</v>
      </c>
      <c r="Z192" s="142">
        <v>0</v>
      </c>
      <c r="AA192" s="143">
        <f t="shared" si="43"/>
        <v>0</v>
      </c>
      <c r="AR192" s="17" t="s">
        <v>258</v>
      </c>
      <c r="AT192" s="17" t="s">
        <v>155</v>
      </c>
      <c r="AU192" s="17" t="s">
        <v>81</v>
      </c>
      <c r="AY192" s="17" t="s">
        <v>154</v>
      </c>
      <c r="BE192" s="144">
        <f t="shared" si="44"/>
        <v>0</v>
      </c>
      <c r="BF192" s="144">
        <f t="shared" si="45"/>
        <v>0</v>
      </c>
      <c r="BG192" s="144">
        <f t="shared" si="46"/>
        <v>0</v>
      </c>
      <c r="BH192" s="144">
        <f t="shared" si="47"/>
        <v>0</v>
      </c>
      <c r="BI192" s="144">
        <f t="shared" si="48"/>
        <v>0</v>
      </c>
      <c r="BJ192" s="17" t="s">
        <v>81</v>
      </c>
      <c r="BK192" s="144">
        <f t="shared" si="49"/>
        <v>0</v>
      </c>
      <c r="BL192" s="17" t="s">
        <v>258</v>
      </c>
      <c r="BM192" s="17" t="s">
        <v>2248</v>
      </c>
    </row>
    <row r="193" spans="2:65" s="1" customFormat="1" ht="22.5" customHeight="1" x14ac:dyDescent="0.1">
      <c r="B193" s="135"/>
      <c r="C193" s="136" t="s">
        <v>674</v>
      </c>
      <c r="D193" s="136" t="s">
        <v>155</v>
      </c>
      <c r="E193" s="137" t="s">
        <v>2249</v>
      </c>
      <c r="F193" s="244" t="s">
        <v>2250</v>
      </c>
      <c r="G193" s="245"/>
      <c r="H193" s="245"/>
      <c r="I193" s="245"/>
      <c r="J193" s="138" t="s">
        <v>235</v>
      </c>
      <c r="K193" s="139">
        <v>30</v>
      </c>
      <c r="L193" s="246">
        <v>0</v>
      </c>
      <c r="M193" s="245"/>
      <c r="N193" s="246">
        <f t="shared" si="40"/>
        <v>0</v>
      </c>
      <c r="O193" s="245"/>
      <c r="P193" s="245"/>
      <c r="Q193" s="245"/>
      <c r="R193" s="140"/>
      <c r="T193" s="141" t="s">
        <v>3</v>
      </c>
      <c r="U193" s="40" t="s">
        <v>41</v>
      </c>
      <c r="V193" s="142">
        <v>6.5000000000000002E-2</v>
      </c>
      <c r="W193" s="142">
        <f t="shared" si="41"/>
        <v>1.9500000000000002</v>
      </c>
      <c r="X193" s="142">
        <v>6.9999999999999994E-5</v>
      </c>
      <c r="Y193" s="142">
        <f t="shared" si="42"/>
        <v>2.0999999999999999E-3</v>
      </c>
      <c r="Z193" s="142">
        <v>0</v>
      </c>
      <c r="AA193" s="143">
        <f t="shared" si="43"/>
        <v>0</v>
      </c>
      <c r="AR193" s="17" t="s">
        <v>258</v>
      </c>
      <c r="AT193" s="17" t="s">
        <v>155</v>
      </c>
      <c r="AU193" s="17" t="s">
        <v>81</v>
      </c>
      <c r="AY193" s="17" t="s">
        <v>154</v>
      </c>
      <c r="BE193" s="144">
        <f t="shared" si="44"/>
        <v>0</v>
      </c>
      <c r="BF193" s="144">
        <f t="shared" si="45"/>
        <v>0</v>
      </c>
      <c r="BG193" s="144">
        <f t="shared" si="46"/>
        <v>0</v>
      </c>
      <c r="BH193" s="144">
        <f t="shared" si="47"/>
        <v>0</v>
      </c>
      <c r="BI193" s="144">
        <f t="shared" si="48"/>
        <v>0</v>
      </c>
      <c r="BJ193" s="17" t="s">
        <v>81</v>
      </c>
      <c r="BK193" s="144">
        <f t="shared" si="49"/>
        <v>0</v>
      </c>
      <c r="BL193" s="17" t="s">
        <v>258</v>
      </c>
      <c r="BM193" s="17" t="s">
        <v>2251</v>
      </c>
    </row>
    <row r="194" spans="2:65" s="1" customFormat="1" ht="31.5" customHeight="1" x14ac:dyDescent="0.1">
      <c r="B194" s="135"/>
      <c r="C194" s="136" t="s">
        <v>680</v>
      </c>
      <c r="D194" s="136" t="s">
        <v>155</v>
      </c>
      <c r="E194" s="137" t="s">
        <v>2252</v>
      </c>
      <c r="F194" s="244" t="s">
        <v>2253</v>
      </c>
      <c r="G194" s="245"/>
      <c r="H194" s="245"/>
      <c r="I194" s="245"/>
      <c r="J194" s="138" t="s">
        <v>235</v>
      </c>
      <c r="K194" s="139">
        <v>2</v>
      </c>
      <c r="L194" s="246">
        <v>0</v>
      </c>
      <c r="M194" s="245"/>
      <c r="N194" s="246">
        <f t="shared" si="40"/>
        <v>0</v>
      </c>
      <c r="O194" s="245"/>
      <c r="P194" s="245"/>
      <c r="Q194" s="245"/>
      <c r="R194" s="140"/>
      <c r="T194" s="141" t="s">
        <v>3</v>
      </c>
      <c r="U194" s="40" t="s">
        <v>41</v>
      </c>
      <c r="V194" s="142">
        <v>0.377</v>
      </c>
      <c r="W194" s="142">
        <f t="shared" si="41"/>
        <v>0.754</v>
      </c>
      <c r="X194" s="142">
        <v>2.0999999999999999E-3</v>
      </c>
      <c r="Y194" s="142">
        <f t="shared" si="42"/>
        <v>4.1999999999999997E-3</v>
      </c>
      <c r="Z194" s="142">
        <v>0</v>
      </c>
      <c r="AA194" s="143">
        <f t="shared" si="43"/>
        <v>0</v>
      </c>
      <c r="AR194" s="17" t="s">
        <v>258</v>
      </c>
      <c r="AT194" s="17" t="s">
        <v>155</v>
      </c>
      <c r="AU194" s="17" t="s">
        <v>81</v>
      </c>
      <c r="AY194" s="17" t="s">
        <v>154</v>
      </c>
      <c r="BE194" s="144">
        <f t="shared" si="44"/>
        <v>0</v>
      </c>
      <c r="BF194" s="144">
        <f t="shared" si="45"/>
        <v>0</v>
      </c>
      <c r="BG194" s="144">
        <f t="shared" si="46"/>
        <v>0</v>
      </c>
      <c r="BH194" s="144">
        <f t="shared" si="47"/>
        <v>0</v>
      </c>
      <c r="BI194" s="144">
        <f t="shared" si="48"/>
        <v>0</v>
      </c>
      <c r="BJ194" s="17" t="s">
        <v>81</v>
      </c>
      <c r="BK194" s="144">
        <f t="shared" si="49"/>
        <v>0</v>
      </c>
      <c r="BL194" s="17" t="s">
        <v>258</v>
      </c>
      <c r="BM194" s="17" t="s">
        <v>2254</v>
      </c>
    </row>
    <row r="195" spans="2:65" s="1" customFormat="1" ht="31.5" customHeight="1" x14ac:dyDescent="0.1">
      <c r="B195" s="135"/>
      <c r="C195" s="136" t="s">
        <v>685</v>
      </c>
      <c r="D195" s="136" t="s">
        <v>155</v>
      </c>
      <c r="E195" s="137" t="s">
        <v>2255</v>
      </c>
      <c r="F195" s="244" t="s">
        <v>2256</v>
      </c>
      <c r="G195" s="245"/>
      <c r="H195" s="245"/>
      <c r="I195" s="245"/>
      <c r="J195" s="138" t="s">
        <v>235</v>
      </c>
      <c r="K195" s="139">
        <v>10</v>
      </c>
      <c r="L195" s="246">
        <v>0</v>
      </c>
      <c r="M195" s="245"/>
      <c r="N195" s="246">
        <f t="shared" si="40"/>
        <v>0</v>
      </c>
      <c r="O195" s="245"/>
      <c r="P195" s="245"/>
      <c r="Q195" s="245"/>
      <c r="R195" s="140"/>
      <c r="T195" s="141" t="s">
        <v>3</v>
      </c>
      <c r="U195" s="40" t="s">
        <v>41</v>
      </c>
      <c r="V195" s="142">
        <v>0.41599999999999998</v>
      </c>
      <c r="W195" s="142">
        <f t="shared" si="41"/>
        <v>4.16</v>
      </c>
      <c r="X195" s="142">
        <v>8.0000000000000007E-5</v>
      </c>
      <c r="Y195" s="142">
        <f t="shared" si="42"/>
        <v>8.0000000000000004E-4</v>
      </c>
      <c r="Z195" s="142">
        <v>0</v>
      </c>
      <c r="AA195" s="143">
        <f t="shared" si="43"/>
        <v>0</v>
      </c>
      <c r="AR195" s="17" t="s">
        <v>258</v>
      </c>
      <c r="AT195" s="17" t="s">
        <v>155</v>
      </c>
      <c r="AU195" s="17" t="s">
        <v>81</v>
      </c>
      <c r="AY195" s="17" t="s">
        <v>154</v>
      </c>
      <c r="BE195" s="144">
        <f t="shared" si="44"/>
        <v>0</v>
      </c>
      <c r="BF195" s="144">
        <f t="shared" si="45"/>
        <v>0</v>
      </c>
      <c r="BG195" s="144">
        <f t="shared" si="46"/>
        <v>0</v>
      </c>
      <c r="BH195" s="144">
        <f t="shared" si="47"/>
        <v>0</v>
      </c>
      <c r="BI195" s="144">
        <f t="shared" si="48"/>
        <v>0</v>
      </c>
      <c r="BJ195" s="17" t="s">
        <v>81</v>
      </c>
      <c r="BK195" s="144">
        <f t="shared" si="49"/>
        <v>0</v>
      </c>
      <c r="BL195" s="17" t="s">
        <v>258</v>
      </c>
      <c r="BM195" s="17" t="s">
        <v>2257</v>
      </c>
    </row>
    <row r="196" spans="2:65" s="1" customFormat="1" ht="22.5" customHeight="1" x14ac:dyDescent="0.1">
      <c r="B196" s="135"/>
      <c r="C196" s="136" t="s">
        <v>701</v>
      </c>
      <c r="D196" s="136" t="s">
        <v>155</v>
      </c>
      <c r="E196" s="137" t="s">
        <v>2258</v>
      </c>
      <c r="F196" s="244" t="s">
        <v>2259</v>
      </c>
      <c r="G196" s="245"/>
      <c r="H196" s="245"/>
      <c r="I196" s="245"/>
      <c r="J196" s="138" t="s">
        <v>235</v>
      </c>
      <c r="K196" s="139">
        <v>12</v>
      </c>
      <c r="L196" s="246">
        <v>0</v>
      </c>
      <c r="M196" s="245"/>
      <c r="N196" s="246">
        <f t="shared" si="40"/>
        <v>0</v>
      </c>
      <c r="O196" s="245"/>
      <c r="P196" s="245"/>
      <c r="Q196" s="245"/>
      <c r="R196" s="140"/>
      <c r="T196" s="141" t="s">
        <v>3</v>
      </c>
      <c r="U196" s="40" t="s">
        <v>41</v>
      </c>
      <c r="V196" s="142">
        <v>0.374</v>
      </c>
      <c r="W196" s="142">
        <f t="shared" si="41"/>
        <v>4.4879999999999995</v>
      </c>
      <c r="X196" s="142">
        <v>1.2E-4</v>
      </c>
      <c r="Y196" s="142">
        <f t="shared" si="42"/>
        <v>1.4400000000000001E-3</v>
      </c>
      <c r="Z196" s="142">
        <v>0</v>
      </c>
      <c r="AA196" s="143">
        <f t="shared" si="43"/>
        <v>0</v>
      </c>
      <c r="AR196" s="17" t="s">
        <v>258</v>
      </c>
      <c r="AT196" s="17" t="s">
        <v>155</v>
      </c>
      <c r="AU196" s="17" t="s">
        <v>81</v>
      </c>
      <c r="AY196" s="17" t="s">
        <v>154</v>
      </c>
      <c r="BE196" s="144">
        <f t="shared" si="44"/>
        <v>0</v>
      </c>
      <c r="BF196" s="144">
        <f t="shared" si="45"/>
        <v>0</v>
      </c>
      <c r="BG196" s="144">
        <f t="shared" si="46"/>
        <v>0</v>
      </c>
      <c r="BH196" s="144">
        <f t="shared" si="47"/>
        <v>0</v>
      </c>
      <c r="BI196" s="144">
        <f t="shared" si="48"/>
        <v>0</v>
      </c>
      <c r="BJ196" s="17" t="s">
        <v>81</v>
      </c>
      <c r="BK196" s="144">
        <f t="shared" si="49"/>
        <v>0</v>
      </c>
      <c r="BL196" s="17" t="s">
        <v>258</v>
      </c>
      <c r="BM196" s="17" t="s">
        <v>2260</v>
      </c>
    </row>
    <row r="197" spans="2:65" s="1" customFormat="1" ht="22.5" customHeight="1" x14ac:dyDescent="0.1">
      <c r="B197" s="135"/>
      <c r="C197" s="177" t="s">
        <v>706</v>
      </c>
      <c r="D197" s="177" t="s">
        <v>367</v>
      </c>
      <c r="E197" s="178" t="s">
        <v>2261</v>
      </c>
      <c r="F197" s="256" t="s">
        <v>2262</v>
      </c>
      <c r="G197" s="257"/>
      <c r="H197" s="257"/>
      <c r="I197" s="257"/>
      <c r="J197" s="179" t="s">
        <v>235</v>
      </c>
      <c r="K197" s="180">
        <v>12</v>
      </c>
      <c r="L197" s="258">
        <v>0</v>
      </c>
      <c r="M197" s="257"/>
      <c r="N197" s="258">
        <f t="shared" si="40"/>
        <v>0</v>
      </c>
      <c r="O197" s="245"/>
      <c r="P197" s="245"/>
      <c r="Q197" s="245"/>
      <c r="R197" s="140"/>
      <c r="T197" s="141" t="s">
        <v>3</v>
      </c>
      <c r="U197" s="40" t="s">
        <v>41</v>
      </c>
      <c r="V197" s="142">
        <v>0</v>
      </c>
      <c r="W197" s="142">
        <f t="shared" si="41"/>
        <v>0</v>
      </c>
      <c r="X197" s="142">
        <v>0</v>
      </c>
      <c r="Y197" s="142">
        <f t="shared" si="42"/>
        <v>0</v>
      </c>
      <c r="Z197" s="142">
        <v>0</v>
      </c>
      <c r="AA197" s="143">
        <f t="shared" si="43"/>
        <v>0</v>
      </c>
      <c r="AR197" s="17" t="s">
        <v>383</v>
      </c>
      <c r="AT197" s="17" t="s">
        <v>367</v>
      </c>
      <c r="AU197" s="17" t="s">
        <v>81</v>
      </c>
      <c r="AY197" s="17" t="s">
        <v>154</v>
      </c>
      <c r="BE197" s="144">
        <f t="shared" si="44"/>
        <v>0</v>
      </c>
      <c r="BF197" s="144">
        <f t="shared" si="45"/>
        <v>0</v>
      </c>
      <c r="BG197" s="144">
        <f t="shared" si="46"/>
        <v>0</v>
      </c>
      <c r="BH197" s="144">
        <f t="shared" si="47"/>
        <v>0</v>
      </c>
      <c r="BI197" s="144">
        <f t="shared" si="48"/>
        <v>0</v>
      </c>
      <c r="BJ197" s="17" t="s">
        <v>81</v>
      </c>
      <c r="BK197" s="144">
        <f t="shared" si="49"/>
        <v>0</v>
      </c>
      <c r="BL197" s="17" t="s">
        <v>258</v>
      </c>
      <c r="BM197" s="17" t="s">
        <v>2263</v>
      </c>
    </row>
    <row r="198" spans="2:65" s="1" customFormat="1" ht="31.5" customHeight="1" x14ac:dyDescent="0.1">
      <c r="B198" s="135"/>
      <c r="C198" s="177" t="s">
        <v>711</v>
      </c>
      <c r="D198" s="177" t="s">
        <v>367</v>
      </c>
      <c r="E198" s="178" t="s">
        <v>2264</v>
      </c>
      <c r="F198" s="256" t="s">
        <v>2265</v>
      </c>
      <c r="G198" s="257"/>
      <c r="H198" s="257"/>
      <c r="I198" s="257"/>
      <c r="J198" s="179" t="s">
        <v>483</v>
      </c>
      <c r="K198" s="180">
        <v>23</v>
      </c>
      <c r="L198" s="258">
        <v>0</v>
      </c>
      <c r="M198" s="257"/>
      <c r="N198" s="258">
        <f t="shared" si="40"/>
        <v>0</v>
      </c>
      <c r="O198" s="245"/>
      <c r="P198" s="245"/>
      <c r="Q198" s="245"/>
      <c r="R198" s="140"/>
      <c r="T198" s="141" t="s">
        <v>3</v>
      </c>
      <c r="U198" s="40" t="s">
        <v>41</v>
      </c>
      <c r="V198" s="142">
        <v>0</v>
      </c>
      <c r="W198" s="142">
        <f t="shared" si="41"/>
        <v>0</v>
      </c>
      <c r="X198" s="142">
        <v>1E-3</v>
      </c>
      <c r="Y198" s="142">
        <f t="shared" si="42"/>
        <v>2.3E-2</v>
      </c>
      <c r="Z198" s="142">
        <v>0</v>
      </c>
      <c r="AA198" s="143">
        <f t="shared" si="43"/>
        <v>0</v>
      </c>
      <c r="AR198" s="17" t="s">
        <v>383</v>
      </c>
      <c r="AT198" s="17" t="s">
        <v>367</v>
      </c>
      <c r="AU198" s="17" t="s">
        <v>81</v>
      </c>
      <c r="AY198" s="17" t="s">
        <v>154</v>
      </c>
      <c r="BE198" s="144">
        <f t="shared" si="44"/>
        <v>0</v>
      </c>
      <c r="BF198" s="144">
        <f t="shared" si="45"/>
        <v>0</v>
      </c>
      <c r="BG198" s="144">
        <f t="shared" si="46"/>
        <v>0</v>
      </c>
      <c r="BH198" s="144">
        <f t="shared" si="47"/>
        <v>0</v>
      </c>
      <c r="BI198" s="144">
        <f t="shared" si="48"/>
        <v>0</v>
      </c>
      <c r="BJ198" s="17" t="s">
        <v>81</v>
      </c>
      <c r="BK198" s="144">
        <f t="shared" si="49"/>
        <v>0</v>
      </c>
      <c r="BL198" s="17" t="s">
        <v>258</v>
      </c>
      <c r="BM198" s="17" t="s">
        <v>2266</v>
      </c>
    </row>
    <row r="199" spans="2:65" s="1" customFormat="1" ht="22.5" customHeight="1" x14ac:dyDescent="0.1">
      <c r="B199" s="135"/>
      <c r="C199" s="177" t="s">
        <v>716</v>
      </c>
      <c r="D199" s="177" t="s">
        <v>367</v>
      </c>
      <c r="E199" s="178" t="s">
        <v>2267</v>
      </c>
      <c r="F199" s="256" t="s">
        <v>2268</v>
      </c>
      <c r="G199" s="257"/>
      <c r="H199" s="257"/>
      <c r="I199" s="257"/>
      <c r="J199" s="179" t="s">
        <v>235</v>
      </c>
      <c r="K199" s="180">
        <v>2</v>
      </c>
      <c r="L199" s="258">
        <v>0</v>
      </c>
      <c r="M199" s="257"/>
      <c r="N199" s="258">
        <f t="shared" si="40"/>
        <v>0</v>
      </c>
      <c r="O199" s="245"/>
      <c r="P199" s="245"/>
      <c r="Q199" s="245"/>
      <c r="R199" s="140"/>
      <c r="T199" s="141" t="s">
        <v>3</v>
      </c>
      <c r="U199" s="40" t="s">
        <v>41</v>
      </c>
      <c r="V199" s="142">
        <v>0</v>
      </c>
      <c r="W199" s="142">
        <f t="shared" si="41"/>
        <v>0</v>
      </c>
      <c r="X199" s="142">
        <v>0</v>
      </c>
      <c r="Y199" s="142">
        <f t="shared" si="42"/>
        <v>0</v>
      </c>
      <c r="Z199" s="142">
        <v>0</v>
      </c>
      <c r="AA199" s="143">
        <f t="shared" si="43"/>
        <v>0</v>
      </c>
      <c r="AR199" s="17" t="s">
        <v>383</v>
      </c>
      <c r="AT199" s="17" t="s">
        <v>367</v>
      </c>
      <c r="AU199" s="17" t="s">
        <v>81</v>
      </c>
      <c r="AY199" s="17" t="s">
        <v>154</v>
      </c>
      <c r="BE199" s="144">
        <f t="shared" si="44"/>
        <v>0</v>
      </c>
      <c r="BF199" s="144">
        <f t="shared" si="45"/>
        <v>0</v>
      </c>
      <c r="BG199" s="144">
        <f t="shared" si="46"/>
        <v>0</v>
      </c>
      <c r="BH199" s="144">
        <f t="shared" si="47"/>
        <v>0</v>
      </c>
      <c r="BI199" s="144">
        <f t="shared" si="48"/>
        <v>0</v>
      </c>
      <c r="BJ199" s="17" t="s">
        <v>81</v>
      </c>
      <c r="BK199" s="144">
        <f t="shared" si="49"/>
        <v>0</v>
      </c>
      <c r="BL199" s="17" t="s">
        <v>258</v>
      </c>
      <c r="BM199" s="17" t="s">
        <v>2269</v>
      </c>
    </row>
    <row r="200" spans="2:65" s="1" customFormat="1" ht="22.5" customHeight="1" x14ac:dyDescent="0.1">
      <c r="B200" s="135"/>
      <c r="C200" s="177" t="s">
        <v>720</v>
      </c>
      <c r="D200" s="177" t="s">
        <v>367</v>
      </c>
      <c r="E200" s="178" t="s">
        <v>2270</v>
      </c>
      <c r="F200" s="256" t="s">
        <v>2271</v>
      </c>
      <c r="G200" s="257"/>
      <c r="H200" s="257"/>
      <c r="I200" s="257"/>
      <c r="J200" s="179" t="s">
        <v>235</v>
      </c>
      <c r="K200" s="180">
        <v>11</v>
      </c>
      <c r="L200" s="258">
        <v>0</v>
      </c>
      <c r="M200" s="257"/>
      <c r="N200" s="258">
        <f t="shared" si="40"/>
        <v>0</v>
      </c>
      <c r="O200" s="245"/>
      <c r="P200" s="245"/>
      <c r="Q200" s="245"/>
      <c r="R200" s="140"/>
      <c r="T200" s="141" t="s">
        <v>3</v>
      </c>
      <c r="U200" s="40" t="s">
        <v>41</v>
      </c>
      <c r="V200" s="142">
        <v>0</v>
      </c>
      <c r="W200" s="142">
        <f t="shared" si="41"/>
        <v>0</v>
      </c>
      <c r="X200" s="142">
        <v>0</v>
      </c>
      <c r="Y200" s="142">
        <f t="shared" si="42"/>
        <v>0</v>
      </c>
      <c r="Z200" s="142">
        <v>0</v>
      </c>
      <c r="AA200" s="143">
        <f t="shared" si="43"/>
        <v>0</v>
      </c>
      <c r="AR200" s="17" t="s">
        <v>383</v>
      </c>
      <c r="AT200" s="17" t="s">
        <v>367</v>
      </c>
      <c r="AU200" s="17" t="s">
        <v>81</v>
      </c>
      <c r="AY200" s="17" t="s">
        <v>154</v>
      </c>
      <c r="BE200" s="144">
        <f t="shared" si="44"/>
        <v>0</v>
      </c>
      <c r="BF200" s="144">
        <f t="shared" si="45"/>
        <v>0</v>
      </c>
      <c r="BG200" s="144">
        <f t="shared" si="46"/>
        <v>0</v>
      </c>
      <c r="BH200" s="144">
        <f t="shared" si="47"/>
        <v>0</v>
      </c>
      <c r="BI200" s="144">
        <f t="shared" si="48"/>
        <v>0</v>
      </c>
      <c r="BJ200" s="17" t="s">
        <v>81</v>
      </c>
      <c r="BK200" s="144">
        <f t="shared" si="49"/>
        <v>0</v>
      </c>
      <c r="BL200" s="17" t="s">
        <v>258</v>
      </c>
      <c r="BM200" s="17" t="s">
        <v>2272</v>
      </c>
    </row>
    <row r="201" spans="2:65" s="1" customFormat="1" ht="22.5" customHeight="1" x14ac:dyDescent="0.1">
      <c r="B201" s="135"/>
      <c r="C201" s="177" t="s">
        <v>732</v>
      </c>
      <c r="D201" s="177" t="s">
        <v>367</v>
      </c>
      <c r="E201" s="178" t="s">
        <v>2273</v>
      </c>
      <c r="F201" s="256" t="s">
        <v>2274</v>
      </c>
      <c r="G201" s="257"/>
      <c r="H201" s="257"/>
      <c r="I201" s="257"/>
      <c r="J201" s="179" t="s">
        <v>235</v>
      </c>
      <c r="K201" s="180">
        <v>21</v>
      </c>
      <c r="L201" s="258">
        <v>0</v>
      </c>
      <c r="M201" s="257"/>
      <c r="N201" s="258">
        <f t="shared" si="40"/>
        <v>0</v>
      </c>
      <c r="O201" s="245"/>
      <c r="P201" s="245"/>
      <c r="Q201" s="245"/>
      <c r="R201" s="140"/>
      <c r="T201" s="141" t="s">
        <v>3</v>
      </c>
      <c r="U201" s="40" t="s">
        <v>41</v>
      </c>
      <c r="V201" s="142">
        <v>0</v>
      </c>
      <c r="W201" s="142">
        <f t="shared" si="41"/>
        <v>0</v>
      </c>
      <c r="X201" s="142">
        <v>0</v>
      </c>
      <c r="Y201" s="142">
        <f t="shared" si="42"/>
        <v>0</v>
      </c>
      <c r="Z201" s="142">
        <v>0</v>
      </c>
      <c r="AA201" s="143">
        <f t="shared" si="43"/>
        <v>0</v>
      </c>
      <c r="AR201" s="17" t="s">
        <v>383</v>
      </c>
      <c r="AT201" s="17" t="s">
        <v>367</v>
      </c>
      <c r="AU201" s="17" t="s">
        <v>81</v>
      </c>
      <c r="AY201" s="17" t="s">
        <v>154</v>
      </c>
      <c r="BE201" s="144">
        <f t="shared" si="44"/>
        <v>0</v>
      </c>
      <c r="BF201" s="144">
        <f t="shared" si="45"/>
        <v>0</v>
      </c>
      <c r="BG201" s="144">
        <f t="shared" si="46"/>
        <v>0</v>
      </c>
      <c r="BH201" s="144">
        <f t="shared" si="47"/>
        <v>0</v>
      </c>
      <c r="BI201" s="144">
        <f t="shared" si="48"/>
        <v>0</v>
      </c>
      <c r="BJ201" s="17" t="s">
        <v>81</v>
      </c>
      <c r="BK201" s="144">
        <f t="shared" si="49"/>
        <v>0</v>
      </c>
      <c r="BL201" s="17" t="s">
        <v>258</v>
      </c>
      <c r="BM201" s="17" t="s">
        <v>2275</v>
      </c>
    </row>
    <row r="202" spans="2:65" s="1" customFormat="1" ht="22.5" customHeight="1" x14ac:dyDescent="0.1">
      <c r="B202" s="135"/>
      <c r="C202" s="177" t="s">
        <v>736</v>
      </c>
      <c r="D202" s="177" t="s">
        <v>367</v>
      </c>
      <c r="E202" s="178" t="s">
        <v>2276</v>
      </c>
      <c r="F202" s="256" t="s">
        <v>2277</v>
      </c>
      <c r="G202" s="257"/>
      <c r="H202" s="257"/>
      <c r="I202" s="257"/>
      <c r="J202" s="179" t="s">
        <v>235</v>
      </c>
      <c r="K202" s="180">
        <v>32</v>
      </c>
      <c r="L202" s="258">
        <v>0</v>
      </c>
      <c r="M202" s="257"/>
      <c r="N202" s="258">
        <f t="shared" si="40"/>
        <v>0</v>
      </c>
      <c r="O202" s="245"/>
      <c r="P202" s="245"/>
      <c r="Q202" s="245"/>
      <c r="R202" s="140"/>
      <c r="T202" s="141" t="s">
        <v>3</v>
      </c>
      <c r="U202" s="40" t="s">
        <v>41</v>
      </c>
      <c r="V202" s="142">
        <v>0</v>
      </c>
      <c r="W202" s="142">
        <f t="shared" si="41"/>
        <v>0</v>
      </c>
      <c r="X202" s="142">
        <v>0</v>
      </c>
      <c r="Y202" s="142">
        <f t="shared" si="42"/>
        <v>0</v>
      </c>
      <c r="Z202" s="142">
        <v>0</v>
      </c>
      <c r="AA202" s="143">
        <f t="shared" si="43"/>
        <v>0</v>
      </c>
      <c r="AR202" s="17" t="s">
        <v>383</v>
      </c>
      <c r="AT202" s="17" t="s">
        <v>367</v>
      </c>
      <c r="AU202" s="17" t="s">
        <v>81</v>
      </c>
      <c r="AY202" s="17" t="s">
        <v>154</v>
      </c>
      <c r="BE202" s="144">
        <f t="shared" si="44"/>
        <v>0</v>
      </c>
      <c r="BF202" s="144">
        <f t="shared" si="45"/>
        <v>0</v>
      </c>
      <c r="BG202" s="144">
        <f t="shared" si="46"/>
        <v>0</v>
      </c>
      <c r="BH202" s="144">
        <f t="shared" si="47"/>
        <v>0</v>
      </c>
      <c r="BI202" s="144">
        <f t="shared" si="48"/>
        <v>0</v>
      </c>
      <c r="BJ202" s="17" t="s">
        <v>81</v>
      </c>
      <c r="BK202" s="144">
        <f t="shared" si="49"/>
        <v>0</v>
      </c>
      <c r="BL202" s="17" t="s">
        <v>258</v>
      </c>
      <c r="BM202" s="17" t="s">
        <v>2278</v>
      </c>
    </row>
    <row r="203" spans="2:65" s="1" customFormat="1" ht="22.5" customHeight="1" x14ac:dyDescent="0.1">
      <c r="B203" s="135"/>
      <c r="C203" s="177" t="s">
        <v>740</v>
      </c>
      <c r="D203" s="177" t="s">
        <v>367</v>
      </c>
      <c r="E203" s="178" t="s">
        <v>2279</v>
      </c>
      <c r="F203" s="256" t="s">
        <v>2280</v>
      </c>
      <c r="G203" s="257"/>
      <c r="H203" s="257"/>
      <c r="I203" s="257"/>
      <c r="J203" s="179" t="s">
        <v>235</v>
      </c>
      <c r="K203" s="180">
        <v>1</v>
      </c>
      <c r="L203" s="258">
        <v>0</v>
      </c>
      <c r="M203" s="257"/>
      <c r="N203" s="258">
        <f t="shared" si="40"/>
        <v>0</v>
      </c>
      <c r="O203" s="245"/>
      <c r="P203" s="245"/>
      <c r="Q203" s="245"/>
      <c r="R203" s="140"/>
      <c r="T203" s="141" t="s">
        <v>3</v>
      </c>
      <c r="U203" s="40" t="s">
        <v>41</v>
      </c>
      <c r="V203" s="142">
        <v>0</v>
      </c>
      <c r="W203" s="142">
        <f t="shared" si="41"/>
        <v>0</v>
      </c>
      <c r="X203" s="142">
        <v>0</v>
      </c>
      <c r="Y203" s="142">
        <f t="shared" si="42"/>
        <v>0</v>
      </c>
      <c r="Z203" s="142">
        <v>0</v>
      </c>
      <c r="AA203" s="143">
        <f t="shared" si="43"/>
        <v>0</v>
      </c>
      <c r="AR203" s="17" t="s">
        <v>383</v>
      </c>
      <c r="AT203" s="17" t="s">
        <v>367</v>
      </c>
      <c r="AU203" s="17" t="s">
        <v>81</v>
      </c>
      <c r="AY203" s="17" t="s">
        <v>154</v>
      </c>
      <c r="BE203" s="144">
        <f t="shared" si="44"/>
        <v>0</v>
      </c>
      <c r="BF203" s="144">
        <f t="shared" si="45"/>
        <v>0</v>
      </c>
      <c r="BG203" s="144">
        <f t="shared" si="46"/>
        <v>0</v>
      </c>
      <c r="BH203" s="144">
        <f t="shared" si="47"/>
        <v>0</v>
      </c>
      <c r="BI203" s="144">
        <f t="shared" si="48"/>
        <v>0</v>
      </c>
      <c r="BJ203" s="17" t="s">
        <v>81</v>
      </c>
      <c r="BK203" s="144">
        <f t="shared" si="49"/>
        <v>0</v>
      </c>
      <c r="BL203" s="17" t="s">
        <v>258</v>
      </c>
      <c r="BM203" s="17" t="s">
        <v>2281</v>
      </c>
    </row>
    <row r="204" spans="2:65" s="1" customFormat="1" ht="31.5" customHeight="1" x14ac:dyDescent="0.1">
      <c r="B204" s="135"/>
      <c r="C204" s="136" t="s">
        <v>748</v>
      </c>
      <c r="D204" s="136" t="s">
        <v>155</v>
      </c>
      <c r="E204" s="137" t="s">
        <v>2282</v>
      </c>
      <c r="F204" s="244" t="s">
        <v>2283</v>
      </c>
      <c r="G204" s="245"/>
      <c r="H204" s="245"/>
      <c r="I204" s="245"/>
      <c r="J204" s="138" t="s">
        <v>193</v>
      </c>
      <c r="K204" s="139">
        <v>0.435</v>
      </c>
      <c r="L204" s="246">
        <v>0</v>
      </c>
      <c r="M204" s="245"/>
      <c r="N204" s="246">
        <f t="shared" si="40"/>
        <v>0</v>
      </c>
      <c r="O204" s="245"/>
      <c r="P204" s="245"/>
      <c r="Q204" s="245"/>
      <c r="R204" s="140"/>
      <c r="T204" s="141" t="s">
        <v>3</v>
      </c>
      <c r="U204" s="184" t="s">
        <v>41</v>
      </c>
      <c r="V204" s="185">
        <v>3.0750000000000002</v>
      </c>
      <c r="W204" s="185">
        <f t="shared" si="41"/>
        <v>1.3376250000000001</v>
      </c>
      <c r="X204" s="185">
        <v>0</v>
      </c>
      <c r="Y204" s="185">
        <f t="shared" si="42"/>
        <v>0</v>
      </c>
      <c r="Z204" s="185">
        <v>0</v>
      </c>
      <c r="AA204" s="186">
        <f t="shared" si="43"/>
        <v>0</v>
      </c>
      <c r="AR204" s="17" t="s">
        <v>258</v>
      </c>
      <c r="AT204" s="17" t="s">
        <v>155</v>
      </c>
      <c r="AU204" s="17" t="s">
        <v>81</v>
      </c>
      <c r="AY204" s="17" t="s">
        <v>154</v>
      </c>
      <c r="BE204" s="144">
        <f t="shared" si="44"/>
        <v>0</v>
      </c>
      <c r="BF204" s="144">
        <f t="shared" si="45"/>
        <v>0</v>
      </c>
      <c r="BG204" s="144">
        <f t="shared" si="46"/>
        <v>0</v>
      </c>
      <c r="BH204" s="144">
        <f t="shared" si="47"/>
        <v>0</v>
      </c>
      <c r="BI204" s="144">
        <f t="shared" si="48"/>
        <v>0</v>
      </c>
      <c r="BJ204" s="17" t="s">
        <v>81</v>
      </c>
      <c r="BK204" s="144">
        <f t="shared" si="49"/>
        <v>0</v>
      </c>
      <c r="BL204" s="17" t="s">
        <v>258</v>
      </c>
      <c r="BM204" s="17" t="s">
        <v>2284</v>
      </c>
    </row>
    <row r="205" spans="2:65" s="1" customFormat="1" ht="6.95" customHeight="1" x14ac:dyDescent="0.1"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7"/>
    </row>
  </sheetData>
  <mergeCells count="308">
    <mergeCell ref="S2:AC2"/>
    <mergeCell ref="N116:Q116"/>
    <mergeCell ref="N117:Q117"/>
    <mergeCell ref="N118:Q118"/>
    <mergeCell ref="N121:Q121"/>
    <mergeCell ref="N134:Q134"/>
    <mergeCell ref="N145:Q145"/>
    <mergeCell ref="N161:Q161"/>
    <mergeCell ref="N177:Q177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H1:K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300-000000000000}"/>
    <hyperlink ref="H1:K1" location="C86" tooltip="Rekapitulace rozpočtu" display="2) Rekapitulace rozpočtu" xr:uid="{00000000-0004-0000-0300-000001000000}"/>
    <hyperlink ref="L1" location="C115" tooltip="Rozpočet" display="3) Rozpočet" xr:uid="{00000000-0004-0000-0300-000002000000}"/>
    <hyperlink ref="S1:T1" location="'Rekapitulace stavby'!C2" tooltip="Rekapitulace stavby" display="Rekapitulace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82"/>
  <sheetViews>
    <sheetView showGridLines="0" workbookViewId="0" xr3:uid="{F9CF3CF3-643B-5BE6-8B46-32C596A47465}">
      <pane ySplit="1" topLeftCell="A170" activePane="bottomLeft" state="frozen"/>
      <selection pane="bottomLeft" activeCell="L186" sqref="L186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89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2285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N95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ROUND((SUM(BE95:BE96)+SUM(BE114:BE181)), 2)</f>
        <v>0</v>
      </c>
      <c r="I32" s="211"/>
      <c r="J32" s="211"/>
      <c r="K32" s="32"/>
      <c r="L32" s="32"/>
      <c r="M32" s="231">
        <f>ROUND(ROUND((SUM(BE95:BE96)+SUM(BE114:BE181)),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ROUND((SUM(BF95:BF96)+SUM(BF114:BF181)), 2)</f>
        <v>0</v>
      </c>
      <c r="I33" s="211"/>
      <c r="J33" s="211"/>
      <c r="K33" s="32"/>
      <c r="L33" s="32"/>
      <c r="M33" s="231">
        <f>ROUND(ROUND((SUM(BF95:BF96)+SUM(BF114:BF181)),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ROUND((SUM(BG95:BG96)+SUM(BG114:BG181)),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ROUND((SUM(BH95:BH96)+SUM(BH114:BH181)),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ROUND((SUM(BI95:BI96)+SUM(BI114:BI181)),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4 - elektroinstalace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N114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2286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N115</f>
        <v>0</v>
      </c>
      <c r="O89" s="236"/>
      <c r="P89" s="236"/>
      <c r="Q89" s="236"/>
      <c r="R89" s="110"/>
    </row>
    <row r="90" spans="2:47" s="6" customFormat="1" ht="24.95" customHeight="1" x14ac:dyDescent="0.1">
      <c r="B90" s="107"/>
      <c r="C90" s="108"/>
      <c r="D90" s="109" t="s">
        <v>2287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35">
        <f>N123</f>
        <v>0</v>
      </c>
      <c r="O90" s="236"/>
      <c r="P90" s="236"/>
      <c r="Q90" s="236"/>
      <c r="R90" s="110"/>
    </row>
    <row r="91" spans="2:47" s="6" customFormat="1" ht="24.95" customHeight="1" x14ac:dyDescent="0.1">
      <c r="B91" s="107"/>
      <c r="C91" s="108"/>
      <c r="D91" s="109" t="s">
        <v>2288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35">
        <f>N145</f>
        <v>0</v>
      </c>
      <c r="O91" s="236"/>
      <c r="P91" s="236"/>
      <c r="Q91" s="236"/>
      <c r="R91" s="110"/>
    </row>
    <row r="92" spans="2:47" s="6" customFormat="1" ht="24.95" customHeight="1" x14ac:dyDescent="0.1">
      <c r="B92" s="107"/>
      <c r="C92" s="108"/>
      <c r="D92" s="109" t="s">
        <v>2289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35">
        <f>N162</f>
        <v>0</v>
      </c>
      <c r="O92" s="236"/>
      <c r="P92" s="236"/>
      <c r="Q92" s="236"/>
      <c r="R92" s="110"/>
    </row>
    <row r="93" spans="2:47" s="6" customFormat="1" ht="24.95" customHeight="1" x14ac:dyDescent="0.1">
      <c r="B93" s="107"/>
      <c r="C93" s="108"/>
      <c r="D93" s="109" t="s">
        <v>2290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35">
        <f>N178</f>
        <v>0</v>
      </c>
      <c r="O93" s="236"/>
      <c r="P93" s="236"/>
      <c r="Q93" s="236"/>
      <c r="R93" s="110"/>
    </row>
    <row r="94" spans="2:47" s="1" customFormat="1" ht="21.75" customHeight="1" x14ac:dyDescent="0.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 x14ac:dyDescent="0.1">
      <c r="B95" s="31"/>
      <c r="C95" s="106" t="s">
        <v>139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39">
        <v>0</v>
      </c>
      <c r="O95" s="211"/>
      <c r="P95" s="211"/>
      <c r="Q95" s="211"/>
      <c r="R95" s="33"/>
      <c r="T95" s="115"/>
      <c r="U95" s="116" t="s">
        <v>38</v>
      </c>
    </row>
    <row r="96" spans="2:47" s="1" customFormat="1" ht="18" customHeight="1" x14ac:dyDescent="0.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 x14ac:dyDescent="0.1">
      <c r="B97" s="31"/>
      <c r="C97" s="98" t="s">
        <v>102</v>
      </c>
      <c r="D97" s="99"/>
      <c r="E97" s="99"/>
      <c r="F97" s="99"/>
      <c r="G97" s="99"/>
      <c r="H97" s="99"/>
      <c r="I97" s="99"/>
      <c r="J97" s="99"/>
      <c r="K97" s="99"/>
      <c r="L97" s="220">
        <f>ROUND(SUM(N88+N95),2)</f>
        <v>0</v>
      </c>
      <c r="M97" s="234"/>
      <c r="N97" s="234"/>
      <c r="O97" s="234"/>
      <c r="P97" s="234"/>
      <c r="Q97" s="234"/>
      <c r="R97" s="33"/>
    </row>
    <row r="98" spans="2:18" s="1" customFormat="1" ht="6.95" customHeight="1" x14ac:dyDescent="0.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 x14ac:dyDescent="0.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 x14ac:dyDescent="0.1">
      <c r="B103" s="31"/>
      <c r="C103" s="198" t="s">
        <v>140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33"/>
    </row>
    <row r="104" spans="2:18" s="1" customFormat="1" ht="6.95" customHeight="1" x14ac:dyDescent="0.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 x14ac:dyDescent="0.1">
      <c r="B105" s="31"/>
      <c r="C105" s="28" t="s">
        <v>15</v>
      </c>
      <c r="D105" s="32"/>
      <c r="E105" s="32"/>
      <c r="F105" s="228" t="str">
        <f>F6</f>
        <v>Dolní Počernice - novostavba RD</v>
      </c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32"/>
      <c r="R105" s="33"/>
    </row>
    <row r="106" spans="2:18" s="1" customFormat="1" ht="36.950000000000003" customHeight="1" x14ac:dyDescent="0.1">
      <c r="B106" s="31"/>
      <c r="C106" s="65" t="s">
        <v>105</v>
      </c>
      <c r="D106" s="32"/>
      <c r="E106" s="32"/>
      <c r="F106" s="212" t="str">
        <f>F7</f>
        <v>4 - elektroinstalace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32"/>
      <c r="R106" s="33"/>
    </row>
    <row r="107" spans="2:18" s="1" customFormat="1" ht="6.95" customHeight="1" x14ac:dyDescent="0.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 x14ac:dyDescent="0.1">
      <c r="B108" s="31"/>
      <c r="C108" s="28" t="s">
        <v>21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23</v>
      </c>
      <c r="L108" s="32"/>
      <c r="M108" s="229" t="str">
        <f>IF(O9="","",O9)</f>
        <v>17. 9. 2016</v>
      </c>
      <c r="N108" s="211"/>
      <c r="O108" s="211"/>
      <c r="P108" s="211"/>
      <c r="Q108" s="32"/>
      <c r="R108" s="33"/>
    </row>
    <row r="109" spans="2:18" s="1" customFormat="1" ht="6.95" customHeight="1" x14ac:dyDescent="0.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2" x14ac:dyDescent="0.1">
      <c r="B110" s="31"/>
      <c r="C110" s="28" t="s">
        <v>27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31</v>
      </c>
      <c r="L110" s="32"/>
      <c r="M110" s="200" t="str">
        <f>E18</f>
        <v xml:space="preserve"> </v>
      </c>
      <c r="N110" s="211"/>
      <c r="O110" s="211"/>
      <c r="P110" s="211"/>
      <c r="Q110" s="211"/>
      <c r="R110" s="33"/>
    </row>
    <row r="111" spans="2:18" s="1" customFormat="1" ht="14.45" customHeight="1" x14ac:dyDescent="0.1">
      <c r="B111" s="31"/>
      <c r="C111" s="28" t="s">
        <v>30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200" t="str">
        <f>E21</f>
        <v xml:space="preserve"> </v>
      </c>
      <c r="N111" s="211"/>
      <c r="O111" s="211"/>
      <c r="P111" s="211"/>
      <c r="Q111" s="211"/>
      <c r="R111" s="33"/>
    </row>
    <row r="112" spans="2:18" s="1" customFormat="1" ht="10.35" customHeight="1" x14ac:dyDescent="0.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 x14ac:dyDescent="0.15">
      <c r="B113" s="117"/>
      <c r="C113" s="118" t="s">
        <v>141</v>
      </c>
      <c r="D113" s="119" t="s">
        <v>142</v>
      </c>
      <c r="E113" s="119" t="s">
        <v>56</v>
      </c>
      <c r="F113" s="240" t="s">
        <v>143</v>
      </c>
      <c r="G113" s="241"/>
      <c r="H113" s="241"/>
      <c r="I113" s="241"/>
      <c r="J113" s="119" t="s">
        <v>144</v>
      </c>
      <c r="K113" s="119" t="s">
        <v>145</v>
      </c>
      <c r="L113" s="242" t="s">
        <v>146</v>
      </c>
      <c r="M113" s="241"/>
      <c r="N113" s="240" t="s">
        <v>111</v>
      </c>
      <c r="O113" s="241"/>
      <c r="P113" s="241"/>
      <c r="Q113" s="243"/>
      <c r="R113" s="120"/>
      <c r="T113" s="72" t="s">
        <v>147</v>
      </c>
      <c r="U113" s="73" t="s">
        <v>38</v>
      </c>
      <c r="V113" s="73" t="s">
        <v>148</v>
      </c>
      <c r="W113" s="73" t="s">
        <v>149</v>
      </c>
      <c r="X113" s="73" t="s">
        <v>150</v>
      </c>
      <c r="Y113" s="73" t="s">
        <v>151</v>
      </c>
      <c r="Z113" s="73" t="s">
        <v>152</v>
      </c>
      <c r="AA113" s="74" t="s">
        <v>153</v>
      </c>
    </row>
    <row r="114" spans="2:65" s="1" customFormat="1" ht="29.25" customHeight="1" x14ac:dyDescent="0.2">
      <c r="B114" s="31"/>
      <c r="C114" s="76" t="s">
        <v>107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65">
        <f>BK114</f>
        <v>0</v>
      </c>
      <c r="O114" s="266"/>
      <c r="P114" s="266"/>
      <c r="Q114" s="266"/>
      <c r="R114" s="33"/>
      <c r="T114" s="75"/>
      <c r="U114" s="47"/>
      <c r="V114" s="47"/>
      <c r="W114" s="121">
        <f>W115+W123+W145+W162+W178</f>
        <v>0</v>
      </c>
      <c r="X114" s="47"/>
      <c r="Y114" s="121">
        <f>Y115+Y123+Y145+Y162+Y178</f>
        <v>0</v>
      </c>
      <c r="Z114" s="47"/>
      <c r="AA114" s="122">
        <f>AA115+AA123+AA145+AA162+AA178</f>
        <v>0</v>
      </c>
      <c r="AT114" s="17" t="s">
        <v>73</v>
      </c>
      <c r="AU114" s="17" t="s">
        <v>113</v>
      </c>
      <c r="BK114" s="123">
        <f>BK115+BK123+BK145+BK162+BK178</f>
        <v>0</v>
      </c>
    </row>
    <row r="115" spans="2:65" s="9" customFormat="1" ht="37.35" customHeight="1" x14ac:dyDescent="0.2">
      <c r="B115" s="124"/>
      <c r="C115" s="125"/>
      <c r="D115" s="126" t="s">
        <v>2286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270">
        <f>BK115</f>
        <v>0</v>
      </c>
      <c r="O115" s="271"/>
      <c r="P115" s="271"/>
      <c r="Q115" s="271"/>
      <c r="R115" s="127"/>
      <c r="T115" s="128"/>
      <c r="U115" s="125"/>
      <c r="V115" s="125"/>
      <c r="W115" s="129">
        <f>SUM(W116:W122)</f>
        <v>0</v>
      </c>
      <c r="X115" s="125"/>
      <c r="Y115" s="129">
        <f>SUM(Y116:Y122)</f>
        <v>0</v>
      </c>
      <c r="Z115" s="125"/>
      <c r="AA115" s="130">
        <f>SUM(AA116:AA122)</f>
        <v>0</v>
      </c>
      <c r="AR115" s="131" t="s">
        <v>20</v>
      </c>
      <c r="AT115" s="132" t="s">
        <v>73</v>
      </c>
      <c r="AU115" s="132" t="s">
        <v>74</v>
      </c>
      <c r="AY115" s="131" t="s">
        <v>154</v>
      </c>
      <c r="BK115" s="133">
        <f>SUM(BK116:BK122)</f>
        <v>0</v>
      </c>
    </row>
    <row r="116" spans="2:65" s="1" customFormat="1" ht="22.5" customHeight="1" x14ac:dyDescent="0.1">
      <c r="B116" s="135"/>
      <c r="C116" s="136" t="s">
        <v>74</v>
      </c>
      <c r="D116" s="136" t="s">
        <v>155</v>
      </c>
      <c r="E116" s="137" t="s">
        <v>2291</v>
      </c>
      <c r="F116" s="244" t="s">
        <v>2292</v>
      </c>
      <c r="G116" s="245"/>
      <c r="H116" s="245"/>
      <c r="I116" s="245"/>
      <c r="J116" s="138" t="s">
        <v>1245</v>
      </c>
      <c r="K116" s="139">
        <v>15</v>
      </c>
      <c r="L116" s="246">
        <v>0</v>
      </c>
      <c r="M116" s="245"/>
      <c r="N116" s="246">
        <f t="shared" ref="N116:N122" si="0">ROUND(L116*K116,2)</f>
        <v>0</v>
      </c>
      <c r="O116" s="245"/>
      <c r="P116" s="245"/>
      <c r="Q116" s="245"/>
      <c r="R116" s="140"/>
      <c r="T116" s="141" t="s">
        <v>3</v>
      </c>
      <c r="U116" s="40" t="s">
        <v>41</v>
      </c>
      <c r="V116" s="142">
        <v>0</v>
      </c>
      <c r="W116" s="142">
        <f t="shared" ref="W116:W122" si="1">V116*K116</f>
        <v>0</v>
      </c>
      <c r="X116" s="142">
        <v>0</v>
      </c>
      <c r="Y116" s="142">
        <f t="shared" ref="Y116:Y122" si="2">X116*K116</f>
        <v>0</v>
      </c>
      <c r="Z116" s="142">
        <v>0</v>
      </c>
      <c r="AA116" s="143">
        <f t="shared" ref="AA116:AA122" si="3">Z116*K116</f>
        <v>0</v>
      </c>
      <c r="AR116" s="17" t="s">
        <v>87</v>
      </c>
      <c r="AT116" s="17" t="s">
        <v>155</v>
      </c>
      <c r="AU116" s="17" t="s">
        <v>20</v>
      </c>
      <c r="AY116" s="17" t="s">
        <v>154</v>
      </c>
      <c r="BE116" s="144">
        <f t="shared" ref="BE116:BE122" si="4">IF(U116="základní",N116,0)</f>
        <v>0</v>
      </c>
      <c r="BF116" s="144">
        <f t="shared" ref="BF116:BF122" si="5">IF(U116="snížená",N116,0)</f>
        <v>0</v>
      </c>
      <c r="BG116" s="144">
        <f t="shared" ref="BG116:BG122" si="6">IF(U116="zákl. přenesená",N116,0)</f>
        <v>0</v>
      </c>
      <c r="BH116" s="144">
        <f t="shared" ref="BH116:BH122" si="7">IF(U116="sníž. přenesená",N116,0)</f>
        <v>0</v>
      </c>
      <c r="BI116" s="144">
        <f t="shared" ref="BI116:BI122" si="8">IF(U116="nulová",N116,0)</f>
        <v>0</v>
      </c>
      <c r="BJ116" s="17" t="s">
        <v>81</v>
      </c>
      <c r="BK116" s="144">
        <f t="shared" ref="BK116:BK122" si="9">ROUND(L116*K116,2)</f>
        <v>0</v>
      </c>
      <c r="BL116" s="17" t="s">
        <v>87</v>
      </c>
      <c r="BM116" s="17" t="s">
        <v>81</v>
      </c>
    </row>
    <row r="117" spans="2:65" s="1" customFormat="1" ht="22.5" customHeight="1" x14ac:dyDescent="0.1">
      <c r="B117" s="135"/>
      <c r="C117" s="136" t="s">
        <v>74</v>
      </c>
      <c r="D117" s="136" t="s">
        <v>155</v>
      </c>
      <c r="E117" s="137" t="s">
        <v>2293</v>
      </c>
      <c r="F117" s="244" t="s">
        <v>2294</v>
      </c>
      <c r="G117" s="245"/>
      <c r="H117" s="245"/>
      <c r="I117" s="245"/>
      <c r="J117" s="138" t="s">
        <v>1245</v>
      </c>
      <c r="K117" s="139">
        <v>4</v>
      </c>
      <c r="L117" s="246">
        <v>0</v>
      </c>
      <c r="M117" s="245"/>
      <c r="N117" s="246">
        <f t="shared" si="0"/>
        <v>0</v>
      </c>
      <c r="O117" s="245"/>
      <c r="P117" s="245"/>
      <c r="Q117" s="245"/>
      <c r="R117" s="140"/>
      <c r="T117" s="141" t="s">
        <v>3</v>
      </c>
      <c r="U117" s="40" t="s">
        <v>41</v>
      </c>
      <c r="V117" s="142">
        <v>0</v>
      </c>
      <c r="W117" s="142">
        <f t="shared" si="1"/>
        <v>0</v>
      </c>
      <c r="X117" s="142">
        <v>0</v>
      </c>
      <c r="Y117" s="142">
        <f t="shared" si="2"/>
        <v>0</v>
      </c>
      <c r="Z117" s="142">
        <v>0</v>
      </c>
      <c r="AA117" s="143">
        <f t="shared" si="3"/>
        <v>0</v>
      </c>
      <c r="AR117" s="17" t="s">
        <v>87</v>
      </c>
      <c r="AT117" s="17" t="s">
        <v>155</v>
      </c>
      <c r="AU117" s="17" t="s">
        <v>20</v>
      </c>
      <c r="AY117" s="17" t="s">
        <v>154</v>
      </c>
      <c r="BE117" s="144">
        <f t="shared" si="4"/>
        <v>0</v>
      </c>
      <c r="BF117" s="144">
        <f t="shared" si="5"/>
        <v>0</v>
      </c>
      <c r="BG117" s="144">
        <f t="shared" si="6"/>
        <v>0</v>
      </c>
      <c r="BH117" s="144">
        <f t="shared" si="7"/>
        <v>0</v>
      </c>
      <c r="BI117" s="144">
        <f t="shared" si="8"/>
        <v>0</v>
      </c>
      <c r="BJ117" s="17" t="s">
        <v>81</v>
      </c>
      <c r="BK117" s="144">
        <f t="shared" si="9"/>
        <v>0</v>
      </c>
      <c r="BL117" s="17" t="s">
        <v>87</v>
      </c>
      <c r="BM117" s="17" t="s">
        <v>87</v>
      </c>
    </row>
    <row r="118" spans="2:65" s="1" customFormat="1" ht="22.5" customHeight="1" x14ac:dyDescent="0.1">
      <c r="B118" s="135"/>
      <c r="C118" s="136" t="s">
        <v>74</v>
      </c>
      <c r="D118" s="136" t="s">
        <v>155</v>
      </c>
      <c r="E118" s="137" t="s">
        <v>2295</v>
      </c>
      <c r="F118" s="244" t="s">
        <v>2296</v>
      </c>
      <c r="G118" s="245"/>
      <c r="H118" s="245"/>
      <c r="I118" s="245"/>
      <c r="J118" s="138" t="s">
        <v>1245</v>
      </c>
      <c r="K118" s="139">
        <v>2</v>
      </c>
      <c r="L118" s="246">
        <v>0</v>
      </c>
      <c r="M118" s="245"/>
      <c r="N118" s="246">
        <f t="shared" si="0"/>
        <v>0</v>
      </c>
      <c r="O118" s="245"/>
      <c r="P118" s="245"/>
      <c r="Q118" s="245"/>
      <c r="R118" s="140"/>
      <c r="T118" s="141" t="s">
        <v>3</v>
      </c>
      <c r="U118" s="40" t="s">
        <v>41</v>
      </c>
      <c r="V118" s="142">
        <v>0</v>
      </c>
      <c r="W118" s="142">
        <f t="shared" si="1"/>
        <v>0</v>
      </c>
      <c r="X118" s="142">
        <v>0</v>
      </c>
      <c r="Y118" s="142">
        <f t="shared" si="2"/>
        <v>0</v>
      </c>
      <c r="Z118" s="142">
        <v>0</v>
      </c>
      <c r="AA118" s="143">
        <f t="shared" si="3"/>
        <v>0</v>
      </c>
      <c r="AR118" s="17" t="s">
        <v>87</v>
      </c>
      <c r="AT118" s="17" t="s">
        <v>155</v>
      </c>
      <c r="AU118" s="17" t="s">
        <v>20</v>
      </c>
      <c r="AY118" s="17" t="s">
        <v>154</v>
      </c>
      <c r="BE118" s="144">
        <f t="shared" si="4"/>
        <v>0</v>
      </c>
      <c r="BF118" s="144">
        <f t="shared" si="5"/>
        <v>0</v>
      </c>
      <c r="BG118" s="144">
        <f t="shared" si="6"/>
        <v>0</v>
      </c>
      <c r="BH118" s="144">
        <f t="shared" si="7"/>
        <v>0</v>
      </c>
      <c r="BI118" s="144">
        <f t="shared" si="8"/>
        <v>0</v>
      </c>
      <c r="BJ118" s="17" t="s">
        <v>81</v>
      </c>
      <c r="BK118" s="144">
        <f t="shared" si="9"/>
        <v>0</v>
      </c>
      <c r="BL118" s="17" t="s">
        <v>87</v>
      </c>
      <c r="BM118" s="17" t="s">
        <v>93</v>
      </c>
    </row>
    <row r="119" spans="2:65" s="1" customFormat="1" ht="22.5" customHeight="1" x14ac:dyDescent="0.1">
      <c r="B119" s="135"/>
      <c r="C119" s="136" t="s">
        <v>74</v>
      </c>
      <c r="D119" s="136" t="s">
        <v>155</v>
      </c>
      <c r="E119" s="137" t="s">
        <v>2297</v>
      </c>
      <c r="F119" s="244" t="s">
        <v>2298</v>
      </c>
      <c r="G119" s="245"/>
      <c r="H119" s="245"/>
      <c r="I119" s="245"/>
      <c r="J119" s="138" t="s">
        <v>1245</v>
      </c>
      <c r="K119" s="139">
        <v>6</v>
      </c>
      <c r="L119" s="246">
        <v>0</v>
      </c>
      <c r="M119" s="245"/>
      <c r="N119" s="246">
        <f t="shared" si="0"/>
        <v>0</v>
      </c>
      <c r="O119" s="245"/>
      <c r="P119" s="245"/>
      <c r="Q119" s="245"/>
      <c r="R119" s="140"/>
      <c r="T119" s="141" t="s">
        <v>3</v>
      </c>
      <c r="U119" s="40" t="s">
        <v>41</v>
      </c>
      <c r="V119" s="142">
        <v>0</v>
      </c>
      <c r="W119" s="142">
        <f t="shared" si="1"/>
        <v>0</v>
      </c>
      <c r="X119" s="142">
        <v>0</v>
      </c>
      <c r="Y119" s="142">
        <f t="shared" si="2"/>
        <v>0</v>
      </c>
      <c r="Z119" s="142">
        <v>0</v>
      </c>
      <c r="AA119" s="143">
        <f t="shared" si="3"/>
        <v>0</v>
      </c>
      <c r="AR119" s="17" t="s">
        <v>87</v>
      </c>
      <c r="AT119" s="17" t="s">
        <v>155</v>
      </c>
      <c r="AU119" s="17" t="s">
        <v>20</v>
      </c>
      <c r="AY119" s="17" t="s">
        <v>154</v>
      </c>
      <c r="BE119" s="144">
        <f t="shared" si="4"/>
        <v>0</v>
      </c>
      <c r="BF119" s="144">
        <f t="shared" si="5"/>
        <v>0</v>
      </c>
      <c r="BG119" s="144">
        <f t="shared" si="6"/>
        <v>0</v>
      </c>
      <c r="BH119" s="144">
        <f t="shared" si="7"/>
        <v>0</v>
      </c>
      <c r="BI119" s="144">
        <f t="shared" si="8"/>
        <v>0</v>
      </c>
      <c r="BJ119" s="17" t="s">
        <v>81</v>
      </c>
      <c r="BK119" s="144">
        <f t="shared" si="9"/>
        <v>0</v>
      </c>
      <c r="BL119" s="17" t="s">
        <v>87</v>
      </c>
      <c r="BM119" s="17" t="s">
        <v>203</v>
      </c>
    </row>
    <row r="120" spans="2:65" s="1" customFormat="1" ht="22.5" customHeight="1" x14ac:dyDescent="0.1">
      <c r="B120" s="135"/>
      <c r="C120" s="136" t="s">
        <v>74</v>
      </c>
      <c r="D120" s="136" t="s">
        <v>155</v>
      </c>
      <c r="E120" s="137" t="s">
        <v>2299</v>
      </c>
      <c r="F120" s="244" t="s">
        <v>2300</v>
      </c>
      <c r="G120" s="245"/>
      <c r="H120" s="245"/>
      <c r="I120" s="245"/>
      <c r="J120" s="138" t="s">
        <v>1245</v>
      </c>
      <c r="K120" s="139">
        <v>3</v>
      </c>
      <c r="L120" s="246">
        <v>0</v>
      </c>
      <c r="M120" s="245"/>
      <c r="N120" s="246">
        <f t="shared" si="0"/>
        <v>0</v>
      </c>
      <c r="O120" s="245"/>
      <c r="P120" s="245"/>
      <c r="Q120" s="245"/>
      <c r="R120" s="140"/>
      <c r="T120" s="141" t="s">
        <v>3</v>
      </c>
      <c r="U120" s="40" t="s">
        <v>41</v>
      </c>
      <c r="V120" s="142">
        <v>0</v>
      </c>
      <c r="W120" s="142">
        <f t="shared" si="1"/>
        <v>0</v>
      </c>
      <c r="X120" s="142">
        <v>0</v>
      </c>
      <c r="Y120" s="142">
        <f t="shared" si="2"/>
        <v>0</v>
      </c>
      <c r="Z120" s="142">
        <v>0</v>
      </c>
      <c r="AA120" s="143">
        <f t="shared" si="3"/>
        <v>0</v>
      </c>
      <c r="AR120" s="17" t="s">
        <v>87</v>
      </c>
      <c r="AT120" s="17" t="s">
        <v>155</v>
      </c>
      <c r="AU120" s="17" t="s">
        <v>20</v>
      </c>
      <c r="AY120" s="17" t="s">
        <v>154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7" t="s">
        <v>81</v>
      </c>
      <c r="BK120" s="144">
        <f t="shared" si="9"/>
        <v>0</v>
      </c>
      <c r="BL120" s="17" t="s">
        <v>87</v>
      </c>
      <c r="BM120" s="17" t="s">
        <v>25</v>
      </c>
    </row>
    <row r="121" spans="2:65" s="1" customFormat="1" ht="22.5" customHeight="1" x14ac:dyDescent="0.1">
      <c r="B121" s="135"/>
      <c r="C121" s="136" t="s">
        <v>74</v>
      </c>
      <c r="D121" s="136" t="s">
        <v>155</v>
      </c>
      <c r="E121" s="137" t="s">
        <v>2301</v>
      </c>
      <c r="F121" s="244" t="s">
        <v>2302</v>
      </c>
      <c r="G121" s="245"/>
      <c r="H121" s="245"/>
      <c r="I121" s="245"/>
      <c r="J121" s="138" t="s">
        <v>1245</v>
      </c>
      <c r="K121" s="139">
        <v>2</v>
      </c>
      <c r="L121" s="246">
        <v>0</v>
      </c>
      <c r="M121" s="245"/>
      <c r="N121" s="246">
        <f t="shared" si="0"/>
        <v>0</v>
      </c>
      <c r="O121" s="245"/>
      <c r="P121" s="245"/>
      <c r="Q121" s="245"/>
      <c r="R121" s="140"/>
      <c r="T121" s="141" t="s">
        <v>3</v>
      </c>
      <c r="U121" s="40" t="s">
        <v>41</v>
      </c>
      <c r="V121" s="142">
        <v>0</v>
      </c>
      <c r="W121" s="142">
        <f t="shared" si="1"/>
        <v>0</v>
      </c>
      <c r="X121" s="142">
        <v>0</v>
      </c>
      <c r="Y121" s="142">
        <f t="shared" si="2"/>
        <v>0</v>
      </c>
      <c r="Z121" s="142">
        <v>0</v>
      </c>
      <c r="AA121" s="143">
        <f t="shared" si="3"/>
        <v>0</v>
      </c>
      <c r="AR121" s="17" t="s">
        <v>87</v>
      </c>
      <c r="AT121" s="17" t="s">
        <v>155</v>
      </c>
      <c r="AU121" s="17" t="s">
        <v>20</v>
      </c>
      <c r="AY121" s="17" t="s">
        <v>154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7" t="s">
        <v>81</v>
      </c>
      <c r="BK121" s="144">
        <f t="shared" si="9"/>
        <v>0</v>
      </c>
      <c r="BL121" s="17" t="s">
        <v>87</v>
      </c>
      <c r="BM121" s="17" t="s">
        <v>232</v>
      </c>
    </row>
    <row r="122" spans="2:65" s="1" customFormat="1" ht="22.5" customHeight="1" x14ac:dyDescent="0.1">
      <c r="B122" s="135"/>
      <c r="C122" s="136" t="s">
        <v>74</v>
      </c>
      <c r="D122" s="136" t="s">
        <v>155</v>
      </c>
      <c r="E122" s="137" t="s">
        <v>2303</v>
      </c>
      <c r="F122" s="244" t="s">
        <v>2304</v>
      </c>
      <c r="G122" s="245"/>
      <c r="H122" s="245"/>
      <c r="I122" s="245"/>
      <c r="J122" s="138" t="s">
        <v>1224</v>
      </c>
      <c r="K122" s="139">
        <v>1</v>
      </c>
      <c r="L122" s="246">
        <v>0</v>
      </c>
      <c r="M122" s="245"/>
      <c r="N122" s="246">
        <f t="shared" si="0"/>
        <v>0</v>
      </c>
      <c r="O122" s="245"/>
      <c r="P122" s="245"/>
      <c r="Q122" s="245"/>
      <c r="R122" s="140"/>
      <c r="T122" s="141" t="s">
        <v>3</v>
      </c>
      <c r="U122" s="40" t="s">
        <v>41</v>
      </c>
      <c r="V122" s="142">
        <v>0</v>
      </c>
      <c r="W122" s="142">
        <f t="shared" si="1"/>
        <v>0</v>
      </c>
      <c r="X122" s="142">
        <v>0</v>
      </c>
      <c r="Y122" s="142">
        <f t="shared" si="2"/>
        <v>0</v>
      </c>
      <c r="Z122" s="142">
        <v>0</v>
      </c>
      <c r="AA122" s="143">
        <f t="shared" si="3"/>
        <v>0</v>
      </c>
      <c r="AR122" s="17" t="s">
        <v>87</v>
      </c>
      <c r="AT122" s="17" t="s">
        <v>155</v>
      </c>
      <c r="AU122" s="17" t="s">
        <v>20</v>
      </c>
      <c r="AY122" s="17" t="s">
        <v>154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7" t="s">
        <v>81</v>
      </c>
      <c r="BK122" s="144">
        <f t="shared" si="9"/>
        <v>0</v>
      </c>
      <c r="BL122" s="17" t="s">
        <v>87</v>
      </c>
      <c r="BM122" s="17" t="s">
        <v>246</v>
      </c>
    </row>
    <row r="123" spans="2:65" s="9" customFormat="1" ht="37.35" customHeight="1" x14ac:dyDescent="0.2">
      <c r="B123" s="124"/>
      <c r="C123" s="125"/>
      <c r="D123" s="126" t="s">
        <v>2287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272">
        <f>BK123</f>
        <v>0</v>
      </c>
      <c r="O123" s="273"/>
      <c r="P123" s="273"/>
      <c r="Q123" s="273"/>
      <c r="R123" s="127"/>
      <c r="T123" s="128"/>
      <c r="U123" s="125"/>
      <c r="V123" s="125"/>
      <c r="W123" s="129">
        <f>SUM(W124:W144)</f>
        <v>0</v>
      </c>
      <c r="X123" s="125"/>
      <c r="Y123" s="129">
        <f>SUM(Y124:Y144)</f>
        <v>0</v>
      </c>
      <c r="Z123" s="125"/>
      <c r="AA123" s="130">
        <f>SUM(AA124:AA144)</f>
        <v>0</v>
      </c>
      <c r="AR123" s="131" t="s">
        <v>20</v>
      </c>
      <c r="AT123" s="132" t="s">
        <v>73</v>
      </c>
      <c r="AU123" s="132" t="s">
        <v>74</v>
      </c>
      <c r="AY123" s="131" t="s">
        <v>154</v>
      </c>
      <c r="BK123" s="133">
        <f>SUM(BK124:BK144)</f>
        <v>0</v>
      </c>
    </row>
    <row r="124" spans="2:65" s="1" customFormat="1" ht="22.5" customHeight="1" x14ac:dyDescent="0.1">
      <c r="B124" s="135"/>
      <c r="C124" s="136" t="s">
        <v>74</v>
      </c>
      <c r="D124" s="136" t="s">
        <v>155</v>
      </c>
      <c r="E124" s="137" t="s">
        <v>2305</v>
      </c>
      <c r="F124" s="244" t="s">
        <v>2306</v>
      </c>
      <c r="G124" s="245"/>
      <c r="H124" s="245"/>
      <c r="I124" s="245"/>
      <c r="J124" s="138" t="s">
        <v>1245</v>
      </c>
      <c r="K124" s="139">
        <v>3</v>
      </c>
      <c r="L124" s="246">
        <v>0</v>
      </c>
      <c r="M124" s="245"/>
      <c r="N124" s="246">
        <f t="shared" ref="N124:N144" si="10">ROUND(L124*K124,2)</f>
        <v>0</v>
      </c>
      <c r="O124" s="245"/>
      <c r="P124" s="245"/>
      <c r="Q124" s="245"/>
      <c r="R124" s="140"/>
      <c r="T124" s="141" t="s">
        <v>3</v>
      </c>
      <c r="U124" s="40" t="s">
        <v>41</v>
      </c>
      <c r="V124" s="142">
        <v>0</v>
      </c>
      <c r="W124" s="142">
        <f t="shared" ref="W124:W144" si="11">V124*K124</f>
        <v>0</v>
      </c>
      <c r="X124" s="142">
        <v>0</v>
      </c>
      <c r="Y124" s="142">
        <f t="shared" ref="Y124:Y144" si="12">X124*K124</f>
        <v>0</v>
      </c>
      <c r="Z124" s="142">
        <v>0</v>
      </c>
      <c r="AA124" s="143">
        <f t="shared" ref="AA124:AA144" si="13">Z124*K124</f>
        <v>0</v>
      </c>
      <c r="AR124" s="17" t="s">
        <v>87</v>
      </c>
      <c r="AT124" s="17" t="s">
        <v>155</v>
      </c>
      <c r="AU124" s="17" t="s">
        <v>20</v>
      </c>
      <c r="AY124" s="17" t="s">
        <v>154</v>
      </c>
      <c r="BE124" s="144">
        <f t="shared" ref="BE124:BE144" si="14">IF(U124="základní",N124,0)</f>
        <v>0</v>
      </c>
      <c r="BF124" s="144">
        <f t="shared" ref="BF124:BF144" si="15">IF(U124="snížená",N124,0)</f>
        <v>0</v>
      </c>
      <c r="BG124" s="144">
        <f t="shared" ref="BG124:BG144" si="16">IF(U124="zákl. přenesená",N124,0)</f>
        <v>0</v>
      </c>
      <c r="BH124" s="144">
        <f t="shared" ref="BH124:BH144" si="17">IF(U124="sníž. přenesená",N124,0)</f>
        <v>0</v>
      </c>
      <c r="BI124" s="144">
        <f t="shared" ref="BI124:BI144" si="18">IF(U124="nulová",N124,0)</f>
        <v>0</v>
      </c>
      <c r="BJ124" s="17" t="s">
        <v>81</v>
      </c>
      <c r="BK124" s="144">
        <f t="shared" ref="BK124:BK144" si="19">ROUND(L124*K124,2)</f>
        <v>0</v>
      </c>
      <c r="BL124" s="17" t="s">
        <v>87</v>
      </c>
      <c r="BM124" s="17" t="s">
        <v>258</v>
      </c>
    </row>
    <row r="125" spans="2:65" s="1" customFormat="1" ht="22.5" customHeight="1" x14ac:dyDescent="0.1">
      <c r="B125" s="135"/>
      <c r="C125" s="136" t="s">
        <v>74</v>
      </c>
      <c r="D125" s="136" t="s">
        <v>155</v>
      </c>
      <c r="E125" s="137" t="s">
        <v>2307</v>
      </c>
      <c r="F125" s="244" t="s">
        <v>2308</v>
      </c>
      <c r="G125" s="245"/>
      <c r="H125" s="245"/>
      <c r="I125" s="245"/>
      <c r="J125" s="138" t="s">
        <v>1245</v>
      </c>
      <c r="K125" s="139">
        <v>4</v>
      </c>
      <c r="L125" s="246">
        <v>0</v>
      </c>
      <c r="M125" s="245"/>
      <c r="N125" s="246">
        <f t="shared" si="10"/>
        <v>0</v>
      </c>
      <c r="O125" s="245"/>
      <c r="P125" s="245"/>
      <c r="Q125" s="245"/>
      <c r="R125" s="140"/>
      <c r="T125" s="141" t="s">
        <v>3</v>
      </c>
      <c r="U125" s="40" t="s">
        <v>41</v>
      </c>
      <c r="V125" s="142">
        <v>0</v>
      </c>
      <c r="W125" s="142">
        <f t="shared" si="11"/>
        <v>0</v>
      </c>
      <c r="X125" s="142">
        <v>0</v>
      </c>
      <c r="Y125" s="142">
        <f t="shared" si="12"/>
        <v>0</v>
      </c>
      <c r="Z125" s="142">
        <v>0</v>
      </c>
      <c r="AA125" s="143">
        <f t="shared" si="13"/>
        <v>0</v>
      </c>
      <c r="AR125" s="17" t="s">
        <v>87</v>
      </c>
      <c r="AT125" s="17" t="s">
        <v>155</v>
      </c>
      <c r="AU125" s="17" t="s">
        <v>20</v>
      </c>
      <c r="AY125" s="17" t="s">
        <v>154</v>
      </c>
      <c r="BE125" s="144">
        <f t="shared" si="14"/>
        <v>0</v>
      </c>
      <c r="BF125" s="144">
        <f t="shared" si="15"/>
        <v>0</v>
      </c>
      <c r="BG125" s="144">
        <f t="shared" si="16"/>
        <v>0</v>
      </c>
      <c r="BH125" s="144">
        <f t="shared" si="17"/>
        <v>0</v>
      </c>
      <c r="BI125" s="144">
        <f t="shared" si="18"/>
        <v>0</v>
      </c>
      <c r="BJ125" s="17" t="s">
        <v>81</v>
      </c>
      <c r="BK125" s="144">
        <f t="shared" si="19"/>
        <v>0</v>
      </c>
      <c r="BL125" s="17" t="s">
        <v>87</v>
      </c>
      <c r="BM125" s="17" t="s">
        <v>289</v>
      </c>
    </row>
    <row r="126" spans="2:65" s="1" customFormat="1" ht="22.5" customHeight="1" x14ac:dyDescent="0.1">
      <c r="B126" s="135"/>
      <c r="C126" s="136" t="s">
        <v>74</v>
      </c>
      <c r="D126" s="136" t="s">
        <v>155</v>
      </c>
      <c r="E126" s="137" t="s">
        <v>2309</v>
      </c>
      <c r="F126" s="244" t="s">
        <v>2310</v>
      </c>
      <c r="G126" s="245"/>
      <c r="H126" s="245"/>
      <c r="I126" s="245"/>
      <c r="J126" s="138" t="s">
        <v>1245</v>
      </c>
      <c r="K126" s="139">
        <v>4</v>
      </c>
      <c r="L126" s="246">
        <v>0</v>
      </c>
      <c r="M126" s="245"/>
      <c r="N126" s="246">
        <f t="shared" si="10"/>
        <v>0</v>
      </c>
      <c r="O126" s="245"/>
      <c r="P126" s="245"/>
      <c r="Q126" s="245"/>
      <c r="R126" s="140"/>
      <c r="T126" s="141" t="s">
        <v>3</v>
      </c>
      <c r="U126" s="40" t="s">
        <v>41</v>
      </c>
      <c r="V126" s="142">
        <v>0</v>
      </c>
      <c r="W126" s="142">
        <f t="shared" si="11"/>
        <v>0</v>
      </c>
      <c r="X126" s="142">
        <v>0</v>
      </c>
      <c r="Y126" s="142">
        <f t="shared" si="12"/>
        <v>0</v>
      </c>
      <c r="Z126" s="142">
        <v>0</v>
      </c>
      <c r="AA126" s="143">
        <f t="shared" si="13"/>
        <v>0</v>
      </c>
      <c r="AR126" s="17" t="s">
        <v>87</v>
      </c>
      <c r="AT126" s="17" t="s">
        <v>155</v>
      </c>
      <c r="AU126" s="17" t="s">
        <v>20</v>
      </c>
      <c r="AY126" s="17" t="s">
        <v>154</v>
      </c>
      <c r="BE126" s="144">
        <f t="shared" si="14"/>
        <v>0</v>
      </c>
      <c r="BF126" s="144">
        <f t="shared" si="15"/>
        <v>0</v>
      </c>
      <c r="BG126" s="144">
        <f t="shared" si="16"/>
        <v>0</v>
      </c>
      <c r="BH126" s="144">
        <f t="shared" si="17"/>
        <v>0</v>
      </c>
      <c r="BI126" s="144">
        <f t="shared" si="18"/>
        <v>0</v>
      </c>
      <c r="BJ126" s="17" t="s">
        <v>81</v>
      </c>
      <c r="BK126" s="144">
        <f t="shared" si="19"/>
        <v>0</v>
      </c>
      <c r="BL126" s="17" t="s">
        <v>87</v>
      </c>
      <c r="BM126" s="17" t="s">
        <v>298</v>
      </c>
    </row>
    <row r="127" spans="2:65" s="1" customFormat="1" ht="22.5" customHeight="1" x14ac:dyDescent="0.1">
      <c r="B127" s="135"/>
      <c r="C127" s="136" t="s">
        <v>74</v>
      </c>
      <c r="D127" s="136" t="s">
        <v>155</v>
      </c>
      <c r="E127" s="137" t="s">
        <v>2311</v>
      </c>
      <c r="F127" s="244" t="s">
        <v>2312</v>
      </c>
      <c r="G127" s="245"/>
      <c r="H127" s="245"/>
      <c r="I127" s="245"/>
      <c r="J127" s="138" t="s">
        <v>1245</v>
      </c>
      <c r="K127" s="139">
        <v>20</v>
      </c>
      <c r="L127" s="246">
        <v>0</v>
      </c>
      <c r="M127" s="245"/>
      <c r="N127" s="246">
        <f t="shared" si="10"/>
        <v>0</v>
      </c>
      <c r="O127" s="245"/>
      <c r="P127" s="245"/>
      <c r="Q127" s="245"/>
      <c r="R127" s="140"/>
      <c r="T127" s="141" t="s">
        <v>3</v>
      </c>
      <c r="U127" s="40" t="s">
        <v>41</v>
      </c>
      <c r="V127" s="142">
        <v>0</v>
      </c>
      <c r="W127" s="142">
        <f t="shared" si="11"/>
        <v>0</v>
      </c>
      <c r="X127" s="142">
        <v>0</v>
      </c>
      <c r="Y127" s="142">
        <f t="shared" si="12"/>
        <v>0</v>
      </c>
      <c r="Z127" s="142">
        <v>0</v>
      </c>
      <c r="AA127" s="143">
        <f t="shared" si="13"/>
        <v>0</v>
      </c>
      <c r="AR127" s="17" t="s">
        <v>87</v>
      </c>
      <c r="AT127" s="17" t="s">
        <v>155</v>
      </c>
      <c r="AU127" s="17" t="s">
        <v>20</v>
      </c>
      <c r="AY127" s="17" t="s">
        <v>154</v>
      </c>
      <c r="BE127" s="144">
        <f t="shared" si="14"/>
        <v>0</v>
      </c>
      <c r="BF127" s="144">
        <f t="shared" si="15"/>
        <v>0</v>
      </c>
      <c r="BG127" s="144">
        <f t="shared" si="16"/>
        <v>0</v>
      </c>
      <c r="BH127" s="144">
        <f t="shared" si="17"/>
        <v>0</v>
      </c>
      <c r="BI127" s="144">
        <f t="shared" si="18"/>
        <v>0</v>
      </c>
      <c r="BJ127" s="17" t="s">
        <v>81</v>
      </c>
      <c r="BK127" s="144">
        <f t="shared" si="19"/>
        <v>0</v>
      </c>
      <c r="BL127" s="17" t="s">
        <v>87</v>
      </c>
      <c r="BM127" s="17" t="s">
        <v>305</v>
      </c>
    </row>
    <row r="128" spans="2:65" s="1" customFormat="1" ht="22.5" customHeight="1" x14ac:dyDescent="0.1">
      <c r="B128" s="135"/>
      <c r="C128" s="136" t="s">
        <v>74</v>
      </c>
      <c r="D128" s="136" t="s">
        <v>155</v>
      </c>
      <c r="E128" s="137" t="s">
        <v>2313</v>
      </c>
      <c r="F128" s="244" t="s">
        <v>2314</v>
      </c>
      <c r="G128" s="245"/>
      <c r="H128" s="245"/>
      <c r="I128" s="245"/>
      <c r="J128" s="138" t="s">
        <v>1245</v>
      </c>
      <c r="K128" s="139">
        <v>2</v>
      </c>
      <c r="L128" s="246">
        <v>0</v>
      </c>
      <c r="M128" s="245"/>
      <c r="N128" s="246">
        <f t="shared" si="10"/>
        <v>0</v>
      </c>
      <c r="O128" s="245"/>
      <c r="P128" s="245"/>
      <c r="Q128" s="245"/>
      <c r="R128" s="140"/>
      <c r="T128" s="141" t="s">
        <v>3</v>
      </c>
      <c r="U128" s="40" t="s">
        <v>41</v>
      </c>
      <c r="V128" s="142">
        <v>0</v>
      </c>
      <c r="W128" s="142">
        <f t="shared" si="11"/>
        <v>0</v>
      </c>
      <c r="X128" s="142">
        <v>0</v>
      </c>
      <c r="Y128" s="142">
        <f t="shared" si="12"/>
        <v>0</v>
      </c>
      <c r="Z128" s="142">
        <v>0</v>
      </c>
      <c r="AA128" s="143">
        <f t="shared" si="13"/>
        <v>0</v>
      </c>
      <c r="AR128" s="17" t="s">
        <v>87</v>
      </c>
      <c r="AT128" s="17" t="s">
        <v>155</v>
      </c>
      <c r="AU128" s="17" t="s">
        <v>20</v>
      </c>
      <c r="AY128" s="17" t="s">
        <v>154</v>
      </c>
      <c r="BE128" s="144">
        <f t="shared" si="14"/>
        <v>0</v>
      </c>
      <c r="BF128" s="144">
        <f t="shared" si="15"/>
        <v>0</v>
      </c>
      <c r="BG128" s="144">
        <f t="shared" si="16"/>
        <v>0</v>
      </c>
      <c r="BH128" s="144">
        <f t="shared" si="17"/>
        <v>0</v>
      </c>
      <c r="BI128" s="144">
        <f t="shared" si="18"/>
        <v>0</v>
      </c>
      <c r="BJ128" s="17" t="s">
        <v>81</v>
      </c>
      <c r="BK128" s="144">
        <f t="shared" si="19"/>
        <v>0</v>
      </c>
      <c r="BL128" s="17" t="s">
        <v>87</v>
      </c>
      <c r="BM128" s="17" t="s">
        <v>315</v>
      </c>
    </row>
    <row r="129" spans="2:65" s="1" customFormat="1" ht="22.5" customHeight="1" x14ac:dyDescent="0.1">
      <c r="B129" s="135"/>
      <c r="C129" s="136" t="s">
        <v>74</v>
      </c>
      <c r="D129" s="136" t="s">
        <v>155</v>
      </c>
      <c r="E129" s="137" t="s">
        <v>2315</v>
      </c>
      <c r="F129" s="244" t="s">
        <v>2316</v>
      </c>
      <c r="G129" s="245"/>
      <c r="H129" s="245"/>
      <c r="I129" s="245"/>
      <c r="J129" s="138" t="s">
        <v>1245</v>
      </c>
      <c r="K129" s="139">
        <v>7</v>
      </c>
      <c r="L129" s="246">
        <v>0</v>
      </c>
      <c r="M129" s="245"/>
      <c r="N129" s="246">
        <f t="shared" si="10"/>
        <v>0</v>
      </c>
      <c r="O129" s="245"/>
      <c r="P129" s="245"/>
      <c r="Q129" s="245"/>
      <c r="R129" s="140"/>
      <c r="T129" s="141" t="s">
        <v>3</v>
      </c>
      <c r="U129" s="40" t="s">
        <v>41</v>
      </c>
      <c r="V129" s="142">
        <v>0</v>
      </c>
      <c r="W129" s="142">
        <f t="shared" si="11"/>
        <v>0</v>
      </c>
      <c r="X129" s="142">
        <v>0</v>
      </c>
      <c r="Y129" s="142">
        <f t="shared" si="12"/>
        <v>0</v>
      </c>
      <c r="Z129" s="142">
        <v>0</v>
      </c>
      <c r="AA129" s="143">
        <f t="shared" si="13"/>
        <v>0</v>
      </c>
      <c r="AR129" s="17" t="s">
        <v>87</v>
      </c>
      <c r="AT129" s="17" t="s">
        <v>155</v>
      </c>
      <c r="AU129" s="17" t="s">
        <v>20</v>
      </c>
      <c r="AY129" s="17" t="s">
        <v>154</v>
      </c>
      <c r="BE129" s="144">
        <f t="shared" si="14"/>
        <v>0</v>
      </c>
      <c r="BF129" s="144">
        <f t="shared" si="15"/>
        <v>0</v>
      </c>
      <c r="BG129" s="144">
        <f t="shared" si="16"/>
        <v>0</v>
      </c>
      <c r="BH129" s="144">
        <f t="shared" si="17"/>
        <v>0</v>
      </c>
      <c r="BI129" s="144">
        <f t="shared" si="18"/>
        <v>0</v>
      </c>
      <c r="BJ129" s="17" t="s">
        <v>81</v>
      </c>
      <c r="BK129" s="144">
        <f t="shared" si="19"/>
        <v>0</v>
      </c>
      <c r="BL129" s="17" t="s">
        <v>87</v>
      </c>
      <c r="BM129" s="17" t="s">
        <v>329</v>
      </c>
    </row>
    <row r="130" spans="2:65" s="1" customFormat="1" ht="22.5" customHeight="1" x14ac:dyDescent="0.1">
      <c r="B130" s="135"/>
      <c r="C130" s="136" t="s">
        <v>74</v>
      </c>
      <c r="D130" s="136" t="s">
        <v>155</v>
      </c>
      <c r="E130" s="137" t="s">
        <v>2317</v>
      </c>
      <c r="F130" s="244" t="s">
        <v>2318</v>
      </c>
      <c r="G130" s="245"/>
      <c r="H130" s="245"/>
      <c r="I130" s="245"/>
      <c r="J130" s="138" t="s">
        <v>1245</v>
      </c>
      <c r="K130" s="139">
        <v>18</v>
      </c>
      <c r="L130" s="246">
        <v>0</v>
      </c>
      <c r="M130" s="245"/>
      <c r="N130" s="246">
        <f t="shared" si="10"/>
        <v>0</v>
      </c>
      <c r="O130" s="245"/>
      <c r="P130" s="245"/>
      <c r="Q130" s="245"/>
      <c r="R130" s="140"/>
      <c r="T130" s="141" t="s">
        <v>3</v>
      </c>
      <c r="U130" s="40" t="s">
        <v>41</v>
      </c>
      <c r="V130" s="142">
        <v>0</v>
      </c>
      <c r="W130" s="142">
        <f t="shared" si="11"/>
        <v>0</v>
      </c>
      <c r="X130" s="142">
        <v>0</v>
      </c>
      <c r="Y130" s="142">
        <f t="shared" si="12"/>
        <v>0</v>
      </c>
      <c r="Z130" s="142">
        <v>0</v>
      </c>
      <c r="AA130" s="143">
        <f t="shared" si="13"/>
        <v>0</v>
      </c>
      <c r="AR130" s="17" t="s">
        <v>87</v>
      </c>
      <c r="AT130" s="17" t="s">
        <v>155</v>
      </c>
      <c r="AU130" s="17" t="s">
        <v>20</v>
      </c>
      <c r="AY130" s="17" t="s">
        <v>154</v>
      </c>
      <c r="BE130" s="144">
        <f t="shared" si="14"/>
        <v>0</v>
      </c>
      <c r="BF130" s="144">
        <f t="shared" si="15"/>
        <v>0</v>
      </c>
      <c r="BG130" s="144">
        <f t="shared" si="16"/>
        <v>0</v>
      </c>
      <c r="BH130" s="144">
        <f t="shared" si="17"/>
        <v>0</v>
      </c>
      <c r="BI130" s="144">
        <f t="shared" si="18"/>
        <v>0</v>
      </c>
      <c r="BJ130" s="17" t="s">
        <v>81</v>
      </c>
      <c r="BK130" s="144">
        <f t="shared" si="19"/>
        <v>0</v>
      </c>
      <c r="BL130" s="17" t="s">
        <v>87</v>
      </c>
      <c r="BM130" s="17" t="s">
        <v>351</v>
      </c>
    </row>
    <row r="131" spans="2:65" s="1" customFormat="1" ht="22.5" customHeight="1" x14ac:dyDescent="0.1">
      <c r="B131" s="135"/>
      <c r="C131" s="136" t="s">
        <v>74</v>
      </c>
      <c r="D131" s="136" t="s">
        <v>155</v>
      </c>
      <c r="E131" s="137" t="s">
        <v>2319</v>
      </c>
      <c r="F131" s="244" t="s">
        <v>2320</v>
      </c>
      <c r="G131" s="245"/>
      <c r="H131" s="245"/>
      <c r="I131" s="245"/>
      <c r="J131" s="138" t="s">
        <v>1245</v>
      </c>
      <c r="K131" s="139">
        <v>11</v>
      </c>
      <c r="L131" s="246">
        <v>0</v>
      </c>
      <c r="M131" s="245"/>
      <c r="N131" s="246">
        <f t="shared" si="10"/>
        <v>0</v>
      </c>
      <c r="O131" s="245"/>
      <c r="P131" s="245"/>
      <c r="Q131" s="245"/>
      <c r="R131" s="140"/>
      <c r="T131" s="141" t="s">
        <v>3</v>
      </c>
      <c r="U131" s="40" t="s">
        <v>41</v>
      </c>
      <c r="V131" s="142">
        <v>0</v>
      </c>
      <c r="W131" s="142">
        <f t="shared" si="11"/>
        <v>0</v>
      </c>
      <c r="X131" s="142">
        <v>0</v>
      </c>
      <c r="Y131" s="142">
        <f t="shared" si="12"/>
        <v>0</v>
      </c>
      <c r="Z131" s="142">
        <v>0</v>
      </c>
      <c r="AA131" s="143">
        <f t="shared" si="13"/>
        <v>0</v>
      </c>
      <c r="AR131" s="17" t="s">
        <v>87</v>
      </c>
      <c r="AT131" s="17" t="s">
        <v>155</v>
      </c>
      <c r="AU131" s="17" t="s">
        <v>20</v>
      </c>
      <c r="AY131" s="17" t="s">
        <v>154</v>
      </c>
      <c r="BE131" s="144">
        <f t="shared" si="14"/>
        <v>0</v>
      </c>
      <c r="BF131" s="144">
        <f t="shared" si="15"/>
        <v>0</v>
      </c>
      <c r="BG131" s="144">
        <f t="shared" si="16"/>
        <v>0</v>
      </c>
      <c r="BH131" s="144">
        <f t="shared" si="17"/>
        <v>0</v>
      </c>
      <c r="BI131" s="144">
        <f t="shared" si="18"/>
        <v>0</v>
      </c>
      <c r="BJ131" s="17" t="s">
        <v>81</v>
      </c>
      <c r="BK131" s="144">
        <f t="shared" si="19"/>
        <v>0</v>
      </c>
      <c r="BL131" s="17" t="s">
        <v>87</v>
      </c>
      <c r="BM131" s="17" t="s">
        <v>373</v>
      </c>
    </row>
    <row r="132" spans="2:65" s="1" customFormat="1" ht="22.5" customHeight="1" x14ac:dyDescent="0.1">
      <c r="B132" s="135"/>
      <c r="C132" s="136" t="s">
        <v>74</v>
      </c>
      <c r="D132" s="136" t="s">
        <v>155</v>
      </c>
      <c r="E132" s="137" t="s">
        <v>2321</v>
      </c>
      <c r="F132" s="244" t="s">
        <v>2322</v>
      </c>
      <c r="G132" s="245"/>
      <c r="H132" s="245"/>
      <c r="I132" s="245"/>
      <c r="J132" s="138" t="s">
        <v>1245</v>
      </c>
      <c r="K132" s="139">
        <v>11</v>
      </c>
      <c r="L132" s="246">
        <v>0</v>
      </c>
      <c r="M132" s="245"/>
      <c r="N132" s="246">
        <f t="shared" si="10"/>
        <v>0</v>
      </c>
      <c r="O132" s="245"/>
      <c r="P132" s="245"/>
      <c r="Q132" s="245"/>
      <c r="R132" s="140"/>
      <c r="T132" s="141" t="s">
        <v>3</v>
      </c>
      <c r="U132" s="40" t="s">
        <v>41</v>
      </c>
      <c r="V132" s="142">
        <v>0</v>
      </c>
      <c r="W132" s="142">
        <f t="shared" si="11"/>
        <v>0</v>
      </c>
      <c r="X132" s="142">
        <v>0</v>
      </c>
      <c r="Y132" s="142">
        <f t="shared" si="12"/>
        <v>0</v>
      </c>
      <c r="Z132" s="142">
        <v>0</v>
      </c>
      <c r="AA132" s="143">
        <f t="shared" si="13"/>
        <v>0</v>
      </c>
      <c r="AR132" s="17" t="s">
        <v>87</v>
      </c>
      <c r="AT132" s="17" t="s">
        <v>155</v>
      </c>
      <c r="AU132" s="17" t="s">
        <v>20</v>
      </c>
      <c r="AY132" s="17" t="s">
        <v>154</v>
      </c>
      <c r="BE132" s="144">
        <f t="shared" si="14"/>
        <v>0</v>
      </c>
      <c r="BF132" s="144">
        <f t="shared" si="15"/>
        <v>0</v>
      </c>
      <c r="BG132" s="144">
        <f t="shared" si="16"/>
        <v>0</v>
      </c>
      <c r="BH132" s="144">
        <f t="shared" si="17"/>
        <v>0</v>
      </c>
      <c r="BI132" s="144">
        <f t="shared" si="18"/>
        <v>0</v>
      </c>
      <c r="BJ132" s="17" t="s">
        <v>81</v>
      </c>
      <c r="BK132" s="144">
        <f t="shared" si="19"/>
        <v>0</v>
      </c>
      <c r="BL132" s="17" t="s">
        <v>87</v>
      </c>
      <c r="BM132" s="17" t="s">
        <v>383</v>
      </c>
    </row>
    <row r="133" spans="2:65" s="1" customFormat="1" ht="22.5" customHeight="1" x14ac:dyDescent="0.1">
      <c r="B133" s="135"/>
      <c r="C133" s="136" t="s">
        <v>74</v>
      </c>
      <c r="D133" s="136" t="s">
        <v>155</v>
      </c>
      <c r="E133" s="137" t="s">
        <v>2323</v>
      </c>
      <c r="F133" s="244" t="s">
        <v>2324</v>
      </c>
      <c r="G133" s="245"/>
      <c r="H133" s="245"/>
      <c r="I133" s="245"/>
      <c r="J133" s="138" t="s">
        <v>1245</v>
      </c>
      <c r="K133" s="139">
        <v>3</v>
      </c>
      <c r="L133" s="246">
        <v>0</v>
      </c>
      <c r="M133" s="245"/>
      <c r="N133" s="246">
        <f t="shared" si="10"/>
        <v>0</v>
      </c>
      <c r="O133" s="245"/>
      <c r="P133" s="245"/>
      <c r="Q133" s="245"/>
      <c r="R133" s="140"/>
      <c r="T133" s="141" t="s">
        <v>3</v>
      </c>
      <c r="U133" s="40" t="s">
        <v>41</v>
      </c>
      <c r="V133" s="142">
        <v>0</v>
      </c>
      <c r="W133" s="142">
        <f t="shared" si="11"/>
        <v>0</v>
      </c>
      <c r="X133" s="142">
        <v>0</v>
      </c>
      <c r="Y133" s="142">
        <f t="shared" si="12"/>
        <v>0</v>
      </c>
      <c r="Z133" s="142">
        <v>0</v>
      </c>
      <c r="AA133" s="143">
        <f t="shared" si="13"/>
        <v>0</v>
      </c>
      <c r="AR133" s="17" t="s">
        <v>87</v>
      </c>
      <c r="AT133" s="17" t="s">
        <v>155</v>
      </c>
      <c r="AU133" s="17" t="s">
        <v>20</v>
      </c>
      <c r="AY133" s="17" t="s">
        <v>154</v>
      </c>
      <c r="BE133" s="144">
        <f t="shared" si="14"/>
        <v>0</v>
      </c>
      <c r="BF133" s="144">
        <f t="shared" si="15"/>
        <v>0</v>
      </c>
      <c r="BG133" s="144">
        <f t="shared" si="16"/>
        <v>0</v>
      </c>
      <c r="BH133" s="144">
        <f t="shared" si="17"/>
        <v>0</v>
      </c>
      <c r="BI133" s="144">
        <f t="shared" si="18"/>
        <v>0</v>
      </c>
      <c r="BJ133" s="17" t="s">
        <v>81</v>
      </c>
      <c r="BK133" s="144">
        <f t="shared" si="19"/>
        <v>0</v>
      </c>
      <c r="BL133" s="17" t="s">
        <v>87</v>
      </c>
      <c r="BM133" s="17" t="s">
        <v>398</v>
      </c>
    </row>
    <row r="134" spans="2:65" s="1" customFormat="1" ht="22.5" customHeight="1" x14ac:dyDescent="0.1">
      <c r="B134" s="135"/>
      <c r="C134" s="136" t="s">
        <v>74</v>
      </c>
      <c r="D134" s="136" t="s">
        <v>155</v>
      </c>
      <c r="E134" s="137" t="s">
        <v>2325</v>
      </c>
      <c r="F134" s="244" t="s">
        <v>2326</v>
      </c>
      <c r="G134" s="245"/>
      <c r="H134" s="245"/>
      <c r="I134" s="245"/>
      <c r="J134" s="138" t="s">
        <v>1245</v>
      </c>
      <c r="K134" s="139">
        <v>5</v>
      </c>
      <c r="L134" s="246">
        <v>0</v>
      </c>
      <c r="M134" s="245"/>
      <c r="N134" s="246">
        <f t="shared" si="10"/>
        <v>0</v>
      </c>
      <c r="O134" s="245"/>
      <c r="P134" s="245"/>
      <c r="Q134" s="245"/>
      <c r="R134" s="140"/>
      <c r="T134" s="141" t="s">
        <v>3</v>
      </c>
      <c r="U134" s="40" t="s">
        <v>41</v>
      </c>
      <c r="V134" s="142">
        <v>0</v>
      </c>
      <c r="W134" s="142">
        <f t="shared" si="11"/>
        <v>0</v>
      </c>
      <c r="X134" s="142">
        <v>0</v>
      </c>
      <c r="Y134" s="142">
        <f t="shared" si="12"/>
        <v>0</v>
      </c>
      <c r="Z134" s="142">
        <v>0</v>
      </c>
      <c r="AA134" s="143">
        <f t="shared" si="13"/>
        <v>0</v>
      </c>
      <c r="AR134" s="17" t="s">
        <v>87</v>
      </c>
      <c r="AT134" s="17" t="s">
        <v>155</v>
      </c>
      <c r="AU134" s="17" t="s">
        <v>20</v>
      </c>
      <c r="AY134" s="17" t="s">
        <v>154</v>
      </c>
      <c r="BE134" s="144">
        <f t="shared" si="14"/>
        <v>0</v>
      </c>
      <c r="BF134" s="144">
        <f t="shared" si="15"/>
        <v>0</v>
      </c>
      <c r="BG134" s="144">
        <f t="shared" si="16"/>
        <v>0</v>
      </c>
      <c r="BH134" s="144">
        <f t="shared" si="17"/>
        <v>0</v>
      </c>
      <c r="BI134" s="144">
        <f t="shared" si="18"/>
        <v>0</v>
      </c>
      <c r="BJ134" s="17" t="s">
        <v>81</v>
      </c>
      <c r="BK134" s="144">
        <f t="shared" si="19"/>
        <v>0</v>
      </c>
      <c r="BL134" s="17" t="s">
        <v>87</v>
      </c>
      <c r="BM134" s="17" t="s">
        <v>407</v>
      </c>
    </row>
    <row r="135" spans="2:65" s="1" customFormat="1" ht="22.5" customHeight="1" x14ac:dyDescent="0.1">
      <c r="B135" s="135"/>
      <c r="C135" s="136" t="s">
        <v>74</v>
      </c>
      <c r="D135" s="136" t="s">
        <v>155</v>
      </c>
      <c r="E135" s="137" t="s">
        <v>2327</v>
      </c>
      <c r="F135" s="244" t="s">
        <v>2328</v>
      </c>
      <c r="G135" s="245"/>
      <c r="H135" s="245"/>
      <c r="I135" s="245"/>
      <c r="J135" s="138" t="s">
        <v>1245</v>
      </c>
      <c r="K135" s="139">
        <v>1</v>
      </c>
      <c r="L135" s="246">
        <v>0</v>
      </c>
      <c r="M135" s="245"/>
      <c r="N135" s="246">
        <f t="shared" si="10"/>
        <v>0</v>
      </c>
      <c r="O135" s="245"/>
      <c r="P135" s="245"/>
      <c r="Q135" s="245"/>
      <c r="R135" s="140"/>
      <c r="T135" s="141" t="s">
        <v>3</v>
      </c>
      <c r="U135" s="40" t="s">
        <v>41</v>
      </c>
      <c r="V135" s="142">
        <v>0</v>
      </c>
      <c r="W135" s="142">
        <f t="shared" si="11"/>
        <v>0</v>
      </c>
      <c r="X135" s="142">
        <v>0</v>
      </c>
      <c r="Y135" s="142">
        <f t="shared" si="12"/>
        <v>0</v>
      </c>
      <c r="Z135" s="142">
        <v>0</v>
      </c>
      <c r="AA135" s="143">
        <f t="shared" si="13"/>
        <v>0</v>
      </c>
      <c r="AR135" s="17" t="s">
        <v>87</v>
      </c>
      <c r="AT135" s="17" t="s">
        <v>155</v>
      </c>
      <c r="AU135" s="17" t="s">
        <v>20</v>
      </c>
      <c r="AY135" s="17" t="s">
        <v>154</v>
      </c>
      <c r="BE135" s="144">
        <f t="shared" si="14"/>
        <v>0</v>
      </c>
      <c r="BF135" s="144">
        <f t="shared" si="15"/>
        <v>0</v>
      </c>
      <c r="BG135" s="144">
        <f t="shared" si="16"/>
        <v>0</v>
      </c>
      <c r="BH135" s="144">
        <f t="shared" si="17"/>
        <v>0</v>
      </c>
      <c r="BI135" s="144">
        <f t="shared" si="18"/>
        <v>0</v>
      </c>
      <c r="BJ135" s="17" t="s">
        <v>81</v>
      </c>
      <c r="BK135" s="144">
        <f t="shared" si="19"/>
        <v>0</v>
      </c>
      <c r="BL135" s="17" t="s">
        <v>87</v>
      </c>
      <c r="BM135" s="17" t="s">
        <v>425</v>
      </c>
    </row>
    <row r="136" spans="2:65" s="1" customFormat="1" ht="22.5" customHeight="1" x14ac:dyDescent="0.1">
      <c r="B136" s="135"/>
      <c r="C136" s="136" t="s">
        <v>74</v>
      </c>
      <c r="D136" s="136" t="s">
        <v>155</v>
      </c>
      <c r="E136" s="137" t="s">
        <v>2329</v>
      </c>
      <c r="F136" s="244" t="s">
        <v>2330</v>
      </c>
      <c r="G136" s="245"/>
      <c r="H136" s="245"/>
      <c r="I136" s="245"/>
      <c r="J136" s="138" t="s">
        <v>1245</v>
      </c>
      <c r="K136" s="139">
        <v>5</v>
      </c>
      <c r="L136" s="246">
        <v>0</v>
      </c>
      <c r="M136" s="245"/>
      <c r="N136" s="246">
        <f t="shared" si="10"/>
        <v>0</v>
      </c>
      <c r="O136" s="245"/>
      <c r="P136" s="245"/>
      <c r="Q136" s="245"/>
      <c r="R136" s="140"/>
      <c r="T136" s="141" t="s">
        <v>3</v>
      </c>
      <c r="U136" s="40" t="s">
        <v>41</v>
      </c>
      <c r="V136" s="142">
        <v>0</v>
      </c>
      <c r="W136" s="142">
        <f t="shared" si="11"/>
        <v>0</v>
      </c>
      <c r="X136" s="142">
        <v>0</v>
      </c>
      <c r="Y136" s="142">
        <f t="shared" si="12"/>
        <v>0</v>
      </c>
      <c r="Z136" s="142">
        <v>0</v>
      </c>
      <c r="AA136" s="143">
        <f t="shared" si="13"/>
        <v>0</v>
      </c>
      <c r="AR136" s="17" t="s">
        <v>87</v>
      </c>
      <c r="AT136" s="17" t="s">
        <v>155</v>
      </c>
      <c r="AU136" s="17" t="s">
        <v>20</v>
      </c>
      <c r="AY136" s="17" t="s">
        <v>154</v>
      </c>
      <c r="BE136" s="144">
        <f t="shared" si="14"/>
        <v>0</v>
      </c>
      <c r="BF136" s="144">
        <f t="shared" si="15"/>
        <v>0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7" t="s">
        <v>81</v>
      </c>
      <c r="BK136" s="144">
        <f t="shared" si="19"/>
        <v>0</v>
      </c>
      <c r="BL136" s="17" t="s">
        <v>87</v>
      </c>
      <c r="BM136" s="17" t="s">
        <v>469</v>
      </c>
    </row>
    <row r="137" spans="2:65" s="1" customFormat="1" ht="22.5" customHeight="1" x14ac:dyDescent="0.1">
      <c r="B137" s="135"/>
      <c r="C137" s="136" t="s">
        <v>74</v>
      </c>
      <c r="D137" s="136" t="s">
        <v>155</v>
      </c>
      <c r="E137" s="137" t="s">
        <v>2331</v>
      </c>
      <c r="F137" s="244" t="s">
        <v>2332</v>
      </c>
      <c r="G137" s="245"/>
      <c r="H137" s="245"/>
      <c r="I137" s="245"/>
      <c r="J137" s="138" t="s">
        <v>1245</v>
      </c>
      <c r="K137" s="139">
        <v>8</v>
      </c>
      <c r="L137" s="246">
        <v>0</v>
      </c>
      <c r="M137" s="245"/>
      <c r="N137" s="246">
        <f t="shared" si="10"/>
        <v>0</v>
      </c>
      <c r="O137" s="245"/>
      <c r="P137" s="245"/>
      <c r="Q137" s="245"/>
      <c r="R137" s="140"/>
      <c r="T137" s="141" t="s">
        <v>3</v>
      </c>
      <c r="U137" s="40" t="s">
        <v>41</v>
      </c>
      <c r="V137" s="142">
        <v>0</v>
      </c>
      <c r="W137" s="142">
        <f t="shared" si="11"/>
        <v>0</v>
      </c>
      <c r="X137" s="142">
        <v>0</v>
      </c>
      <c r="Y137" s="142">
        <f t="shared" si="12"/>
        <v>0</v>
      </c>
      <c r="Z137" s="142">
        <v>0</v>
      </c>
      <c r="AA137" s="143">
        <f t="shared" si="13"/>
        <v>0</v>
      </c>
      <c r="AR137" s="17" t="s">
        <v>87</v>
      </c>
      <c r="AT137" s="17" t="s">
        <v>155</v>
      </c>
      <c r="AU137" s="17" t="s">
        <v>20</v>
      </c>
      <c r="AY137" s="17" t="s">
        <v>154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7" t="s">
        <v>81</v>
      </c>
      <c r="BK137" s="144">
        <f t="shared" si="19"/>
        <v>0</v>
      </c>
      <c r="BL137" s="17" t="s">
        <v>87</v>
      </c>
      <c r="BM137" s="17" t="s">
        <v>487</v>
      </c>
    </row>
    <row r="138" spans="2:65" s="1" customFormat="1" ht="22.5" customHeight="1" x14ac:dyDescent="0.1">
      <c r="B138" s="135"/>
      <c r="C138" s="136" t="s">
        <v>74</v>
      </c>
      <c r="D138" s="136" t="s">
        <v>155</v>
      </c>
      <c r="E138" s="137" t="s">
        <v>2333</v>
      </c>
      <c r="F138" s="244" t="s">
        <v>2334</v>
      </c>
      <c r="G138" s="245"/>
      <c r="H138" s="245"/>
      <c r="I138" s="245"/>
      <c r="J138" s="138" t="s">
        <v>1245</v>
      </c>
      <c r="K138" s="139">
        <v>112</v>
      </c>
      <c r="L138" s="246">
        <v>0</v>
      </c>
      <c r="M138" s="245"/>
      <c r="N138" s="246">
        <f t="shared" si="10"/>
        <v>0</v>
      </c>
      <c r="O138" s="245"/>
      <c r="P138" s="245"/>
      <c r="Q138" s="245"/>
      <c r="R138" s="140"/>
      <c r="T138" s="141" t="s">
        <v>3</v>
      </c>
      <c r="U138" s="40" t="s">
        <v>41</v>
      </c>
      <c r="V138" s="142">
        <v>0</v>
      </c>
      <c r="W138" s="142">
        <f t="shared" si="11"/>
        <v>0</v>
      </c>
      <c r="X138" s="142">
        <v>0</v>
      </c>
      <c r="Y138" s="142">
        <f t="shared" si="12"/>
        <v>0</v>
      </c>
      <c r="Z138" s="142">
        <v>0</v>
      </c>
      <c r="AA138" s="143">
        <f t="shared" si="13"/>
        <v>0</v>
      </c>
      <c r="AR138" s="17" t="s">
        <v>87</v>
      </c>
      <c r="AT138" s="17" t="s">
        <v>155</v>
      </c>
      <c r="AU138" s="17" t="s">
        <v>20</v>
      </c>
      <c r="AY138" s="17" t="s">
        <v>154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7" t="s">
        <v>81</v>
      </c>
      <c r="BK138" s="144">
        <f t="shared" si="19"/>
        <v>0</v>
      </c>
      <c r="BL138" s="17" t="s">
        <v>87</v>
      </c>
      <c r="BM138" s="17" t="s">
        <v>499</v>
      </c>
    </row>
    <row r="139" spans="2:65" s="1" customFormat="1" ht="22.5" customHeight="1" x14ac:dyDescent="0.1">
      <c r="B139" s="135"/>
      <c r="C139" s="136" t="s">
        <v>74</v>
      </c>
      <c r="D139" s="136" t="s">
        <v>155</v>
      </c>
      <c r="E139" s="137" t="s">
        <v>2335</v>
      </c>
      <c r="F139" s="244" t="s">
        <v>2336</v>
      </c>
      <c r="G139" s="245"/>
      <c r="H139" s="245"/>
      <c r="I139" s="245"/>
      <c r="J139" s="138" t="s">
        <v>1245</v>
      </c>
      <c r="K139" s="139">
        <v>20</v>
      </c>
      <c r="L139" s="246">
        <v>0</v>
      </c>
      <c r="M139" s="245"/>
      <c r="N139" s="246">
        <f t="shared" si="10"/>
        <v>0</v>
      </c>
      <c r="O139" s="245"/>
      <c r="P139" s="245"/>
      <c r="Q139" s="245"/>
      <c r="R139" s="140"/>
      <c r="T139" s="141" t="s">
        <v>3</v>
      </c>
      <c r="U139" s="40" t="s">
        <v>41</v>
      </c>
      <c r="V139" s="142">
        <v>0</v>
      </c>
      <c r="W139" s="142">
        <f t="shared" si="11"/>
        <v>0</v>
      </c>
      <c r="X139" s="142">
        <v>0</v>
      </c>
      <c r="Y139" s="142">
        <f t="shared" si="12"/>
        <v>0</v>
      </c>
      <c r="Z139" s="142">
        <v>0</v>
      </c>
      <c r="AA139" s="143">
        <f t="shared" si="13"/>
        <v>0</v>
      </c>
      <c r="AR139" s="17" t="s">
        <v>87</v>
      </c>
      <c r="AT139" s="17" t="s">
        <v>155</v>
      </c>
      <c r="AU139" s="17" t="s">
        <v>20</v>
      </c>
      <c r="AY139" s="17" t="s">
        <v>154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7" t="s">
        <v>81</v>
      </c>
      <c r="BK139" s="144">
        <f t="shared" si="19"/>
        <v>0</v>
      </c>
      <c r="BL139" s="17" t="s">
        <v>87</v>
      </c>
      <c r="BM139" s="17" t="s">
        <v>513</v>
      </c>
    </row>
    <row r="140" spans="2:65" s="1" customFormat="1" ht="22.5" customHeight="1" x14ac:dyDescent="0.1">
      <c r="B140" s="135"/>
      <c r="C140" s="136" t="s">
        <v>74</v>
      </c>
      <c r="D140" s="136" t="s">
        <v>155</v>
      </c>
      <c r="E140" s="137" t="s">
        <v>2337</v>
      </c>
      <c r="F140" s="244" t="s">
        <v>2338</v>
      </c>
      <c r="G140" s="245"/>
      <c r="H140" s="245"/>
      <c r="I140" s="245"/>
      <c r="J140" s="138" t="s">
        <v>1245</v>
      </c>
      <c r="K140" s="139">
        <v>2</v>
      </c>
      <c r="L140" s="246">
        <v>0</v>
      </c>
      <c r="M140" s="245"/>
      <c r="N140" s="246">
        <f t="shared" si="10"/>
        <v>0</v>
      </c>
      <c r="O140" s="245"/>
      <c r="P140" s="245"/>
      <c r="Q140" s="245"/>
      <c r="R140" s="140"/>
      <c r="T140" s="141" t="s">
        <v>3</v>
      </c>
      <c r="U140" s="40" t="s">
        <v>41</v>
      </c>
      <c r="V140" s="142">
        <v>0</v>
      </c>
      <c r="W140" s="142">
        <f t="shared" si="11"/>
        <v>0</v>
      </c>
      <c r="X140" s="142">
        <v>0</v>
      </c>
      <c r="Y140" s="142">
        <f t="shared" si="12"/>
        <v>0</v>
      </c>
      <c r="Z140" s="142">
        <v>0</v>
      </c>
      <c r="AA140" s="143">
        <f t="shared" si="13"/>
        <v>0</v>
      </c>
      <c r="AR140" s="17" t="s">
        <v>87</v>
      </c>
      <c r="AT140" s="17" t="s">
        <v>155</v>
      </c>
      <c r="AU140" s="17" t="s">
        <v>20</v>
      </c>
      <c r="AY140" s="17" t="s">
        <v>154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7" t="s">
        <v>81</v>
      </c>
      <c r="BK140" s="144">
        <f t="shared" si="19"/>
        <v>0</v>
      </c>
      <c r="BL140" s="17" t="s">
        <v>87</v>
      </c>
      <c r="BM140" s="17" t="s">
        <v>524</v>
      </c>
    </row>
    <row r="141" spans="2:65" s="1" customFormat="1" ht="22.5" customHeight="1" x14ac:dyDescent="0.1">
      <c r="B141" s="135"/>
      <c r="C141" s="136" t="s">
        <v>74</v>
      </c>
      <c r="D141" s="136" t="s">
        <v>155</v>
      </c>
      <c r="E141" s="137" t="s">
        <v>2339</v>
      </c>
      <c r="F141" s="244" t="s">
        <v>2340</v>
      </c>
      <c r="G141" s="245"/>
      <c r="H141" s="245"/>
      <c r="I141" s="245"/>
      <c r="J141" s="138" t="s">
        <v>1245</v>
      </c>
      <c r="K141" s="139">
        <v>3</v>
      </c>
      <c r="L141" s="246">
        <v>0</v>
      </c>
      <c r="M141" s="245"/>
      <c r="N141" s="246">
        <f t="shared" si="10"/>
        <v>0</v>
      </c>
      <c r="O141" s="245"/>
      <c r="P141" s="245"/>
      <c r="Q141" s="245"/>
      <c r="R141" s="140"/>
      <c r="T141" s="141" t="s">
        <v>3</v>
      </c>
      <c r="U141" s="40" t="s">
        <v>41</v>
      </c>
      <c r="V141" s="142">
        <v>0</v>
      </c>
      <c r="W141" s="142">
        <f t="shared" si="11"/>
        <v>0</v>
      </c>
      <c r="X141" s="142">
        <v>0</v>
      </c>
      <c r="Y141" s="142">
        <f t="shared" si="12"/>
        <v>0</v>
      </c>
      <c r="Z141" s="142">
        <v>0</v>
      </c>
      <c r="AA141" s="143">
        <f t="shared" si="13"/>
        <v>0</v>
      </c>
      <c r="AR141" s="17" t="s">
        <v>87</v>
      </c>
      <c r="AT141" s="17" t="s">
        <v>155</v>
      </c>
      <c r="AU141" s="17" t="s">
        <v>20</v>
      </c>
      <c r="AY141" s="17" t="s">
        <v>154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7" t="s">
        <v>81</v>
      </c>
      <c r="BK141" s="144">
        <f t="shared" si="19"/>
        <v>0</v>
      </c>
      <c r="BL141" s="17" t="s">
        <v>87</v>
      </c>
      <c r="BM141" s="17" t="s">
        <v>536</v>
      </c>
    </row>
    <row r="142" spans="2:65" s="1" customFormat="1" ht="22.5" customHeight="1" x14ac:dyDescent="0.1">
      <c r="B142" s="135"/>
      <c r="C142" s="136" t="s">
        <v>74</v>
      </c>
      <c r="D142" s="136" t="s">
        <v>155</v>
      </c>
      <c r="E142" s="137" t="s">
        <v>2341</v>
      </c>
      <c r="F142" s="244" t="s">
        <v>2342</v>
      </c>
      <c r="G142" s="245"/>
      <c r="H142" s="245"/>
      <c r="I142" s="245"/>
      <c r="J142" s="138" t="s">
        <v>1245</v>
      </c>
      <c r="K142" s="139">
        <v>1</v>
      </c>
      <c r="L142" s="246">
        <v>0</v>
      </c>
      <c r="M142" s="245"/>
      <c r="N142" s="246">
        <f t="shared" si="10"/>
        <v>0</v>
      </c>
      <c r="O142" s="245"/>
      <c r="P142" s="245"/>
      <c r="Q142" s="245"/>
      <c r="R142" s="140"/>
      <c r="T142" s="141" t="s">
        <v>3</v>
      </c>
      <c r="U142" s="40" t="s">
        <v>41</v>
      </c>
      <c r="V142" s="142">
        <v>0</v>
      </c>
      <c r="W142" s="142">
        <f t="shared" si="11"/>
        <v>0</v>
      </c>
      <c r="X142" s="142">
        <v>0</v>
      </c>
      <c r="Y142" s="142">
        <f t="shared" si="12"/>
        <v>0</v>
      </c>
      <c r="Z142" s="142">
        <v>0</v>
      </c>
      <c r="AA142" s="143">
        <f t="shared" si="13"/>
        <v>0</v>
      </c>
      <c r="AR142" s="17" t="s">
        <v>87</v>
      </c>
      <c r="AT142" s="17" t="s">
        <v>155</v>
      </c>
      <c r="AU142" s="17" t="s">
        <v>20</v>
      </c>
      <c r="AY142" s="17" t="s">
        <v>154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7" t="s">
        <v>81</v>
      </c>
      <c r="BK142" s="144">
        <f t="shared" si="19"/>
        <v>0</v>
      </c>
      <c r="BL142" s="17" t="s">
        <v>87</v>
      </c>
      <c r="BM142" s="17" t="s">
        <v>550</v>
      </c>
    </row>
    <row r="143" spans="2:65" s="1" customFormat="1" ht="22.5" customHeight="1" x14ac:dyDescent="0.1">
      <c r="B143" s="135"/>
      <c r="C143" s="136" t="s">
        <v>74</v>
      </c>
      <c r="D143" s="136" t="s">
        <v>155</v>
      </c>
      <c r="E143" s="137" t="s">
        <v>2343</v>
      </c>
      <c r="F143" s="244" t="s">
        <v>2344</v>
      </c>
      <c r="G143" s="245"/>
      <c r="H143" s="245"/>
      <c r="I143" s="245"/>
      <c r="J143" s="138" t="s">
        <v>1224</v>
      </c>
      <c r="K143" s="139">
        <v>1</v>
      </c>
      <c r="L143" s="246">
        <v>0</v>
      </c>
      <c r="M143" s="245"/>
      <c r="N143" s="246">
        <f t="shared" si="10"/>
        <v>0</v>
      </c>
      <c r="O143" s="245"/>
      <c r="P143" s="245"/>
      <c r="Q143" s="245"/>
      <c r="R143" s="140"/>
      <c r="T143" s="141" t="s">
        <v>3</v>
      </c>
      <c r="U143" s="40" t="s">
        <v>41</v>
      </c>
      <c r="V143" s="142">
        <v>0</v>
      </c>
      <c r="W143" s="142">
        <f t="shared" si="11"/>
        <v>0</v>
      </c>
      <c r="X143" s="142">
        <v>0</v>
      </c>
      <c r="Y143" s="142">
        <f t="shared" si="12"/>
        <v>0</v>
      </c>
      <c r="Z143" s="142">
        <v>0</v>
      </c>
      <c r="AA143" s="143">
        <f t="shared" si="13"/>
        <v>0</v>
      </c>
      <c r="AR143" s="17" t="s">
        <v>87</v>
      </c>
      <c r="AT143" s="17" t="s">
        <v>155</v>
      </c>
      <c r="AU143" s="17" t="s">
        <v>20</v>
      </c>
      <c r="AY143" s="17" t="s">
        <v>154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7" t="s">
        <v>81</v>
      </c>
      <c r="BK143" s="144">
        <f t="shared" si="19"/>
        <v>0</v>
      </c>
      <c r="BL143" s="17" t="s">
        <v>87</v>
      </c>
      <c r="BM143" s="17" t="s">
        <v>559</v>
      </c>
    </row>
    <row r="144" spans="2:65" s="1" customFormat="1" ht="22.5" customHeight="1" x14ac:dyDescent="0.1">
      <c r="B144" s="135"/>
      <c r="C144" s="136" t="s">
        <v>74</v>
      </c>
      <c r="D144" s="136" t="s">
        <v>155</v>
      </c>
      <c r="E144" s="137" t="s">
        <v>2345</v>
      </c>
      <c r="F144" s="244" t="s">
        <v>2346</v>
      </c>
      <c r="G144" s="245"/>
      <c r="H144" s="245"/>
      <c r="I144" s="245"/>
      <c r="J144" s="138" t="s">
        <v>1245</v>
      </c>
      <c r="K144" s="139">
        <v>1</v>
      </c>
      <c r="L144" s="246">
        <v>0</v>
      </c>
      <c r="M144" s="245"/>
      <c r="N144" s="246">
        <f t="shared" si="10"/>
        <v>0</v>
      </c>
      <c r="O144" s="245"/>
      <c r="P144" s="245"/>
      <c r="Q144" s="245"/>
      <c r="R144" s="140"/>
      <c r="T144" s="141" t="s">
        <v>3</v>
      </c>
      <c r="U144" s="40" t="s">
        <v>41</v>
      </c>
      <c r="V144" s="142">
        <v>0</v>
      </c>
      <c r="W144" s="142">
        <f t="shared" si="11"/>
        <v>0</v>
      </c>
      <c r="X144" s="142">
        <v>0</v>
      </c>
      <c r="Y144" s="142">
        <f t="shared" si="12"/>
        <v>0</v>
      </c>
      <c r="Z144" s="142">
        <v>0</v>
      </c>
      <c r="AA144" s="143">
        <f t="shared" si="13"/>
        <v>0</v>
      </c>
      <c r="AR144" s="17" t="s">
        <v>87</v>
      </c>
      <c r="AT144" s="17" t="s">
        <v>155</v>
      </c>
      <c r="AU144" s="17" t="s">
        <v>20</v>
      </c>
      <c r="AY144" s="17" t="s">
        <v>154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7" t="s">
        <v>81</v>
      </c>
      <c r="BK144" s="144">
        <f t="shared" si="19"/>
        <v>0</v>
      </c>
      <c r="BL144" s="17" t="s">
        <v>87</v>
      </c>
      <c r="BM144" s="17" t="s">
        <v>570</v>
      </c>
    </row>
    <row r="145" spans="2:65" s="9" customFormat="1" ht="37.35" customHeight="1" x14ac:dyDescent="0.2">
      <c r="B145" s="124"/>
      <c r="C145" s="125"/>
      <c r="D145" s="126" t="s">
        <v>2288</v>
      </c>
      <c r="E145" s="126"/>
      <c r="F145" s="126"/>
      <c r="G145" s="126"/>
      <c r="H145" s="126"/>
      <c r="I145" s="126"/>
      <c r="J145" s="126"/>
      <c r="K145" s="126"/>
      <c r="L145" s="126"/>
      <c r="M145" s="126"/>
      <c r="N145" s="272">
        <f>BK145</f>
        <v>0</v>
      </c>
      <c r="O145" s="273"/>
      <c r="P145" s="273"/>
      <c r="Q145" s="273"/>
      <c r="R145" s="127"/>
      <c r="T145" s="128"/>
      <c r="U145" s="125"/>
      <c r="V145" s="125"/>
      <c r="W145" s="129">
        <f>SUM(W146:W161)</f>
        <v>0</v>
      </c>
      <c r="X145" s="125"/>
      <c r="Y145" s="129">
        <f>SUM(Y146:Y161)</f>
        <v>0</v>
      </c>
      <c r="Z145" s="125"/>
      <c r="AA145" s="130">
        <f>SUM(AA146:AA161)</f>
        <v>0</v>
      </c>
      <c r="AR145" s="131" t="s">
        <v>20</v>
      </c>
      <c r="AT145" s="132" t="s">
        <v>73</v>
      </c>
      <c r="AU145" s="132" t="s">
        <v>74</v>
      </c>
      <c r="AY145" s="131" t="s">
        <v>154</v>
      </c>
      <c r="BK145" s="133">
        <f>SUM(BK146:BK161)</f>
        <v>0</v>
      </c>
    </row>
    <row r="146" spans="2:65" s="1" customFormat="1" ht="22.5" customHeight="1" x14ac:dyDescent="0.1">
      <c r="B146" s="135"/>
      <c r="C146" s="136" t="s">
        <v>74</v>
      </c>
      <c r="D146" s="136" t="s">
        <v>155</v>
      </c>
      <c r="E146" s="137" t="s">
        <v>2347</v>
      </c>
      <c r="F146" s="244" t="s">
        <v>2348</v>
      </c>
      <c r="G146" s="245"/>
      <c r="H146" s="245"/>
      <c r="I146" s="245"/>
      <c r="J146" s="138" t="s">
        <v>206</v>
      </c>
      <c r="K146" s="139">
        <v>30</v>
      </c>
      <c r="L146" s="246">
        <v>0</v>
      </c>
      <c r="M146" s="245"/>
      <c r="N146" s="246">
        <f t="shared" ref="N146:N161" si="20">ROUND(L146*K146,2)</f>
        <v>0</v>
      </c>
      <c r="O146" s="245"/>
      <c r="P146" s="245"/>
      <c r="Q146" s="245"/>
      <c r="R146" s="140"/>
      <c r="T146" s="141" t="s">
        <v>3</v>
      </c>
      <c r="U146" s="40" t="s">
        <v>41</v>
      </c>
      <c r="V146" s="142">
        <v>0</v>
      </c>
      <c r="W146" s="142">
        <f t="shared" ref="W146:W161" si="21">V146*K146</f>
        <v>0</v>
      </c>
      <c r="X146" s="142">
        <v>0</v>
      </c>
      <c r="Y146" s="142">
        <f t="shared" ref="Y146:Y161" si="22">X146*K146</f>
        <v>0</v>
      </c>
      <c r="Z146" s="142">
        <v>0</v>
      </c>
      <c r="AA146" s="143">
        <f t="shared" ref="AA146:AA161" si="23">Z146*K146</f>
        <v>0</v>
      </c>
      <c r="AR146" s="17" t="s">
        <v>87</v>
      </c>
      <c r="AT146" s="17" t="s">
        <v>155</v>
      </c>
      <c r="AU146" s="17" t="s">
        <v>20</v>
      </c>
      <c r="AY146" s="17" t="s">
        <v>154</v>
      </c>
      <c r="BE146" s="144">
        <f t="shared" ref="BE146:BE161" si="24">IF(U146="základní",N146,0)</f>
        <v>0</v>
      </c>
      <c r="BF146" s="144">
        <f t="shared" ref="BF146:BF161" si="25">IF(U146="snížená",N146,0)</f>
        <v>0</v>
      </c>
      <c r="BG146" s="144">
        <f t="shared" ref="BG146:BG161" si="26">IF(U146="zákl. přenesená",N146,0)</f>
        <v>0</v>
      </c>
      <c r="BH146" s="144">
        <f t="shared" ref="BH146:BH161" si="27">IF(U146="sníž. přenesená",N146,0)</f>
        <v>0</v>
      </c>
      <c r="BI146" s="144">
        <f t="shared" ref="BI146:BI161" si="28">IF(U146="nulová",N146,0)</f>
        <v>0</v>
      </c>
      <c r="BJ146" s="17" t="s">
        <v>81</v>
      </c>
      <c r="BK146" s="144">
        <f t="shared" ref="BK146:BK161" si="29">ROUND(L146*K146,2)</f>
        <v>0</v>
      </c>
      <c r="BL146" s="17" t="s">
        <v>87</v>
      </c>
      <c r="BM146" s="17" t="s">
        <v>580</v>
      </c>
    </row>
    <row r="147" spans="2:65" s="1" customFormat="1" ht="22.5" customHeight="1" x14ac:dyDescent="0.1">
      <c r="B147" s="135"/>
      <c r="C147" s="136" t="s">
        <v>74</v>
      </c>
      <c r="D147" s="136" t="s">
        <v>155</v>
      </c>
      <c r="E147" s="137" t="s">
        <v>2349</v>
      </c>
      <c r="F147" s="244" t="s">
        <v>2350</v>
      </c>
      <c r="G147" s="245"/>
      <c r="H147" s="245"/>
      <c r="I147" s="245"/>
      <c r="J147" s="138" t="s">
        <v>206</v>
      </c>
      <c r="K147" s="139">
        <v>30</v>
      </c>
      <c r="L147" s="246">
        <v>0</v>
      </c>
      <c r="M147" s="245"/>
      <c r="N147" s="246">
        <f t="shared" si="20"/>
        <v>0</v>
      </c>
      <c r="O147" s="245"/>
      <c r="P147" s="245"/>
      <c r="Q147" s="245"/>
      <c r="R147" s="140"/>
      <c r="T147" s="141" t="s">
        <v>3</v>
      </c>
      <c r="U147" s="40" t="s">
        <v>41</v>
      </c>
      <c r="V147" s="142">
        <v>0</v>
      </c>
      <c r="W147" s="142">
        <f t="shared" si="21"/>
        <v>0</v>
      </c>
      <c r="X147" s="142">
        <v>0</v>
      </c>
      <c r="Y147" s="142">
        <f t="shared" si="22"/>
        <v>0</v>
      </c>
      <c r="Z147" s="142">
        <v>0</v>
      </c>
      <c r="AA147" s="143">
        <f t="shared" si="23"/>
        <v>0</v>
      </c>
      <c r="AR147" s="17" t="s">
        <v>87</v>
      </c>
      <c r="AT147" s="17" t="s">
        <v>155</v>
      </c>
      <c r="AU147" s="17" t="s">
        <v>20</v>
      </c>
      <c r="AY147" s="17" t="s">
        <v>154</v>
      </c>
      <c r="BE147" s="144">
        <f t="shared" si="24"/>
        <v>0</v>
      </c>
      <c r="BF147" s="144">
        <f t="shared" si="25"/>
        <v>0</v>
      </c>
      <c r="BG147" s="144">
        <f t="shared" si="26"/>
        <v>0</v>
      </c>
      <c r="BH147" s="144">
        <f t="shared" si="27"/>
        <v>0</v>
      </c>
      <c r="BI147" s="144">
        <f t="shared" si="28"/>
        <v>0</v>
      </c>
      <c r="BJ147" s="17" t="s">
        <v>81</v>
      </c>
      <c r="BK147" s="144">
        <f t="shared" si="29"/>
        <v>0</v>
      </c>
      <c r="BL147" s="17" t="s">
        <v>87</v>
      </c>
      <c r="BM147" s="17" t="s">
        <v>590</v>
      </c>
    </row>
    <row r="148" spans="2:65" s="1" customFormat="1" ht="22.5" customHeight="1" x14ac:dyDescent="0.1">
      <c r="B148" s="135"/>
      <c r="C148" s="136" t="s">
        <v>74</v>
      </c>
      <c r="D148" s="136" t="s">
        <v>155</v>
      </c>
      <c r="E148" s="137" t="s">
        <v>2351</v>
      </c>
      <c r="F148" s="244" t="s">
        <v>2352</v>
      </c>
      <c r="G148" s="245"/>
      <c r="H148" s="245"/>
      <c r="I148" s="245"/>
      <c r="J148" s="138" t="s">
        <v>206</v>
      </c>
      <c r="K148" s="139">
        <v>30</v>
      </c>
      <c r="L148" s="246">
        <v>0</v>
      </c>
      <c r="M148" s="245"/>
      <c r="N148" s="246">
        <f t="shared" si="20"/>
        <v>0</v>
      </c>
      <c r="O148" s="245"/>
      <c r="P148" s="245"/>
      <c r="Q148" s="245"/>
      <c r="R148" s="140"/>
      <c r="T148" s="141" t="s">
        <v>3</v>
      </c>
      <c r="U148" s="40" t="s">
        <v>41</v>
      </c>
      <c r="V148" s="142">
        <v>0</v>
      </c>
      <c r="W148" s="142">
        <f t="shared" si="21"/>
        <v>0</v>
      </c>
      <c r="X148" s="142">
        <v>0</v>
      </c>
      <c r="Y148" s="142">
        <f t="shared" si="22"/>
        <v>0</v>
      </c>
      <c r="Z148" s="142">
        <v>0</v>
      </c>
      <c r="AA148" s="143">
        <f t="shared" si="23"/>
        <v>0</v>
      </c>
      <c r="AR148" s="17" t="s">
        <v>87</v>
      </c>
      <c r="AT148" s="17" t="s">
        <v>155</v>
      </c>
      <c r="AU148" s="17" t="s">
        <v>20</v>
      </c>
      <c r="AY148" s="17" t="s">
        <v>154</v>
      </c>
      <c r="BE148" s="144">
        <f t="shared" si="24"/>
        <v>0</v>
      </c>
      <c r="BF148" s="144">
        <f t="shared" si="25"/>
        <v>0</v>
      </c>
      <c r="BG148" s="144">
        <f t="shared" si="26"/>
        <v>0</v>
      </c>
      <c r="BH148" s="144">
        <f t="shared" si="27"/>
        <v>0</v>
      </c>
      <c r="BI148" s="144">
        <f t="shared" si="28"/>
        <v>0</v>
      </c>
      <c r="BJ148" s="17" t="s">
        <v>81</v>
      </c>
      <c r="BK148" s="144">
        <f t="shared" si="29"/>
        <v>0</v>
      </c>
      <c r="BL148" s="17" t="s">
        <v>87</v>
      </c>
      <c r="BM148" s="17" t="s">
        <v>598</v>
      </c>
    </row>
    <row r="149" spans="2:65" s="1" customFormat="1" ht="22.5" customHeight="1" x14ac:dyDescent="0.1">
      <c r="B149" s="135"/>
      <c r="C149" s="136" t="s">
        <v>74</v>
      </c>
      <c r="D149" s="136" t="s">
        <v>155</v>
      </c>
      <c r="E149" s="137" t="s">
        <v>2353</v>
      </c>
      <c r="F149" s="244" t="s">
        <v>2354</v>
      </c>
      <c r="G149" s="245"/>
      <c r="H149" s="245"/>
      <c r="I149" s="245"/>
      <c r="J149" s="138" t="s">
        <v>206</v>
      </c>
      <c r="K149" s="139">
        <v>500</v>
      </c>
      <c r="L149" s="246">
        <v>0</v>
      </c>
      <c r="M149" s="245"/>
      <c r="N149" s="246">
        <f t="shared" si="20"/>
        <v>0</v>
      </c>
      <c r="O149" s="245"/>
      <c r="P149" s="245"/>
      <c r="Q149" s="245"/>
      <c r="R149" s="140"/>
      <c r="T149" s="141" t="s">
        <v>3</v>
      </c>
      <c r="U149" s="40" t="s">
        <v>41</v>
      </c>
      <c r="V149" s="142">
        <v>0</v>
      </c>
      <c r="W149" s="142">
        <f t="shared" si="21"/>
        <v>0</v>
      </c>
      <c r="X149" s="142">
        <v>0</v>
      </c>
      <c r="Y149" s="142">
        <f t="shared" si="22"/>
        <v>0</v>
      </c>
      <c r="Z149" s="142">
        <v>0</v>
      </c>
      <c r="AA149" s="143">
        <f t="shared" si="23"/>
        <v>0</v>
      </c>
      <c r="AR149" s="17" t="s">
        <v>87</v>
      </c>
      <c r="AT149" s="17" t="s">
        <v>155</v>
      </c>
      <c r="AU149" s="17" t="s">
        <v>20</v>
      </c>
      <c r="AY149" s="17" t="s">
        <v>154</v>
      </c>
      <c r="BE149" s="144">
        <f t="shared" si="24"/>
        <v>0</v>
      </c>
      <c r="BF149" s="144">
        <f t="shared" si="25"/>
        <v>0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7" t="s">
        <v>81</v>
      </c>
      <c r="BK149" s="144">
        <f t="shared" si="29"/>
        <v>0</v>
      </c>
      <c r="BL149" s="17" t="s">
        <v>87</v>
      </c>
      <c r="BM149" s="17" t="s">
        <v>639</v>
      </c>
    </row>
    <row r="150" spans="2:65" s="1" customFormat="1" ht="22.5" customHeight="1" x14ac:dyDescent="0.1">
      <c r="B150" s="135"/>
      <c r="C150" s="136" t="s">
        <v>74</v>
      </c>
      <c r="D150" s="136" t="s">
        <v>155</v>
      </c>
      <c r="E150" s="137" t="s">
        <v>2355</v>
      </c>
      <c r="F150" s="244" t="s">
        <v>2356</v>
      </c>
      <c r="G150" s="245"/>
      <c r="H150" s="245"/>
      <c r="I150" s="245"/>
      <c r="J150" s="138" t="s">
        <v>206</v>
      </c>
      <c r="K150" s="139">
        <v>300</v>
      </c>
      <c r="L150" s="246">
        <v>0</v>
      </c>
      <c r="M150" s="245"/>
      <c r="N150" s="246">
        <f t="shared" si="20"/>
        <v>0</v>
      </c>
      <c r="O150" s="245"/>
      <c r="P150" s="245"/>
      <c r="Q150" s="245"/>
      <c r="R150" s="140"/>
      <c r="T150" s="141" t="s">
        <v>3</v>
      </c>
      <c r="U150" s="40" t="s">
        <v>41</v>
      </c>
      <c r="V150" s="142">
        <v>0</v>
      </c>
      <c r="W150" s="142">
        <f t="shared" si="21"/>
        <v>0</v>
      </c>
      <c r="X150" s="142">
        <v>0</v>
      </c>
      <c r="Y150" s="142">
        <f t="shared" si="22"/>
        <v>0</v>
      </c>
      <c r="Z150" s="142">
        <v>0</v>
      </c>
      <c r="AA150" s="143">
        <f t="shared" si="23"/>
        <v>0</v>
      </c>
      <c r="AR150" s="17" t="s">
        <v>87</v>
      </c>
      <c r="AT150" s="17" t="s">
        <v>155</v>
      </c>
      <c r="AU150" s="17" t="s">
        <v>20</v>
      </c>
      <c r="AY150" s="17" t="s">
        <v>154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7" t="s">
        <v>81</v>
      </c>
      <c r="BK150" s="144">
        <f t="shared" si="29"/>
        <v>0</v>
      </c>
      <c r="BL150" s="17" t="s">
        <v>87</v>
      </c>
      <c r="BM150" s="17" t="s">
        <v>653</v>
      </c>
    </row>
    <row r="151" spans="2:65" s="1" customFormat="1" ht="22.5" customHeight="1" x14ac:dyDescent="0.1">
      <c r="B151" s="135"/>
      <c r="C151" s="136" t="s">
        <v>74</v>
      </c>
      <c r="D151" s="136" t="s">
        <v>155</v>
      </c>
      <c r="E151" s="137" t="s">
        <v>2357</v>
      </c>
      <c r="F151" s="244" t="s">
        <v>2358</v>
      </c>
      <c r="G151" s="245"/>
      <c r="H151" s="245"/>
      <c r="I151" s="245"/>
      <c r="J151" s="138" t="s">
        <v>206</v>
      </c>
      <c r="K151" s="139">
        <v>200</v>
      </c>
      <c r="L151" s="246">
        <v>0</v>
      </c>
      <c r="M151" s="245"/>
      <c r="N151" s="246">
        <f t="shared" si="20"/>
        <v>0</v>
      </c>
      <c r="O151" s="245"/>
      <c r="P151" s="245"/>
      <c r="Q151" s="245"/>
      <c r="R151" s="140"/>
      <c r="T151" s="141" t="s">
        <v>3</v>
      </c>
      <c r="U151" s="40" t="s">
        <v>41</v>
      </c>
      <c r="V151" s="142">
        <v>0</v>
      </c>
      <c r="W151" s="142">
        <f t="shared" si="21"/>
        <v>0</v>
      </c>
      <c r="X151" s="142">
        <v>0</v>
      </c>
      <c r="Y151" s="142">
        <f t="shared" si="22"/>
        <v>0</v>
      </c>
      <c r="Z151" s="142">
        <v>0</v>
      </c>
      <c r="AA151" s="143">
        <f t="shared" si="23"/>
        <v>0</v>
      </c>
      <c r="AR151" s="17" t="s">
        <v>87</v>
      </c>
      <c r="AT151" s="17" t="s">
        <v>155</v>
      </c>
      <c r="AU151" s="17" t="s">
        <v>20</v>
      </c>
      <c r="AY151" s="17" t="s">
        <v>154</v>
      </c>
      <c r="BE151" s="144">
        <f t="shared" si="24"/>
        <v>0</v>
      </c>
      <c r="BF151" s="144">
        <f t="shared" si="25"/>
        <v>0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7" t="s">
        <v>81</v>
      </c>
      <c r="BK151" s="144">
        <f t="shared" si="29"/>
        <v>0</v>
      </c>
      <c r="BL151" s="17" t="s">
        <v>87</v>
      </c>
      <c r="BM151" s="17" t="s">
        <v>669</v>
      </c>
    </row>
    <row r="152" spans="2:65" s="1" customFormat="1" ht="22.5" customHeight="1" x14ac:dyDescent="0.1">
      <c r="B152" s="135"/>
      <c r="C152" s="136" t="s">
        <v>74</v>
      </c>
      <c r="D152" s="136" t="s">
        <v>155</v>
      </c>
      <c r="E152" s="137" t="s">
        <v>2359</v>
      </c>
      <c r="F152" s="244" t="s">
        <v>2360</v>
      </c>
      <c r="G152" s="245"/>
      <c r="H152" s="245"/>
      <c r="I152" s="245"/>
      <c r="J152" s="138" t="s">
        <v>206</v>
      </c>
      <c r="K152" s="139">
        <v>30</v>
      </c>
      <c r="L152" s="246">
        <v>0</v>
      </c>
      <c r="M152" s="245"/>
      <c r="N152" s="246">
        <f t="shared" si="20"/>
        <v>0</v>
      </c>
      <c r="O152" s="245"/>
      <c r="P152" s="245"/>
      <c r="Q152" s="245"/>
      <c r="R152" s="140"/>
      <c r="T152" s="141" t="s">
        <v>3</v>
      </c>
      <c r="U152" s="40" t="s">
        <v>41</v>
      </c>
      <c r="V152" s="142">
        <v>0</v>
      </c>
      <c r="W152" s="142">
        <f t="shared" si="21"/>
        <v>0</v>
      </c>
      <c r="X152" s="142">
        <v>0</v>
      </c>
      <c r="Y152" s="142">
        <f t="shared" si="22"/>
        <v>0</v>
      </c>
      <c r="Z152" s="142">
        <v>0</v>
      </c>
      <c r="AA152" s="143">
        <f t="shared" si="23"/>
        <v>0</v>
      </c>
      <c r="AR152" s="17" t="s">
        <v>87</v>
      </c>
      <c r="AT152" s="17" t="s">
        <v>155</v>
      </c>
      <c r="AU152" s="17" t="s">
        <v>20</v>
      </c>
      <c r="AY152" s="17" t="s">
        <v>154</v>
      </c>
      <c r="BE152" s="144">
        <f t="shared" si="24"/>
        <v>0</v>
      </c>
      <c r="BF152" s="144">
        <f t="shared" si="25"/>
        <v>0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7" t="s">
        <v>81</v>
      </c>
      <c r="BK152" s="144">
        <f t="shared" si="29"/>
        <v>0</v>
      </c>
      <c r="BL152" s="17" t="s">
        <v>87</v>
      </c>
      <c r="BM152" s="17" t="s">
        <v>680</v>
      </c>
    </row>
    <row r="153" spans="2:65" s="1" customFormat="1" ht="22.5" customHeight="1" x14ac:dyDescent="0.1">
      <c r="B153" s="135"/>
      <c r="C153" s="136" t="s">
        <v>74</v>
      </c>
      <c r="D153" s="136" t="s">
        <v>155</v>
      </c>
      <c r="E153" s="137" t="s">
        <v>2361</v>
      </c>
      <c r="F153" s="244" t="s">
        <v>2362</v>
      </c>
      <c r="G153" s="245"/>
      <c r="H153" s="245"/>
      <c r="I153" s="245"/>
      <c r="J153" s="138" t="s">
        <v>206</v>
      </c>
      <c r="K153" s="139">
        <v>60</v>
      </c>
      <c r="L153" s="246">
        <v>0</v>
      </c>
      <c r="M153" s="245"/>
      <c r="N153" s="246">
        <f t="shared" si="20"/>
        <v>0</v>
      </c>
      <c r="O153" s="245"/>
      <c r="P153" s="245"/>
      <c r="Q153" s="245"/>
      <c r="R153" s="140"/>
      <c r="T153" s="141" t="s">
        <v>3</v>
      </c>
      <c r="U153" s="40" t="s">
        <v>41</v>
      </c>
      <c r="V153" s="142">
        <v>0</v>
      </c>
      <c r="W153" s="142">
        <f t="shared" si="21"/>
        <v>0</v>
      </c>
      <c r="X153" s="142">
        <v>0</v>
      </c>
      <c r="Y153" s="142">
        <f t="shared" si="22"/>
        <v>0</v>
      </c>
      <c r="Z153" s="142">
        <v>0</v>
      </c>
      <c r="AA153" s="143">
        <f t="shared" si="23"/>
        <v>0</v>
      </c>
      <c r="AR153" s="17" t="s">
        <v>87</v>
      </c>
      <c r="AT153" s="17" t="s">
        <v>155</v>
      </c>
      <c r="AU153" s="17" t="s">
        <v>20</v>
      </c>
      <c r="AY153" s="17" t="s">
        <v>154</v>
      </c>
      <c r="BE153" s="144">
        <f t="shared" si="24"/>
        <v>0</v>
      </c>
      <c r="BF153" s="144">
        <f t="shared" si="25"/>
        <v>0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7" t="s">
        <v>81</v>
      </c>
      <c r="BK153" s="144">
        <f t="shared" si="29"/>
        <v>0</v>
      </c>
      <c r="BL153" s="17" t="s">
        <v>87</v>
      </c>
      <c r="BM153" s="17" t="s">
        <v>701</v>
      </c>
    </row>
    <row r="154" spans="2:65" s="1" customFormat="1" ht="22.5" customHeight="1" x14ac:dyDescent="0.1">
      <c r="B154" s="135"/>
      <c r="C154" s="136" t="s">
        <v>74</v>
      </c>
      <c r="D154" s="136" t="s">
        <v>155</v>
      </c>
      <c r="E154" s="137" t="s">
        <v>2363</v>
      </c>
      <c r="F154" s="244" t="s">
        <v>2364</v>
      </c>
      <c r="G154" s="245"/>
      <c r="H154" s="245"/>
      <c r="I154" s="245"/>
      <c r="J154" s="138" t="s">
        <v>206</v>
      </c>
      <c r="K154" s="139">
        <v>200</v>
      </c>
      <c r="L154" s="246">
        <v>0</v>
      </c>
      <c r="M154" s="245"/>
      <c r="N154" s="246">
        <f t="shared" si="20"/>
        <v>0</v>
      </c>
      <c r="O154" s="245"/>
      <c r="P154" s="245"/>
      <c r="Q154" s="245"/>
      <c r="R154" s="140"/>
      <c r="T154" s="141" t="s">
        <v>3</v>
      </c>
      <c r="U154" s="40" t="s">
        <v>41</v>
      </c>
      <c r="V154" s="142">
        <v>0</v>
      </c>
      <c r="W154" s="142">
        <f t="shared" si="21"/>
        <v>0</v>
      </c>
      <c r="X154" s="142">
        <v>0</v>
      </c>
      <c r="Y154" s="142">
        <f t="shared" si="22"/>
        <v>0</v>
      </c>
      <c r="Z154" s="142">
        <v>0</v>
      </c>
      <c r="AA154" s="143">
        <f t="shared" si="23"/>
        <v>0</v>
      </c>
      <c r="AR154" s="17" t="s">
        <v>87</v>
      </c>
      <c r="AT154" s="17" t="s">
        <v>155</v>
      </c>
      <c r="AU154" s="17" t="s">
        <v>20</v>
      </c>
      <c r="AY154" s="17" t="s">
        <v>154</v>
      </c>
      <c r="BE154" s="144">
        <f t="shared" si="24"/>
        <v>0</v>
      </c>
      <c r="BF154" s="144">
        <f t="shared" si="25"/>
        <v>0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7" t="s">
        <v>81</v>
      </c>
      <c r="BK154" s="144">
        <f t="shared" si="29"/>
        <v>0</v>
      </c>
      <c r="BL154" s="17" t="s">
        <v>87</v>
      </c>
      <c r="BM154" s="17" t="s">
        <v>711</v>
      </c>
    </row>
    <row r="155" spans="2:65" s="1" customFormat="1" ht="22.5" customHeight="1" x14ac:dyDescent="0.1">
      <c r="B155" s="135"/>
      <c r="C155" s="136" t="s">
        <v>74</v>
      </c>
      <c r="D155" s="136" t="s">
        <v>155</v>
      </c>
      <c r="E155" s="137" t="s">
        <v>2365</v>
      </c>
      <c r="F155" s="244" t="s">
        <v>2366</v>
      </c>
      <c r="G155" s="245"/>
      <c r="H155" s="245"/>
      <c r="I155" s="245"/>
      <c r="J155" s="138" t="s">
        <v>206</v>
      </c>
      <c r="K155" s="139">
        <v>150</v>
      </c>
      <c r="L155" s="246">
        <v>0</v>
      </c>
      <c r="M155" s="245"/>
      <c r="N155" s="246">
        <f t="shared" si="20"/>
        <v>0</v>
      </c>
      <c r="O155" s="245"/>
      <c r="P155" s="245"/>
      <c r="Q155" s="245"/>
      <c r="R155" s="140"/>
      <c r="T155" s="141" t="s">
        <v>3</v>
      </c>
      <c r="U155" s="40" t="s">
        <v>41</v>
      </c>
      <c r="V155" s="142">
        <v>0</v>
      </c>
      <c r="W155" s="142">
        <f t="shared" si="21"/>
        <v>0</v>
      </c>
      <c r="X155" s="142">
        <v>0</v>
      </c>
      <c r="Y155" s="142">
        <f t="shared" si="22"/>
        <v>0</v>
      </c>
      <c r="Z155" s="142">
        <v>0</v>
      </c>
      <c r="AA155" s="143">
        <f t="shared" si="23"/>
        <v>0</v>
      </c>
      <c r="AR155" s="17" t="s">
        <v>87</v>
      </c>
      <c r="AT155" s="17" t="s">
        <v>155</v>
      </c>
      <c r="AU155" s="17" t="s">
        <v>20</v>
      </c>
      <c r="AY155" s="17" t="s">
        <v>154</v>
      </c>
      <c r="BE155" s="144">
        <f t="shared" si="24"/>
        <v>0</v>
      </c>
      <c r="BF155" s="144">
        <f t="shared" si="25"/>
        <v>0</v>
      </c>
      <c r="BG155" s="144">
        <f t="shared" si="26"/>
        <v>0</v>
      </c>
      <c r="BH155" s="144">
        <f t="shared" si="27"/>
        <v>0</v>
      </c>
      <c r="BI155" s="144">
        <f t="shared" si="28"/>
        <v>0</v>
      </c>
      <c r="BJ155" s="17" t="s">
        <v>81</v>
      </c>
      <c r="BK155" s="144">
        <f t="shared" si="29"/>
        <v>0</v>
      </c>
      <c r="BL155" s="17" t="s">
        <v>87</v>
      </c>
      <c r="BM155" s="17" t="s">
        <v>720</v>
      </c>
    </row>
    <row r="156" spans="2:65" s="1" customFormat="1" ht="22.5" customHeight="1" x14ac:dyDescent="0.1">
      <c r="B156" s="135"/>
      <c r="C156" s="136" t="s">
        <v>74</v>
      </c>
      <c r="D156" s="136" t="s">
        <v>155</v>
      </c>
      <c r="E156" s="137" t="s">
        <v>2367</v>
      </c>
      <c r="F156" s="244" t="s">
        <v>2368</v>
      </c>
      <c r="G156" s="245"/>
      <c r="H156" s="245"/>
      <c r="I156" s="245"/>
      <c r="J156" s="138" t="s">
        <v>206</v>
      </c>
      <c r="K156" s="139">
        <v>50</v>
      </c>
      <c r="L156" s="246">
        <v>0</v>
      </c>
      <c r="M156" s="245"/>
      <c r="N156" s="246">
        <f t="shared" si="20"/>
        <v>0</v>
      </c>
      <c r="O156" s="245"/>
      <c r="P156" s="245"/>
      <c r="Q156" s="245"/>
      <c r="R156" s="140"/>
      <c r="T156" s="141" t="s">
        <v>3</v>
      </c>
      <c r="U156" s="40" t="s">
        <v>41</v>
      </c>
      <c r="V156" s="142">
        <v>0</v>
      </c>
      <c r="W156" s="142">
        <f t="shared" si="21"/>
        <v>0</v>
      </c>
      <c r="X156" s="142">
        <v>0</v>
      </c>
      <c r="Y156" s="142">
        <f t="shared" si="22"/>
        <v>0</v>
      </c>
      <c r="Z156" s="142">
        <v>0</v>
      </c>
      <c r="AA156" s="143">
        <f t="shared" si="23"/>
        <v>0</v>
      </c>
      <c r="AR156" s="17" t="s">
        <v>87</v>
      </c>
      <c r="AT156" s="17" t="s">
        <v>155</v>
      </c>
      <c r="AU156" s="17" t="s">
        <v>20</v>
      </c>
      <c r="AY156" s="17" t="s">
        <v>154</v>
      </c>
      <c r="BE156" s="144">
        <f t="shared" si="24"/>
        <v>0</v>
      </c>
      <c r="BF156" s="144">
        <f t="shared" si="25"/>
        <v>0</v>
      </c>
      <c r="BG156" s="144">
        <f t="shared" si="26"/>
        <v>0</v>
      </c>
      <c r="BH156" s="144">
        <f t="shared" si="27"/>
        <v>0</v>
      </c>
      <c r="BI156" s="144">
        <f t="shared" si="28"/>
        <v>0</v>
      </c>
      <c r="BJ156" s="17" t="s">
        <v>81</v>
      </c>
      <c r="BK156" s="144">
        <f t="shared" si="29"/>
        <v>0</v>
      </c>
      <c r="BL156" s="17" t="s">
        <v>87</v>
      </c>
      <c r="BM156" s="17" t="s">
        <v>736</v>
      </c>
    </row>
    <row r="157" spans="2:65" s="1" customFormat="1" ht="22.5" customHeight="1" x14ac:dyDescent="0.1">
      <c r="B157" s="135"/>
      <c r="C157" s="136" t="s">
        <v>74</v>
      </c>
      <c r="D157" s="136" t="s">
        <v>155</v>
      </c>
      <c r="E157" s="137" t="s">
        <v>2369</v>
      </c>
      <c r="F157" s="244" t="s">
        <v>2370</v>
      </c>
      <c r="G157" s="245"/>
      <c r="H157" s="245"/>
      <c r="I157" s="245"/>
      <c r="J157" s="138" t="s">
        <v>206</v>
      </c>
      <c r="K157" s="139">
        <v>300</v>
      </c>
      <c r="L157" s="246">
        <v>0</v>
      </c>
      <c r="M157" s="245"/>
      <c r="N157" s="246">
        <f t="shared" si="20"/>
        <v>0</v>
      </c>
      <c r="O157" s="245"/>
      <c r="P157" s="245"/>
      <c r="Q157" s="245"/>
      <c r="R157" s="140"/>
      <c r="T157" s="141" t="s">
        <v>3</v>
      </c>
      <c r="U157" s="40" t="s">
        <v>41</v>
      </c>
      <c r="V157" s="142">
        <v>0</v>
      </c>
      <c r="W157" s="142">
        <f t="shared" si="21"/>
        <v>0</v>
      </c>
      <c r="X157" s="142">
        <v>0</v>
      </c>
      <c r="Y157" s="142">
        <f t="shared" si="22"/>
        <v>0</v>
      </c>
      <c r="Z157" s="142">
        <v>0</v>
      </c>
      <c r="AA157" s="143">
        <f t="shared" si="23"/>
        <v>0</v>
      </c>
      <c r="AR157" s="17" t="s">
        <v>87</v>
      </c>
      <c r="AT157" s="17" t="s">
        <v>155</v>
      </c>
      <c r="AU157" s="17" t="s">
        <v>20</v>
      </c>
      <c r="AY157" s="17" t="s">
        <v>154</v>
      </c>
      <c r="BE157" s="144">
        <f t="shared" si="24"/>
        <v>0</v>
      </c>
      <c r="BF157" s="144">
        <f t="shared" si="25"/>
        <v>0</v>
      </c>
      <c r="BG157" s="144">
        <f t="shared" si="26"/>
        <v>0</v>
      </c>
      <c r="BH157" s="144">
        <f t="shared" si="27"/>
        <v>0</v>
      </c>
      <c r="BI157" s="144">
        <f t="shared" si="28"/>
        <v>0</v>
      </c>
      <c r="BJ157" s="17" t="s">
        <v>81</v>
      </c>
      <c r="BK157" s="144">
        <f t="shared" si="29"/>
        <v>0</v>
      </c>
      <c r="BL157" s="17" t="s">
        <v>87</v>
      </c>
      <c r="BM157" s="17" t="s">
        <v>744</v>
      </c>
    </row>
    <row r="158" spans="2:65" s="1" customFormat="1" ht="22.5" customHeight="1" x14ac:dyDescent="0.1">
      <c r="B158" s="135"/>
      <c r="C158" s="136" t="s">
        <v>74</v>
      </c>
      <c r="D158" s="136" t="s">
        <v>155</v>
      </c>
      <c r="E158" s="137" t="s">
        <v>2371</v>
      </c>
      <c r="F158" s="244" t="s">
        <v>2372</v>
      </c>
      <c r="G158" s="245"/>
      <c r="H158" s="245"/>
      <c r="I158" s="245"/>
      <c r="J158" s="138" t="s">
        <v>206</v>
      </c>
      <c r="K158" s="139">
        <v>20</v>
      </c>
      <c r="L158" s="246">
        <v>0</v>
      </c>
      <c r="M158" s="245"/>
      <c r="N158" s="246">
        <f t="shared" si="20"/>
        <v>0</v>
      </c>
      <c r="O158" s="245"/>
      <c r="P158" s="245"/>
      <c r="Q158" s="245"/>
      <c r="R158" s="140"/>
      <c r="T158" s="141" t="s">
        <v>3</v>
      </c>
      <c r="U158" s="40" t="s">
        <v>41</v>
      </c>
      <c r="V158" s="142">
        <v>0</v>
      </c>
      <c r="W158" s="142">
        <f t="shared" si="21"/>
        <v>0</v>
      </c>
      <c r="X158" s="142">
        <v>0</v>
      </c>
      <c r="Y158" s="142">
        <f t="shared" si="22"/>
        <v>0</v>
      </c>
      <c r="Z158" s="142">
        <v>0</v>
      </c>
      <c r="AA158" s="143">
        <f t="shared" si="23"/>
        <v>0</v>
      </c>
      <c r="AR158" s="17" t="s">
        <v>87</v>
      </c>
      <c r="AT158" s="17" t="s">
        <v>155</v>
      </c>
      <c r="AU158" s="17" t="s">
        <v>20</v>
      </c>
      <c r="AY158" s="17" t="s">
        <v>154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7" t="s">
        <v>81</v>
      </c>
      <c r="BK158" s="144">
        <f t="shared" si="29"/>
        <v>0</v>
      </c>
      <c r="BL158" s="17" t="s">
        <v>87</v>
      </c>
      <c r="BM158" s="17" t="s">
        <v>755</v>
      </c>
    </row>
    <row r="159" spans="2:65" s="1" customFormat="1" ht="22.5" customHeight="1" x14ac:dyDescent="0.1">
      <c r="B159" s="135"/>
      <c r="C159" s="136" t="s">
        <v>74</v>
      </c>
      <c r="D159" s="136" t="s">
        <v>155</v>
      </c>
      <c r="E159" s="137" t="s">
        <v>2373</v>
      </c>
      <c r="F159" s="244" t="s">
        <v>2374</v>
      </c>
      <c r="G159" s="245"/>
      <c r="H159" s="245"/>
      <c r="I159" s="245"/>
      <c r="J159" s="138" t="s">
        <v>206</v>
      </c>
      <c r="K159" s="139">
        <v>150</v>
      </c>
      <c r="L159" s="246">
        <v>0</v>
      </c>
      <c r="M159" s="245"/>
      <c r="N159" s="246">
        <f t="shared" si="20"/>
        <v>0</v>
      </c>
      <c r="O159" s="245"/>
      <c r="P159" s="245"/>
      <c r="Q159" s="245"/>
      <c r="R159" s="140"/>
      <c r="T159" s="141" t="s">
        <v>3</v>
      </c>
      <c r="U159" s="40" t="s">
        <v>41</v>
      </c>
      <c r="V159" s="142">
        <v>0</v>
      </c>
      <c r="W159" s="142">
        <f t="shared" si="21"/>
        <v>0</v>
      </c>
      <c r="X159" s="142">
        <v>0</v>
      </c>
      <c r="Y159" s="142">
        <f t="shared" si="22"/>
        <v>0</v>
      </c>
      <c r="Z159" s="142">
        <v>0</v>
      </c>
      <c r="AA159" s="143">
        <f t="shared" si="23"/>
        <v>0</v>
      </c>
      <c r="AR159" s="17" t="s">
        <v>87</v>
      </c>
      <c r="AT159" s="17" t="s">
        <v>155</v>
      </c>
      <c r="AU159" s="17" t="s">
        <v>20</v>
      </c>
      <c r="AY159" s="17" t="s">
        <v>154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7" t="s">
        <v>81</v>
      </c>
      <c r="BK159" s="144">
        <f t="shared" si="29"/>
        <v>0</v>
      </c>
      <c r="BL159" s="17" t="s">
        <v>87</v>
      </c>
      <c r="BM159" s="17" t="s">
        <v>764</v>
      </c>
    </row>
    <row r="160" spans="2:65" s="1" customFormat="1" ht="22.5" customHeight="1" x14ac:dyDescent="0.1">
      <c r="B160" s="135"/>
      <c r="C160" s="136" t="s">
        <v>74</v>
      </c>
      <c r="D160" s="136" t="s">
        <v>155</v>
      </c>
      <c r="E160" s="137" t="s">
        <v>2375</v>
      </c>
      <c r="F160" s="244" t="s">
        <v>2376</v>
      </c>
      <c r="G160" s="245"/>
      <c r="H160" s="245"/>
      <c r="I160" s="245"/>
      <c r="J160" s="138" t="s">
        <v>206</v>
      </c>
      <c r="K160" s="139">
        <v>1000</v>
      </c>
      <c r="L160" s="246">
        <v>0</v>
      </c>
      <c r="M160" s="245"/>
      <c r="N160" s="246">
        <f t="shared" si="20"/>
        <v>0</v>
      </c>
      <c r="O160" s="245"/>
      <c r="P160" s="245"/>
      <c r="Q160" s="245"/>
      <c r="R160" s="140"/>
      <c r="T160" s="141" t="s">
        <v>3</v>
      </c>
      <c r="U160" s="40" t="s">
        <v>41</v>
      </c>
      <c r="V160" s="142">
        <v>0</v>
      </c>
      <c r="W160" s="142">
        <f t="shared" si="21"/>
        <v>0</v>
      </c>
      <c r="X160" s="142">
        <v>0</v>
      </c>
      <c r="Y160" s="142">
        <f t="shared" si="22"/>
        <v>0</v>
      </c>
      <c r="Z160" s="142">
        <v>0</v>
      </c>
      <c r="AA160" s="143">
        <f t="shared" si="23"/>
        <v>0</v>
      </c>
      <c r="AR160" s="17" t="s">
        <v>87</v>
      </c>
      <c r="AT160" s="17" t="s">
        <v>155</v>
      </c>
      <c r="AU160" s="17" t="s">
        <v>20</v>
      </c>
      <c r="AY160" s="17" t="s">
        <v>154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7" t="s">
        <v>81</v>
      </c>
      <c r="BK160" s="144">
        <f t="shared" si="29"/>
        <v>0</v>
      </c>
      <c r="BL160" s="17" t="s">
        <v>87</v>
      </c>
      <c r="BM160" s="17" t="s">
        <v>777</v>
      </c>
    </row>
    <row r="161" spans="2:65" s="1" customFormat="1" ht="22.5" customHeight="1" x14ac:dyDescent="0.1">
      <c r="B161" s="135"/>
      <c r="C161" s="136" t="s">
        <v>74</v>
      </c>
      <c r="D161" s="136" t="s">
        <v>155</v>
      </c>
      <c r="E161" s="137" t="s">
        <v>2377</v>
      </c>
      <c r="F161" s="244" t="s">
        <v>2378</v>
      </c>
      <c r="G161" s="245"/>
      <c r="H161" s="245"/>
      <c r="I161" s="245"/>
      <c r="J161" s="138" t="s">
        <v>1224</v>
      </c>
      <c r="K161" s="139">
        <v>1</v>
      </c>
      <c r="L161" s="246">
        <v>0</v>
      </c>
      <c r="M161" s="245"/>
      <c r="N161" s="246">
        <f t="shared" si="20"/>
        <v>0</v>
      </c>
      <c r="O161" s="245"/>
      <c r="P161" s="245"/>
      <c r="Q161" s="245"/>
      <c r="R161" s="140"/>
      <c r="T161" s="141" t="s">
        <v>3</v>
      </c>
      <c r="U161" s="40" t="s">
        <v>41</v>
      </c>
      <c r="V161" s="142">
        <v>0</v>
      </c>
      <c r="W161" s="142">
        <f t="shared" si="21"/>
        <v>0</v>
      </c>
      <c r="X161" s="142">
        <v>0</v>
      </c>
      <c r="Y161" s="142">
        <f t="shared" si="22"/>
        <v>0</v>
      </c>
      <c r="Z161" s="142">
        <v>0</v>
      </c>
      <c r="AA161" s="143">
        <f t="shared" si="23"/>
        <v>0</v>
      </c>
      <c r="AR161" s="17" t="s">
        <v>87</v>
      </c>
      <c r="AT161" s="17" t="s">
        <v>155</v>
      </c>
      <c r="AU161" s="17" t="s">
        <v>20</v>
      </c>
      <c r="AY161" s="17" t="s">
        <v>154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7" t="s">
        <v>81</v>
      </c>
      <c r="BK161" s="144">
        <f t="shared" si="29"/>
        <v>0</v>
      </c>
      <c r="BL161" s="17" t="s">
        <v>87</v>
      </c>
      <c r="BM161" s="17" t="s">
        <v>796</v>
      </c>
    </row>
    <row r="162" spans="2:65" s="9" customFormat="1" ht="37.35" customHeight="1" x14ac:dyDescent="0.2">
      <c r="B162" s="124"/>
      <c r="C162" s="125"/>
      <c r="D162" s="126" t="s">
        <v>2289</v>
      </c>
      <c r="E162" s="126"/>
      <c r="F162" s="126"/>
      <c r="G162" s="126"/>
      <c r="H162" s="126"/>
      <c r="I162" s="126"/>
      <c r="J162" s="126"/>
      <c r="K162" s="126"/>
      <c r="L162" s="126"/>
      <c r="M162" s="126"/>
      <c r="N162" s="272">
        <f>BK162</f>
        <v>0</v>
      </c>
      <c r="O162" s="273"/>
      <c r="P162" s="273"/>
      <c r="Q162" s="273"/>
      <c r="R162" s="127"/>
      <c r="T162" s="128"/>
      <c r="U162" s="125"/>
      <c r="V162" s="125"/>
      <c r="W162" s="129">
        <f>SUM(W163:W177)</f>
        <v>0</v>
      </c>
      <c r="X162" s="125"/>
      <c r="Y162" s="129">
        <f>SUM(Y163:Y177)</f>
        <v>0</v>
      </c>
      <c r="Z162" s="125"/>
      <c r="AA162" s="130">
        <f>SUM(AA163:AA177)</f>
        <v>0</v>
      </c>
      <c r="AR162" s="131" t="s">
        <v>20</v>
      </c>
      <c r="AT162" s="132" t="s">
        <v>73</v>
      </c>
      <c r="AU162" s="132" t="s">
        <v>74</v>
      </c>
      <c r="AY162" s="131" t="s">
        <v>154</v>
      </c>
      <c r="BK162" s="133">
        <f>SUM(BK163:BK177)</f>
        <v>0</v>
      </c>
    </row>
    <row r="163" spans="2:65" s="1" customFormat="1" ht="22.5" customHeight="1" x14ac:dyDescent="0.1">
      <c r="B163" s="135"/>
      <c r="C163" s="136" t="s">
        <v>74</v>
      </c>
      <c r="D163" s="136" t="s">
        <v>155</v>
      </c>
      <c r="E163" s="137" t="s">
        <v>2379</v>
      </c>
      <c r="F163" s="244" t="s">
        <v>2380</v>
      </c>
      <c r="G163" s="245"/>
      <c r="H163" s="245"/>
      <c r="I163" s="245"/>
      <c r="J163" s="138" t="s">
        <v>1245</v>
      </c>
      <c r="K163" s="139">
        <v>1</v>
      </c>
      <c r="L163" s="246">
        <v>0</v>
      </c>
      <c r="M163" s="245"/>
      <c r="N163" s="246">
        <f t="shared" ref="N163:N177" si="30">ROUND(L163*K163,2)</f>
        <v>0</v>
      </c>
      <c r="O163" s="245"/>
      <c r="P163" s="245"/>
      <c r="Q163" s="245"/>
      <c r="R163" s="140"/>
      <c r="T163" s="141" t="s">
        <v>3</v>
      </c>
      <c r="U163" s="40" t="s">
        <v>41</v>
      </c>
      <c r="V163" s="142">
        <v>0</v>
      </c>
      <c r="W163" s="142">
        <f t="shared" ref="W163:W177" si="31">V163*K163</f>
        <v>0</v>
      </c>
      <c r="X163" s="142">
        <v>0</v>
      </c>
      <c r="Y163" s="142">
        <f t="shared" ref="Y163:Y177" si="32">X163*K163</f>
        <v>0</v>
      </c>
      <c r="Z163" s="142">
        <v>0</v>
      </c>
      <c r="AA163" s="143">
        <f t="shared" ref="AA163:AA177" si="33">Z163*K163</f>
        <v>0</v>
      </c>
      <c r="AR163" s="17" t="s">
        <v>87</v>
      </c>
      <c r="AT163" s="17" t="s">
        <v>155</v>
      </c>
      <c r="AU163" s="17" t="s">
        <v>20</v>
      </c>
      <c r="AY163" s="17" t="s">
        <v>154</v>
      </c>
      <c r="BE163" s="144">
        <f t="shared" ref="BE163:BE177" si="34">IF(U163="základní",N163,0)</f>
        <v>0</v>
      </c>
      <c r="BF163" s="144">
        <f t="shared" ref="BF163:BF177" si="35">IF(U163="snížená",N163,0)</f>
        <v>0</v>
      </c>
      <c r="BG163" s="144">
        <f t="shared" ref="BG163:BG177" si="36">IF(U163="zákl. přenesená",N163,0)</f>
        <v>0</v>
      </c>
      <c r="BH163" s="144">
        <f t="shared" ref="BH163:BH177" si="37">IF(U163="sníž. přenesená",N163,0)</f>
        <v>0</v>
      </c>
      <c r="BI163" s="144">
        <f t="shared" ref="BI163:BI177" si="38">IF(U163="nulová",N163,0)</f>
        <v>0</v>
      </c>
      <c r="BJ163" s="17" t="s">
        <v>81</v>
      </c>
      <c r="BK163" s="144">
        <f t="shared" ref="BK163:BK177" si="39">ROUND(L163*K163,2)</f>
        <v>0</v>
      </c>
      <c r="BL163" s="17" t="s">
        <v>87</v>
      </c>
      <c r="BM163" s="17" t="s">
        <v>807</v>
      </c>
    </row>
    <row r="164" spans="2:65" s="1" customFormat="1" ht="22.5" customHeight="1" x14ac:dyDescent="0.1">
      <c r="B164" s="135"/>
      <c r="C164" s="136" t="s">
        <v>74</v>
      </c>
      <c r="D164" s="136" t="s">
        <v>155</v>
      </c>
      <c r="E164" s="137" t="s">
        <v>2381</v>
      </c>
      <c r="F164" s="244" t="s">
        <v>2382</v>
      </c>
      <c r="G164" s="245"/>
      <c r="H164" s="245"/>
      <c r="I164" s="245"/>
      <c r="J164" s="138" t="s">
        <v>1245</v>
      </c>
      <c r="K164" s="139">
        <v>1</v>
      </c>
      <c r="L164" s="246">
        <v>0</v>
      </c>
      <c r="M164" s="245"/>
      <c r="N164" s="246">
        <f t="shared" si="30"/>
        <v>0</v>
      </c>
      <c r="O164" s="245"/>
      <c r="P164" s="245"/>
      <c r="Q164" s="245"/>
      <c r="R164" s="140"/>
      <c r="T164" s="141" t="s">
        <v>3</v>
      </c>
      <c r="U164" s="40" t="s">
        <v>41</v>
      </c>
      <c r="V164" s="142">
        <v>0</v>
      </c>
      <c r="W164" s="142">
        <f t="shared" si="31"/>
        <v>0</v>
      </c>
      <c r="X164" s="142">
        <v>0</v>
      </c>
      <c r="Y164" s="142">
        <f t="shared" si="32"/>
        <v>0</v>
      </c>
      <c r="Z164" s="142">
        <v>0</v>
      </c>
      <c r="AA164" s="143">
        <f t="shared" si="33"/>
        <v>0</v>
      </c>
      <c r="AR164" s="17" t="s">
        <v>87</v>
      </c>
      <c r="AT164" s="17" t="s">
        <v>155</v>
      </c>
      <c r="AU164" s="17" t="s">
        <v>20</v>
      </c>
      <c r="AY164" s="17" t="s">
        <v>154</v>
      </c>
      <c r="BE164" s="144">
        <f t="shared" si="34"/>
        <v>0</v>
      </c>
      <c r="BF164" s="144">
        <f t="shared" si="35"/>
        <v>0</v>
      </c>
      <c r="BG164" s="144">
        <f t="shared" si="36"/>
        <v>0</v>
      </c>
      <c r="BH164" s="144">
        <f t="shared" si="37"/>
        <v>0</v>
      </c>
      <c r="BI164" s="144">
        <f t="shared" si="38"/>
        <v>0</v>
      </c>
      <c r="BJ164" s="17" t="s">
        <v>81</v>
      </c>
      <c r="BK164" s="144">
        <f t="shared" si="39"/>
        <v>0</v>
      </c>
      <c r="BL164" s="17" t="s">
        <v>87</v>
      </c>
      <c r="BM164" s="17" t="s">
        <v>817</v>
      </c>
    </row>
    <row r="165" spans="2:65" s="1" customFormat="1" ht="22.5" customHeight="1" x14ac:dyDescent="0.1">
      <c r="B165" s="135"/>
      <c r="C165" s="136" t="s">
        <v>74</v>
      </c>
      <c r="D165" s="136" t="s">
        <v>155</v>
      </c>
      <c r="E165" s="137" t="s">
        <v>2383</v>
      </c>
      <c r="F165" s="244" t="s">
        <v>2384</v>
      </c>
      <c r="G165" s="245"/>
      <c r="H165" s="245"/>
      <c r="I165" s="245"/>
      <c r="J165" s="138" t="s">
        <v>1245</v>
      </c>
      <c r="K165" s="139">
        <v>1</v>
      </c>
      <c r="L165" s="246">
        <v>0</v>
      </c>
      <c r="M165" s="245"/>
      <c r="N165" s="246">
        <f t="shared" si="30"/>
        <v>0</v>
      </c>
      <c r="O165" s="245"/>
      <c r="P165" s="245"/>
      <c r="Q165" s="245"/>
      <c r="R165" s="140"/>
      <c r="T165" s="141" t="s">
        <v>3</v>
      </c>
      <c r="U165" s="40" t="s">
        <v>41</v>
      </c>
      <c r="V165" s="142">
        <v>0</v>
      </c>
      <c r="W165" s="142">
        <f t="shared" si="31"/>
        <v>0</v>
      </c>
      <c r="X165" s="142">
        <v>0</v>
      </c>
      <c r="Y165" s="142">
        <f t="shared" si="32"/>
        <v>0</v>
      </c>
      <c r="Z165" s="142">
        <v>0</v>
      </c>
      <c r="AA165" s="143">
        <f t="shared" si="33"/>
        <v>0</v>
      </c>
      <c r="AR165" s="17" t="s">
        <v>87</v>
      </c>
      <c r="AT165" s="17" t="s">
        <v>155</v>
      </c>
      <c r="AU165" s="17" t="s">
        <v>20</v>
      </c>
      <c r="AY165" s="17" t="s">
        <v>154</v>
      </c>
      <c r="BE165" s="144">
        <f t="shared" si="34"/>
        <v>0</v>
      </c>
      <c r="BF165" s="144">
        <f t="shared" si="35"/>
        <v>0</v>
      </c>
      <c r="BG165" s="144">
        <f t="shared" si="36"/>
        <v>0</v>
      </c>
      <c r="BH165" s="144">
        <f t="shared" si="37"/>
        <v>0</v>
      </c>
      <c r="BI165" s="144">
        <f t="shared" si="38"/>
        <v>0</v>
      </c>
      <c r="BJ165" s="17" t="s">
        <v>81</v>
      </c>
      <c r="BK165" s="144">
        <f t="shared" si="39"/>
        <v>0</v>
      </c>
      <c r="BL165" s="17" t="s">
        <v>87</v>
      </c>
      <c r="BM165" s="17" t="s">
        <v>834</v>
      </c>
    </row>
    <row r="166" spans="2:65" s="1" customFormat="1" ht="22.5" customHeight="1" x14ac:dyDescent="0.1">
      <c r="B166" s="135"/>
      <c r="C166" s="136" t="s">
        <v>74</v>
      </c>
      <c r="D166" s="136" t="s">
        <v>155</v>
      </c>
      <c r="E166" s="137" t="s">
        <v>2385</v>
      </c>
      <c r="F166" s="244" t="s">
        <v>2386</v>
      </c>
      <c r="G166" s="245"/>
      <c r="H166" s="245"/>
      <c r="I166" s="245"/>
      <c r="J166" s="138" t="s">
        <v>1245</v>
      </c>
      <c r="K166" s="139">
        <v>2</v>
      </c>
      <c r="L166" s="246">
        <v>0</v>
      </c>
      <c r="M166" s="245"/>
      <c r="N166" s="246">
        <f t="shared" si="30"/>
        <v>0</v>
      </c>
      <c r="O166" s="245"/>
      <c r="P166" s="245"/>
      <c r="Q166" s="245"/>
      <c r="R166" s="140"/>
      <c r="T166" s="141" t="s">
        <v>3</v>
      </c>
      <c r="U166" s="40" t="s">
        <v>41</v>
      </c>
      <c r="V166" s="142">
        <v>0</v>
      </c>
      <c r="W166" s="142">
        <f t="shared" si="31"/>
        <v>0</v>
      </c>
      <c r="X166" s="142">
        <v>0</v>
      </c>
      <c r="Y166" s="142">
        <f t="shared" si="32"/>
        <v>0</v>
      </c>
      <c r="Z166" s="142">
        <v>0</v>
      </c>
      <c r="AA166" s="143">
        <f t="shared" si="33"/>
        <v>0</v>
      </c>
      <c r="AR166" s="17" t="s">
        <v>87</v>
      </c>
      <c r="AT166" s="17" t="s">
        <v>155</v>
      </c>
      <c r="AU166" s="17" t="s">
        <v>20</v>
      </c>
      <c r="AY166" s="17" t="s">
        <v>154</v>
      </c>
      <c r="BE166" s="144">
        <f t="shared" si="34"/>
        <v>0</v>
      </c>
      <c r="BF166" s="144">
        <f t="shared" si="35"/>
        <v>0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7" t="s">
        <v>81</v>
      </c>
      <c r="BK166" s="144">
        <f t="shared" si="39"/>
        <v>0</v>
      </c>
      <c r="BL166" s="17" t="s">
        <v>87</v>
      </c>
      <c r="BM166" s="17" t="s">
        <v>849</v>
      </c>
    </row>
    <row r="167" spans="2:65" s="1" customFormat="1" ht="22.5" customHeight="1" x14ac:dyDescent="0.1">
      <c r="B167" s="135"/>
      <c r="C167" s="136" t="s">
        <v>74</v>
      </c>
      <c r="D167" s="136" t="s">
        <v>155</v>
      </c>
      <c r="E167" s="137" t="s">
        <v>2387</v>
      </c>
      <c r="F167" s="244" t="s">
        <v>2388</v>
      </c>
      <c r="G167" s="245"/>
      <c r="H167" s="245"/>
      <c r="I167" s="245"/>
      <c r="J167" s="138" t="s">
        <v>1245</v>
      </c>
      <c r="K167" s="139">
        <v>1</v>
      </c>
      <c r="L167" s="246">
        <v>0</v>
      </c>
      <c r="M167" s="245"/>
      <c r="N167" s="246">
        <f t="shared" si="30"/>
        <v>0</v>
      </c>
      <c r="O167" s="245"/>
      <c r="P167" s="245"/>
      <c r="Q167" s="245"/>
      <c r="R167" s="140"/>
      <c r="T167" s="141" t="s">
        <v>3</v>
      </c>
      <c r="U167" s="40" t="s">
        <v>41</v>
      </c>
      <c r="V167" s="142">
        <v>0</v>
      </c>
      <c r="W167" s="142">
        <f t="shared" si="31"/>
        <v>0</v>
      </c>
      <c r="X167" s="142">
        <v>0</v>
      </c>
      <c r="Y167" s="142">
        <f t="shared" si="32"/>
        <v>0</v>
      </c>
      <c r="Z167" s="142">
        <v>0</v>
      </c>
      <c r="AA167" s="143">
        <f t="shared" si="33"/>
        <v>0</v>
      </c>
      <c r="AR167" s="17" t="s">
        <v>87</v>
      </c>
      <c r="AT167" s="17" t="s">
        <v>155</v>
      </c>
      <c r="AU167" s="17" t="s">
        <v>20</v>
      </c>
      <c r="AY167" s="17" t="s">
        <v>154</v>
      </c>
      <c r="BE167" s="144">
        <f t="shared" si="34"/>
        <v>0</v>
      </c>
      <c r="BF167" s="144">
        <f t="shared" si="35"/>
        <v>0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7" t="s">
        <v>81</v>
      </c>
      <c r="BK167" s="144">
        <f t="shared" si="39"/>
        <v>0</v>
      </c>
      <c r="BL167" s="17" t="s">
        <v>87</v>
      </c>
      <c r="BM167" s="17" t="s">
        <v>861</v>
      </c>
    </row>
    <row r="168" spans="2:65" s="1" customFormat="1" ht="22.5" customHeight="1" x14ac:dyDescent="0.1">
      <c r="B168" s="135"/>
      <c r="C168" s="136" t="s">
        <v>74</v>
      </c>
      <c r="D168" s="136" t="s">
        <v>155</v>
      </c>
      <c r="E168" s="137" t="s">
        <v>2389</v>
      </c>
      <c r="F168" s="244" t="s">
        <v>2390</v>
      </c>
      <c r="G168" s="245"/>
      <c r="H168" s="245"/>
      <c r="I168" s="245"/>
      <c r="J168" s="138" t="s">
        <v>1245</v>
      </c>
      <c r="K168" s="139">
        <v>1</v>
      </c>
      <c r="L168" s="246">
        <v>0</v>
      </c>
      <c r="M168" s="245"/>
      <c r="N168" s="246">
        <f t="shared" si="30"/>
        <v>0</v>
      </c>
      <c r="O168" s="245"/>
      <c r="P168" s="245"/>
      <c r="Q168" s="245"/>
      <c r="R168" s="140"/>
      <c r="T168" s="141" t="s">
        <v>3</v>
      </c>
      <c r="U168" s="40" t="s">
        <v>41</v>
      </c>
      <c r="V168" s="142">
        <v>0</v>
      </c>
      <c r="W168" s="142">
        <f t="shared" si="31"/>
        <v>0</v>
      </c>
      <c r="X168" s="142">
        <v>0</v>
      </c>
      <c r="Y168" s="142">
        <f t="shared" si="32"/>
        <v>0</v>
      </c>
      <c r="Z168" s="142">
        <v>0</v>
      </c>
      <c r="AA168" s="143">
        <f t="shared" si="33"/>
        <v>0</v>
      </c>
      <c r="AR168" s="17" t="s">
        <v>87</v>
      </c>
      <c r="AT168" s="17" t="s">
        <v>155</v>
      </c>
      <c r="AU168" s="17" t="s">
        <v>20</v>
      </c>
      <c r="AY168" s="17" t="s">
        <v>154</v>
      </c>
      <c r="BE168" s="144">
        <f t="shared" si="34"/>
        <v>0</v>
      </c>
      <c r="BF168" s="144">
        <f t="shared" si="35"/>
        <v>0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7" t="s">
        <v>81</v>
      </c>
      <c r="BK168" s="144">
        <f t="shared" si="39"/>
        <v>0</v>
      </c>
      <c r="BL168" s="17" t="s">
        <v>87</v>
      </c>
      <c r="BM168" s="17" t="s">
        <v>26</v>
      </c>
    </row>
    <row r="169" spans="2:65" s="1" customFormat="1" ht="22.5" customHeight="1" x14ac:dyDescent="0.1">
      <c r="B169" s="135"/>
      <c r="C169" s="136" t="s">
        <v>74</v>
      </c>
      <c r="D169" s="136" t="s">
        <v>155</v>
      </c>
      <c r="E169" s="137" t="s">
        <v>2391</v>
      </c>
      <c r="F169" s="244" t="s">
        <v>2392</v>
      </c>
      <c r="G169" s="245"/>
      <c r="H169" s="245"/>
      <c r="I169" s="245"/>
      <c r="J169" s="138" t="s">
        <v>1245</v>
      </c>
      <c r="K169" s="139">
        <v>3</v>
      </c>
      <c r="L169" s="246">
        <v>0</v>
      </c>
      <c r="M169" s="245"/>
      <c r="N169" s="246">
        <f t="shared" si="30"/>
        <v>0</v>
      </c>
      <c r="O169" s="245"/>
      <c r="P169" s="245"/>
      <c r="Q169" s="245"/>
      <c r="R169" s="140"/>
      <c r="T169" s="141" t="s">
        <v>3</v>
      </c>
      <c r="U169" s="40" t="s">
        <v>41</v>
      </c>
      <c r="V169" s="142">
        <v>0</v>
      </c>
      <c r="W169" s="142">
        <f t="shared" si="31"/>
        <v>0</v>
      </c>
      <c r="X169" s="142">
        <v>0</v>
      </c>
      <c r="Y169" s="142">
        <f t="shared" si="32"/>
        <v>0</v>
      </c>
      <c r="Z169" s="142">
        <v>0</v>
      </c>
      <c r="AA169" s="143">
        <f t="shared" si="33"/>
        <v>0</v>
      </c>
      <c r="AR169" s="17" t="s">
        <v>87</v>
      </c>
      <c r="AT169" s="17" t="s">
        <v>155</v>
      </c>
      <c r="AU169" s="17" t="s">
        <v>20</v>
      </c>
      <c r="AY169" s="17" t="s">
        <v>154</v>
      </c>
      <c r="BE169" s="144">
        <f t="shared" si="34"/>
        <v>0</v>
      </c>
      <c r="BF169" s="144">
        <f t="shared" si="35"/>
        <v>0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7" t="s">
        <v>81</v>
      </c>
      <c r="BK169" s="144">
        <f t="shared" si="39"/>
        <v>0</v>
      </c>
      <c r="BL169" s="17" t="s">
        <v>87</v>
      </c>
      <c r="BM169" s="17" t="s">
        <v>876</v>
      </c>
    </row>
    <row r="170" spans="2:65" s="1" customFormat="1" ht="22.5" customHeight="1" x14ac:dyDescent="0.1">
      <c r="B170" s="135"/>
      <c r="C170" s="136" t="s">
        <v>74</v>
      </c>
      <c r="D170" s="136" t="s">
        <v>155</v>
      </c>
      <c r="E170" s="137" t="s">
        <v>2393</v>
      </c>
      <c r="F170" s="244" t="s">
        <v>2394</v>
      </c>
      <c r="G170" s="245"/>
      <c r="H170" s="245"/>
      <c r="I170" s="245"/>
      <c r="J170" s="138" t="s">
        <v>1245</v>
      </c>
      <c r="K170" s="139">
        <v>14</v>
      </c>
      <c r="L170" s="246">
        <v>0</v>
      </c>
      <c r="M170" s="245"/>
      <c r="N170" s="246">
        <f t="shared" si="30"/>
        <v>0</v>
      </c>
      <c r="O170" s="245"/>
      <c r="P170" s="245"/>
      <c r="Q170" s="245"/>
      <c r="R170" s="140"/>
      <c r="T170" s="141" t="s">
        <v>3</v>
      </c>
      <c r="U170" s="40" t="s">
        <v>41</v>
      </c>
      <c r="V170" s="142">
        <v>0</v>
      </c>
      <c r="W170" s="142">
        <f t="shared" si="31"/>
        <v>0</v>
      </c>
      <c r="X170" s="142">
        <v>0</v>
      </c>
      <c r="Y170" s="142">
        <f t="shared" si="32"/>
        <v>0</v>
      </c>
      <c r="Z170" s="142">
        <v>0</v>
      </c>
      <c r="AA170" s="143">
        <f t="shared" si="33"/>
        <v>0</v>
      </c>
      <c r="AR170" s="17" t="s">
        <v>87</v>
      </c>
      <c r="AT170" s="17" t="s">
        <v>155</v>
      </c>
      <c r="AU170" s="17" t="s">
        <v>20</v>
      </c>
      <c r="AY170" s="17" t="s">
        <v>154</v>
      </c>
      <c r="BE170" s="144">
        <f t="shared" si="34"/>
        <v>0</v>
      </c>
      <c r="BF170" s="144">
        <f t="shared" si="35"/>
        <v>0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7" t="s">
        <v>81</v>
      </c>
      <c r="BK170" s="144">
        <f t="shared" si="39"/>
        <v>0</v>
      </c>
      <c r="BL170" s="17" t="s">
        <v>87</v>
      </c>
      <c r="BM170" s="17" t="s">
        <v>885</v>
      </c>
    </row>
    <row r="171" spans="2:65" s="1" customFormat="1" ht="22.5" customHeight="1" x14ac:dyDescent="0.1">
      <c r="B171" s="135"/>
      <c r="C171" s="136" t="s">
        <v>74</v>
      </c>
      <c r="D171" s="136" t="s">
        <v>155</v>
      </c>
      <c r="E171" s="137" t="s">
        <v>2395</v>
      </c>
      <c r="F171" s="244" t="s">
        <v>2396</v>
      </c>
      <c r="G171" s="245"/>
      <c r="H171" s="245"/>
      <c r="I171" s="245"/>
      <c r="J171" s="138" t="s">
        <v>1245</v>
      </c>
      <c r="K171" s="139">
        <v>10</v>
      </c>
      <c r="L171" s="246">
        <v>0</v>
      </c>
      <c r="M171" s="245"/>
      <c r="N171" s="246">
        <f t="shared" si="30"/>
        <v>0</v>
      </c>
      <c r="O171" s="245"/>
      <c r="P171" s="245"/>
      <c r="Q171" s="245"/>
      <c r="R171" s="140"/>
      <c r="T171" s="141" t="s">
        <v>3</v>
      </c>
      <c r="U171" s="40" t="s">
        <v>41</v>
      </c>
      <c r="V171" s="142">
        <v>0</v>
      </c>
      <c r="W171" s="142">
        <f t="shared" si="31"/>
        <v>0</v>
      </c>
      <c r="X171" s="142">
        <v>0</v>
      </c>
      <c r="Y171" s="142">
        <f t="shared" si="32"/>
        <v>0</v>
      </c>
      <c r="Z171" s="142">
        <v>0</v>
      </c>
      <c r="AA171" s="143">
        <f t="shared" si="33"/>
        <v>0</v>
      </c>
      <c r="AR171" s="17" t="s">
        <v>87</v>
      </c>
      <c r="AT171" s="17" t="s">
        <v>155</v>
      </c>
      <c r="AU171" s="17" t="s">
        <v>20</v>
      </c>
      <c r="AY171" s="17" t="s">
        <v>154</v>
      </c>
      <c r="BE171" s="144">
        <f t="shared" si="34"/>
        <v>0</v>
      </c>
      <c r="BF171" s="144">
        <f t="shared" si="35"/>
        <v>0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7" t="s">
        <v>81</v>
      </c>
      <c r="BK171" s="144">
        <f t="shared" si="39"/>
        <v>0</v>
      </c>
      <c r="BL171" s="17" t="s">
        <v>87</v>
      </c>
      <c r="BM171" s="17" t="s">
        <v>896</v>
      </c>
    </row>
    <row r="172" spans="2:65" s="1" customFormat="1" ht="22.5" customHeight="1" x14ac:dyDescent="0.1">
      <c r="B172" s="135"/>
      <c r="C172" s="136" t="s">
        <v>74</v>
      </c>
      <c r="D172" s="136" t="s">
        <v>155</v>
      </c>
      <c r="E172" s="137" t="s">
        <v>2397</v>
      </c>
      <c r="F172" s="244" t="s">
        <v>2398</v>
      </c>
      <c r="G172" s="245"/>
      <c r="H172" s="245"/>
      <c r="I172" s="245"/>
      <c r="J172" s="138" t="s">
        <v>1245</v>
      </c>
      <c r="K172" s="139">
        <v>1</v>
      </c>
      <c r="L172" s="246">
        <v>0</v>
      </c>
      <c r="M172" s="245"/>
      <c r="N172" s="246">
        <f t="shared" si="30"/>
        <v>0</v>
      </c>
      <c r="O172" s="245"/>
      <c r="P172" s="245"/>
      <c r="Q172" s="245"/>
      <c r="R172" s="140"/>
      <c r="T172" s="141" t="s">
        <v>3</v>
      </c>
      <c r="U172" s="40" t="s">
        <v>41</v>
      </c>
      <c r="V172" s="142">
        <v>0</v>
      </c>
      <c r="W172" s="142">
        <f t="shared" si="31"/>
        <v>0</v>
      </c>
      <c r="X172" s="142">
        <v>0</v>
      </c>
      <c r="Y172" s="142">
        <f t="shared" si="32"/>
        <v>0</v>
      </c>
      <c r="Z172" s="142">
        <v>0</v>
      </c>
      <c r="AA172" s="143">
        <f t="shared" si="33"/>
        <v>0</v>
      </c>
      <c r="AR172" s="17" t="s">
        <v>87</v>
      </c>
      <c r="AT172" s="17" t="s">
        <v>155</v>
      </c>
      <c r="AU172" s="17" t="s">
        <v>20</v>
      </c>
      <c r="AY172" s="17" t="s">
        <v>154</v>
      </c>
      <c r="BE172" s="144">
        <f t="shared" si="34"/>
        <v>0</v>
      </c>
      <c r="BF172" s="144">
        <f t="shared" si="35"/>
        <v>0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7" t="s">
        <v>81</v>
      </c>
      <c r="BK172" s="144">
        <f t="shared" si="39"/>
        <v>0</v>
      </c>
      <c r="BL172" s="17" t="s">
        <v>87</v>
      </c>
      <c r="BM172" s="17" t="s">
        <v>904</v>
      </c>
    </row>
    <row r="173" spans="2:65" s="1" customFormat="1" ht="22.5" customHeight="1" x14ac:dyDescent="0.1">
      <c r="B173" s="135"/>
      <c r="C173" s="136" t="s">
        <v>74</v>
      </c>
      <c r="D173" s="136" t="s">
        <v>155</v>
      </c>
      <c r="E173" s="137" t="s">
        <v>2399</v>
      </c>
      <c r="F173" s="244" t="s">
        <v>2400</v>
      </c>
      <c r="G173" s="245"/>
      <c r="H173" s="245"/>
      <c r="I173" s="245"/>
      <c r="J173" s="138" t="s">
        <v>1245</v>
      </c>
      <c r="K173" s="139">
        <v>1</v>
      </c>
      <c r="L173" s="246">
        <v>0</v>
      </c>
      <c r="M173" s="245"/>
      <c r="N173" s="246">
        <f t="shared" si="30"/>
        <v>0</v>
      </c>
      <c r="O173" s="245"/>
      <c r="P173" s="245"/>
      <c r="Q173" s="245"/>
      <c r="R173" s="140"/>
      <c r="T173" s="141" t="s">
        <v>3</v>
      </c>
      <c r="U173" s="40" t="s">
        <v>41</v>
      </c>
      <c r="V173" s="142">
        <v>0</v>
      </c>
      <c r="W173" s="142">
        <f t="shared" si="31"/>
        <v>0</v>
      </c>
      <c r="X173" s="142">
        <v>0</v>
      </c>
      <c r="Y173" s="142">
        <f t="shared" si="32"/>
        <v>0</v>
      </c>
      <c r="Z173" s="142">
        <v>0</v>
      </c>
      <c r="AA173" s="143">
        <f t="shared" si="33"/>
        <v>0</v>
      </c>
      <c r="AR173" s="17" t="s">
        <v>87</v>
      </c>
      <c r="AT173" s="17" t="s">
        <v>155</v>
      </c>
      <c r="AU173" s="17" t="s">
        <v>20</v>
      </c>
      <c r="AY173" s="17" t="s">
        <v>154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7" t="s">
        <v>81</v>
      </c>
      <c r="BK173" s="144">
        <f t="shared" si="39"/>
        <v>0</v>
      </c>
      <c r="BL173" s="17" t="s">
        <v>87</v>
      </c>
      <c r="BM173" s="17" t="s">
        <v>912</v>
      </c>
    </row>
    <row r="174" spans="2:65" s="1" customFormat="1" ht="22.5" customHeight="1" x14ac:dyDescent="0.1">
      <c r="B174" s="135"/>
      <c r="C174" s="136" t="s">
        <v>74</v>
      </c>
      <c r="D174" s="136" t="s">
        <v>155</v>
      </c>
      <c r="E174" s="137" t="s">
        <v>2401</v>
      </c>
      <c r="F174" s="244" t="s">
        <v>2402</v>
      </c>
      <c r="G174" s="245"/>
      <c r="H174" s="245"/>
      <c r="I174" s="245"/>
      <c r="J174" s="138" t="s">
        <v>1245</v>
      </c>
      <c r="K174" s="139">
        <v>1</v>
      </c>
      <c r="L174" s="246">
        <v>0</v>
      </c>
      <c r="M174" s="245"/>
      <c r="N174" s="246">
        <f t="shared" si="30"/>
        <v>0</v>
      </c>
      <c r="O174" s="245"/>
      <c r="P174" s="245"/>
      <c r="Q174" s="245"/>
      <c r="R174" s="140"/>
      <c r="T174" s="141" t="s">
        <v>3</v>
      </c>
      <c r="U174" s="40" t="s">
        <v>41</v>
      </c>
      <c r="V174" s="142">
        <v>0</v>
      </c>
      <c r="W174" s="142">
        <f t="shared" si="31"/>
        <v>0</v>
      </c>
      <c r="X174" s="142">
        <v>0</v>
      </c>
      <c r="Y174" s="142">
        <f t="shared" si="32"/>
        <v>0</v>
      </c>
      <c r="Z174" s="142">
        <v>0</v>
      </c>
      <c r="AA174" s="143">
        <f t="shared" si="33"/>
        <v>0</v>
      </c>
      <c r="AR174" s="17" t="s">
        <v>87</v>
      </c>
      <c r="AT174" s="17" t="s">
        <v>155</v>
      </c>
      <c r="AU174" s="17" t="s">
        <v>20</v>
      </c>
      <c r="AY174" s="17" t="s">
        <v>154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7" t="s">
        <v>81</v>
      </c>
      <c r="BK174" s="144">
        <f t="shared" si="39"/>
        <v>0</v>
      </c>
      <c r="BL174" s="17" t="s">
        <v>87</v>
      </c>
      <c r="BM174" s="17" t="s">
        <v>922</v>
      </c>
    </row>
    <row r="175" spans="2:65" s="1" customFormat="1" ht="22.5" customHeight="1" x14ac:dyDescent="0.1">
      <c r="B175" s="135"/>
      <c r="C175" s="136" t="s">
        <v>74</v>
      </c>
      <c r="D175" s="136" t="s">
        <v>155</v>
      </c>
      <c r="E175" s="137" t="s">
        <v>2403</v>
      </c>
      <c r="F175" s="244" t="s">
        <v>2404</v>
      </c>
      <c r="G175" s="245"/>
      <c r="H175" s="245"/>
      <c r="I175" s="245"/>
      <c r="J175" s="138" t="s">
        <v>1245</v>
      </c>
      <c r="K175" s="139">
        <v>1</v>
      </c>
      <c r="L175" s="246">
        <v>0</v>
      </c>
      <c r="M175" s="245"/>
      <c r="N175" s="246">
        <f t="shared" si="30"/>
        <v>0</v>
      </c>
      <c r="O175" s="245"/>
      <c r="P175" s="245"/>
      <c r="Q175" s="245"/>
      <c r="R175" s="140"/>
      <c r="T175" s="141" t="s">
        <v>3</v>
      </c>
      <c r="U175" s="40" t="s">
        <v>41</v>
      </c>
      <c r="V175" s="142">
        <v>0</v>
      </c>
      <c r="W175" s="142">
        <f t="shared" si="31"/>
        <v>0</v>
      </c>
      <c r="X175" s="142">
        <v>0</v>
      </c>
      <c r="Y175" s="142">
        <f t="shared" si="32"/>
        <v>0</v>
      </c>
      <c r="Z175" s="142">
        <v>0</v>
      </c>
      <c r="AA175" s="143">
        <f t="shared" si="33"/>
        <v>0</v>
      </c>
      <c r="AR175" s="17" t="s">
        <v>87</v>
      </c>
      <c r="AT175" s="17" t="s">
        <v>155</v>
      </c>
      <c r="AU175" s="17" t="s">
        <v>20</v>
      </c>
      <c r="AY175" s="17" t="s">
        <v>154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17" t="s">
        <v>81</v>
      </c>
      <c r="BK175" s="144">
        <f t="shared" si="39"/>
        <v>0</v>
      </c>
      <c r="BL175" s="17" t="s">
        <v>87</v>
      </c>
      <c r="BM175" s="17" t="s">
        <v>934</v>
      </c>
    </row>
    <row r="176" spans="2:65" s="1" customFormat="1" ht="22.5" customHeight="1" x14ac:dyDescent="0.1">
      <c r="B176" s="135"/>
      <c r="C176" s="136" t="s">
        <v>74</v>
      </c>
      <c r="D176" s="136" t="s">
        <v>155</v>
      </c>
      <c r="E176" s="137" t="s">
        <v>2405</v>
      </c>
      <c r="F176" s="244" t="s">
        <v>2406</v>
      </c>
      <c r="G176" s="245"/>
      <c r="H176" s="245"/>
      <c r="I176" s="245"/>
      <c r="J176" s="138" t="s">
        <v>1224</v>
      </c>
      <c r="K176" s="139">
        <v>1</v>
      </c>
      <c r="L176" s="246">
        <v>0</v>
      </c>
      <c r="M176" s="245"/>
      <c r="N176" s="246">
        <f t="shared" si="30"/>
        <v>0</v>
      </c>
      <c r="O176" s="245"/>
      <c r="P176" s="245"/>
      <c r="Q176" s="245"/>
      <c r="R176" s="140"/>
      <c r="T176" s="141" t="s">
        <v>3</v>
      </c>
      <c r="U176" s="40" t="s">
        <v>41</v>
      </c>
      <c r="V176" s="142">
        <v>0</v>
      </c>
      <c r="W176" s="142">
        <f t="shared" si="31"/>
        <v>0</v>
      </c>
      <c r="X176" s="142">
        <v>0</v>
      </c>
      <c r="Y176" s="142">
        <f t="shared" si="32"/>
        <v>0</v>
      </c>
      <c r="Z176" s="142">
        <v>0</v>
      </c>
      <c r="AA176" s="143">
        <f t="shared" si="33"/>
        <v>0</v>
      </c>
      <c r="AR176" s="17" t="s">
        <v>87</v>
      </c>
      <c r="AT176" s="17" t="s">
        <v>155</v>
      </c>
      <c r="AU176" s="17" t="s">
        <v>20</v>
      </c>
      <c r="AY176" s="17" t="s">
        <v>154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7" t="s">
        <v>81</v>
      </c>
      <c r="BK176" s="144">
        <f t="shared" si="39"/>
        <v>0</v>
      </c>
      <c r="BL176" s="17" t="s">
        <v>87</v>
      </c>
      <c r="BM176" s="17" t="s">
        <v>945</v>
      </c>
    </row>
    <row r="177" spans="2:65" s="1" customFormat="1" ht="22.5" customHeight="1" x14ac:dyDescent="0.1">
      <c r="B177" s="135"/>
      <c r="C177" s="136" t="s">
        <v>74</v>
      </c>
      <c r="D177" s="136" t="s">
        <v>155</v>
      </c>
      <c r="E177" s="137" t="s">
        <v>2407</v>
      </c>
      <c r="F177" s="244" t="s">
        <v>2408</v>
      </c>
      <c r="G177" s="245"/>
      <c r="H177" s="245"/>
      <c r="I177" s="245"/>
      <c r="J177" s="138" t="s">
        <v>1224</v>
      </c>
      <c r="K177" s="139">
        <v>1</v>
      </c>
      <c r="L177" s="246">
        <v>0</v>
      </c>
      <c r="M177" s="245"/>
      <c r="N177" s="246">
        <f t="shared" si="30"/>
        <v>0</v>
      </c>
      <c r="O177" s="245"/>
      <c r="P177" s="245"/>
      <c r="Q177" s="245"/>
      <c r="R177" s="140"/>
      <c r="T177" s="141" t="s">
        <v>3</v>
      </c>
      <c r="U177" s="40" t="s">
        <v>41</v>
      </c>
      <c r="V177" s="142">
        <v>0</v>
      </c>
      <c r="W177" s="142">
        <f t="shared" si="31"/>
        <v>0</v>
      </c>
      <c r="X177" s="142">
        <v>0</v>
      </c>
      <c r="Y177" s="142">
        <f t="shared" si="32"/>
        <v>0</v>
      </c>
      <c r="Z177" s="142">
        <v>0</v>
      </c>
      <c r="AA177" s="143">
        <f t="shared" si="33"/>
        <v>0</v>
      </c>
      <c r="AR177" s="17" t="s">
        <v>87</v>
      </c>
      <c r="AT177" s="17" t="s">
        <v>155</v>
      </c>
      <c r="AU177" s="17" t="s">
        <v>20</v>
      </c>
      <c r="AY177" s="17" t="s">
        <v>154</v>
      </c>
      <c r="BE177" s="144">
        <f t="shared" si="34"/>
        <v>0</v>
      </c>
      <c r="BF177" s="144">
        <f t="shared" si="35"/>
        <v>0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17" t="s">
        <v>81</v>
      </c>
      <c r="BK177" s="144">
        <f t="shared" si="39"/>
        <v>0</v>
      </c>
      <c r="BL177" s="17" t="s">
        <v>87</v>
      </c>
      <c r="BM177" s="17" t="s">
        <v>956</v>
      </c>
    </row>
    <row r="178" spans="2:65" s="9" customFormat="1" ht="37.35" customHeight="1" x14ac:dyDescent="0.2">
      <c r="B178" s="124"/>
      <c r="C178" s="125"/>
      <c r="D178" s="126" t="s">
        <v>2290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272">
        <f>BK178</f>
        <v>0</v>
      </c>
      <c r="O178" s="273"/>
      <c r="P178" s="273"/>
      <c r="Q178" s="273"/>
      <c r="R178" s="127"/>
      <c r="T178" s="128"/>
      <c r="U178" s="125"/>
      <c r="V178" s="125"/>
      <c r="W178" s="129">
        <f>SUM(W179:W181)</f>
        <v>0</v>
      </c>
      <c r="X178" s="125"/>
      <c r="Y178" s="129">
        <f>SUM(Y179:Y181)</f>
        <v>0</v>
      </c>
      <c r="Z178" s="125"/>
      <c r="AA178" s="130">
        <f>SUM(AA179:AA181)</f>
        <v>0</v>
      </c>
      <c r="AR178" s="131" t="s">
        <v>20</v>
      </c>
      <c r="AT178" s="132" t="s">
        <v>73</v>
      </c>
      <c r="AU178" s="132" t="s">
        <v>74</v>
      </c>
      <c r="AY178" s="131" t="s">
        <v>154</v>
      </c>
      <c r="BK178" s="133">
        <f>SUM(BK179:BK181)</f>
        <v>0</v>
      </c>
    </row>
    <row r="179" spans="2:65" s="1" customFormat="1" ht="22.5" customHeight="1" x14ac:dyDescent="0.1">
      <c r="B179" s="135"/>
      <c r="C179" s="136" t="s">
        <v>74</v>
      </c>
      <c r="D179" s="136" t="s">
        <v>155</v>
      </c>
      <c r="E179" s="137" t="s">
        <v>2409</v>
      </c>
      <c r="F179" s="244" t="s">
        <v>2410</v>
      </c>
      <c r="G179" s="245"/>
      <c r="H179" s="245"/>
      <c r="I179" s="245"/>
      <c r="J179" s="138" t="s">
        <v>1224</v>
      </c>
      <c r="K179" s="139">
        <v>1</v>
      </c>
      <c r="L179" s="246">
        <v>0</v>
      </c>
      <c r="M179" s="245"/>
      <c r="N179" s="246">
        <f>ROUND(L179*K179,2)</f>
        <v>0</v>
      </c>
      <c r="O179" s="245"/>
      <c r="P179" s="245"/>
      <c r="Q179" s="245"/>
      <c r="R179" s="140"/>
      <c r="T179" s="141" t="s">
        <v>3</v>
      </c>
      <c r="U179" s="40" t="s">
        <v>41</v>
      </c>
      <c r="V179" s="142">
        <v>0</v>
      </c>
      <c r="W179" s="142">
        <f>V179*K179</f>
        <v>0</v>
      </c>
      <c r="X179" s="142">
        <v>0</v>
      </c>
      <c r="Y179" s="142">
        <f>X179*K179</f>
        <v>0</v>
      </c>
      <c r="Z179" s="142">
        <v>0</v>
      </c>
      <c r="AA179" s="143">
        <f>Z179*K179</f>
        <v>0</v>
      </c>
      <c r="AR179" s="17" t="s">
        <v>87</v>
      </c>
      <c r="AT179" s="17" t="s">
        <v>155</v>
      </c>
      <c r="AU179" s="17" t="s">
        <v>20</v>
      </c>
      <c r="AY179" s="17" t="s">
        <v>154</v>
      </c>
      <c r="BE179" s="144">
        <f>IF(U179="základní",N179,0)</f>
        <v>0</v>
      </c>
      <c r="BF179" s="144">
        <f>IF(U179="snížená",N179,0)</f>
        <v>0</v>
      </c>
      <c r="BG179" s="144">
        <f>IF(U179="zákl. přenesená",N179,0)</f>
        <v>0</v>
      </c>
      <c r="BH179" s="144">
        <f>IF(U179="sníž. přenesená",N179,0)</f>
        <v>0</v>
      </c>
      <c r="BI179" s="144">
        <f>IF(U179="nulová",N179,0)</f>
        <v>0</v>
      </c>
      <c r="BJ179" s="17" t="s">
        <v>81</v>
      </c>
      <c r="BK179" s="144">
        <f>ROUND(L179*K179,2)</f>
        <v>0</v>
      </c>
      <c r="BL179" s="17" t="s">
        <v>87</v>
      </c>
      <c r="BM179" s="17" t="s">
        <v>967</v>
      </c>
    </row>
    <row r="180" spans="2:65" s="1" customFormat="1" ht="22.5" customHeight="1" x14ac:dyDescent="0.1">
      <c r="B180" s="135"/>
      <c r="C180" s="136" t="s">
        <v>74</v>
      </c>
      <c r="D180" s="136" t="s">
        <v>155</v>
      </c>
      <c r="E180" s="137" t="s">
        <v>2411</v>
      </c>
      <c r="F180" s="244" t="s">
        <v>2412</v>
      </c>
      <c r="G180" s="245"/>
      <c r="H180" s="245"/>
      <c r="I180" s="245"/>
      <c r="J180" s="138" t="s">
        <v>1224</v>
      </c>
      <c r="K180" s="139">
        <v>1</v>
      </c>
      <c r="L180" s="246">
        <v>0</v>
      </c>
      <c r="M180" s="245"/>
      <c r="N180" s="246">
        <f>ROUND(L180*K180,2)</f>
        <v>0</v>
      </c>
      <c r="O180" s="245"/>
      <c r="P180" s="245"/>
      <c r="Q180" s="245"/>
      <c r="R180" s="140"/>
      <c r="T180" s="141" t="s">
        <v>3</v>
      </c>
      <c r="U180" s="40" t="s">
        <v>41</v>
      </c>
      <c r="V180" s="142">
        <v>0</v>
      </c>
      <c r="W180" s="142">
        <f>V180*K180</f>
        <v>0</v>
      </c>
      <c r="X180" s="142">
        <v>0</v>
      </c>
      <c r="Y180" s="142">
        <f>X180*K180</f>
        <v>0</v>
      </c>
      <c r="Z180" s="142">
        <v>0</v>
      </c>
      <c r="AA180" s="143">
        <f>Z180*K180</f>
        <v>0</v>
      </c>
      <c r="AR180" s="17" t="s">
        <v>87</v>
      </c>
      <c r="AT180" s="17" t="s">
        <v>155</v>
      </c>
      <c r="AU180" s="17" t="s">
        <v>20</v>
      </c>
      <c r="AY180" s="17" t="s">
        <v>154</v>
      </c>
      <c r="BE180" s="144">
        <f>IF(U180="základní",N180,0)</f>
        <v>0</v>
      </c>
      <c r="BF180" s="144">
        <f>IF(U180="snížená",N180,0)</f>
        <v>0</v>
      </c>
      <c r="BG180" s="144">
        <f>IF(U180="zákl. přenesená",N180,0)</f>
        <v>0</v>
      </c>
      <c r="BH180" s="144">
        <f>IF(U180="sníž. přenesená",N180,0)</f>
        <v>0</v>
      </c>
      <c r="BI180" s="144">
        <f>IF(U180="nulová",N180,0)</f>
        <v>0</v>
      </c>
      <c r="BJ180" s="17" t="s">
        <v>81</v>
      </c>
      <c r="BK180" s="144">
        <f>ROUND(L180*K180,2)</f>
        <v>0</v>
      </c>
      <c r="BL180" s="17" t="s">
        <v>87</v>
      </c>
      <c r="BM180" s="17" t="s">
        <v>976</v>
      </c>
    </row>
    <row r="181" spans="2:65" s="1" customFormat="1" ht="22.5" customHeight="1" x14ac:dyDescent="0.1">
      <c r="B181" s="135"/>
      <c r="C181" s="136" t="s">
        <v>74</v>
      </c>
      <c r="D181" s="136" t="s">
        <v>155</v>
      </c>
      <c r="E181" s="137" t="s">
        <v>2413</v>
      </c>
      <c r="F181" s="244" t="s">
        <v>2414</v>
      </c>
      <c r="G181" s="245"/>
      <c r="H181" s="245"/>
      <c r="I181" s="245"/>
      <c r="J181" s="138" t="s">
        <v>1224</v>
      </c>
      <c r="K181" s="139">
        <v>1</v>
      </c>
      <c r="L181" s="246">
        <v>0</v>
      </c>
      <c r="M181" s="245"/>
      <c r="N181" s="246">
        <f>ROUND(L181*K181,2)</f>
        <v>0</v>
      </c>
      <c r="O181" s="245"/>
      <c r="P181" s="245"/>
      <c r="Q181" s="245"/>
      <c r="R181" s="140"/>
      <c r="T181" s="141" t="s">
        <v>3</v>
      </c>
      <c r="U181" s="184" t="s">
        <v>41</v>
      </c>
      <c r="V181" s="185">
        <v>0</v>
      </c>
      <c r="W181" s="185">
        <f>V181*K181</f>
        <v>0</v>
      </c>
      <c r="X181" s="185">
        <v>0</v>
      </c>
      <c r="Y181" s="185">
        <f>X181*K181</f>
        <v>0</v>
      </c>
      <c r="Z181" s="185">
        <v>0</v>
      </c>
      <c r="AA181" s="186">
        <f>Z181*K181</f>
        <v>0</v>
      </c>
      <c r="AR181" s="17" t="s">
        <v>87</v>
      </c>
      <c r="AT181" s="17" t="s">
        <v>155</v>
      </c>
      <c r="AU181" s="17" t="s">
        <v>20</v>
      </c>
      <c r="AY181" s="17" t="s">
        <v>154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17" t="s">
        <v>81</v>
      </c>
      <c r="BK181" s="144">
        <f>ROUND(L181*K181,2)</f>
        <v>0</v>
      </c>
      <c r="BL181" s="17" t="s">
        <v>87</v>
      </c>
      <c r="BM181" s="17" t="s">
        <v>991</v>
      </c>
    </row>
    <row r="182" spans="2:65" s="1" customFormat="1" ht="6.95" customHeight="1" x14ac:dyDescent="0.1"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7"/>
    </row>
  </sheetData>
  <mergeCells count="247">
    <mergeCell ref="H1:K1"/>
    <mergeCell ref="S2:AC2"/>
    <mergeCell ref="F181:I181"/>
    <mergeCell ref="L181:M181"/>
    <mergeCell ref="N181:Q181"/>
    <mergeCell ref="N114:Q114"/>
    <mergeCell ref="N115:Q115"/>
    <mergeCell ref="N123:Q123"/>
    <mergeCell ref="N145:Q145"/>
    <mergeCell ref="N162:Q162"/>
    <mergeCell ref="N178:Q178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06:P106"/>
    <mergeCell ref="M108:P108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400-000000000000}"/>
    <hyperlink ref="H1:K1" location="C86" tooltip="Rekapitulace rozpočtu" display="2) Rekapitulace rozpočtu" xr:uid="{00000000-0004-0000-0400-000001000000}"/>
    <hyperlink ref="L1" location="C113" tooltip="Rozpočet" display="3) Rozpočet" xr:uid="{00000000-0004-0000-0400-000002000000}"/>
    <hyperlink ref="S1:T1" location="'Rekapitulace stavby'!C2" tooltip="Rekapitulace stavby" display="Rekapitulace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74"/>
  <sheetViews>
    <sheetView showGridLines="0" workbookViewId="0" xr3:uid="{78B4E459-6924-5F8B-B7BA-2DD04133E49E}">
      <pane ySplit="1" topLeftCell="A165" activePane="bottomLeft" state="frozen"/>
      <selection pane="bottomLeft" activeCell="L182" sqref="L182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92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2415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N95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ROUND((SUM(BE95:BE96)+SUM(BE114:BE173)), 2)</f>
        <v>0</v>
      </c>
      <c r="I32" s="211"/>
      <c r="J32" s="211"/>
      <c r="K32" s="32"/>
      <c r="L32" s="32"/>
      <c r="M32" s="231">
        <f>ROUND(ROUND((SUM(BE95:BE96)+SUM(BE114:BE173)),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ROUND((SUM(BF95:BF96)+SUM(BF114:BF173)), 2)</f>
        <v>0</v>
      </c>
      <c r="I33" s="211"/>
      <c r="J33" s="211"/>
      <c r="K33" s="32"/>
      <c r="L33" s="32"/>
      <c r="M33" s="231">
        <f>ROUND(ROUND((SUM(BF95:BF96)+SUM(BF114:BF173)),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ROUND((SUM(BG95:BG96)+SUM(BG114:BG173)),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ROUND((SUM(BH95:BH96)+SUM(BH114:BH173)),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ROUND((SUM(BI95:BI96)+SUM(BI114:BI173)),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5 - venkovní plochy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N114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114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N115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115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N116</f>
        <v>0</v>
      </c>
      <c r="O90" s="238"/>
      <c r="P90" s="238"/>
      <c r="Q90" s="238"/>
      <c r="R90" s="114"/>
    </row>
    <row r="91" spans="2:47" s="7" customFormat="1" ht="19.899999999999999" customHeight="1" x14ac:dyDescent="0.1">
      <c r="B91" s="111"/>
      <c r="C91" s="112"/>
      <c r="D91" s="113" t="s">
        <v>2416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37">
        <f>N135</f>
        <v>0</v>
      </c>
      <c r="O91" s="238"/>
      <c r="P91" s="238"/>
      <c r="Q91" s="238"/>
      <c r="R91" s="114"/>
    </row>
    <row r="92" spans="2:47" s="7" customFormat="1" ht="19.899999999999999" customHeight="1" x14ac:dyDescent="0.1">
      <c r="B92" s="111"/>
      <c r="C92" s="112"/>
      <c r="D92" s="113" t="s">
        <v>120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37">
        <f>N162</f>
        <v>0</v>
      </c>
      <c r="O92" s="238"/>
      <c r="P92" s="238"/>
      <c r="Q92" s="238"/>
      <c r="R92" s="114"/>
    </row>
    <row r="93" spans="2:47" s="7" customFormat="1" ht="19.899999999999999" customHeight="1" x14ac:dyDescent="0.1">
      <c r="B93" s="111"/>
      <c r="C93" s="112"/>
      <c r="D93" s="113" t="s">
        <v>121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37">
        <f>N172</f>
        <v>0</v>
      </c>
      <c r="O93" s="238"/>
      <c r="P93" s="238"/>
      <c r="Q93" s="238"/>
      <c r="R93" s="114"/>
    </row>
    <row r="94" spans="2:47" s="1" customFormat="1" ht="21.75" customHeight="1" x14ac:dyDescent="0.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 x14ac:dyDescent="0.1">
      <c r="B95" s="31"/>
      <c r="C95" s="106" t="s">
        <v>139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39">
        <v>0</v>
      </c>
      <c r="O95" s="211"/>
      <c r="P95" s="211"/>
      <c r="Q95" s="211"/>
      <c r="R95" s="33"/>
      <c r="T95" s="115"/>
      <c r="U95" s="116" t="s">
        <v>38</v>
      </c>
    </row>
    <row r="96" spans="2:47" s="1" customFormat="1" ht="18" customHeight="1" x14ac:dyDescent="0.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 x14ac:dyDescent="0.1">
      <c r="B97" s="31"/>
      <c r="C97" s="98" t="s">
        <v>102</v>
      </c>
      <c r="D97" s="99"/>
      <c r="E97" s="99"/>
      <c r="F97" s="99"/>
      <c r="G97" s="99"/>
      <c r="H97" s="99"/>
      <c r="I97" s="99"/>
      <c r="J97" s="99"/>
      <c r="K97" s="99"/>
      <c r="L97" s="220">
        <f>ROUND(SUM(N88+N95),2)</f>
        <v>0</v>
      </c>
      <c r="M97" s="234"/>
      <c r="N97" s="234"/>
      <c r="O97" s="234"/>
      <c r="P97" s="234"/>
      <c r="Q97" s="234"/>
      <c r="R97" s="33"/>
    </row>
    <row r="98" spans="2:18" s="1" customFormat="1" ht="6.95" customHeight="1" x14ac:dyDescent="0.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 x14ac:dyDescent="0.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 x14ac:dyDescent="0.1">
      <c r="B103" s="31"/>
      <c r="C103" s="198" t="s">
        <v>140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33"/>
    </row>
    <row r="104" spans="2:18" s="1" customFormat="1" ht="6.95" customHeight="1" x14ac:dyDescent="0.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 x14ac:dyDescent="0.1">
      <c r="B105" s="31"/>
      <c r="C105" s="28" t="s">
        <v>15</v>
      </c>
      <c r="D105" s="32"/>
      <c r="E105" s="32"/>
      <c r="F105" s="228" t="str">
        <f>F6</f>
        <v>Dolní Počernice - novostavba RD</v>
      </c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32"/>
      <c r="R105" s="33"/>
    </row>
    <row r="106" spans="2:18" s="1" customFormat="1" ht="36.950000000000003" customHeight="1" x14ac:dyDescent="0.1">
      <c r="B106" s="31"/>
      <c r="C106" s="65" t="s">
        <v>105</v>
      </c>
      <c r="D106" s="32"/>
      <c r="E106" s="32"/>
      <c r="F106" s="212" t="str">
        <f>F7</f>
        <v>5 - venkovní plochy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32"/>
      <c r="R106" s="33"/>
    </row>
    <row r="107" spans="2:18" s="1" customFormat="1" ht="6.95" customHeight="1" x14ac:dyDescent="0.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 x14ac:dyDescent="0.1">
      <c r="B108" s="31"/>
      <c r="C108" s="28" t="s">
        <v>21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23</v>
      </c>
      <c r="L108" s="32"/>
      <c r="M108" s="229" t="str">
        <f>IF(O9="","",O9)</f>
        <v>17. 9. 2016</v>
      </c>
      <c r="N108" s="211"/>
      <c r="O108" s="211"/>
      <c r="P108" s="211"/>
      <c r="Q108" s="32"/>
      <c r="R108" s="33"/>
    </row>
    <row r="109" spans="2:18" s="1" customFormat="1" ht="6.95" customHeight="1" x14ac:dyDescent="0.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2" x14ac:dyDescent="0.1">
      <c r="B110" s="31"/>
      <c r="C110" s="28" t="s">
        <v>27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31</v>
      </c>
      <c r="L110" s="32"/>
      <c r="M110" s="200" t="str">
        <f>E18</f>
        <v xml:space="preserve"> </v>
      </c>
      <c r="N110" s="211"/>
      <c r="O110" s="211"/>
      <c r="P110" s="211"/>
      <c r="Q110" s="211"/>
      <c r="R110" s="33"/>
    </row>
    <row r="111" spans="2:18" s="1" customFormat="1" ht="14.45" customHeight="1" x14ac:dyDescent="0.1">
      <c r="B111" s="31"/>
      <c r="C111" s="28" t="s">
        <v>30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200" t="str">
        <f>E21</f>
        <v xml:space="preserve"> </v>
      </c>
      <c r="N111" s="211"/>
      <c r="O111" s="211"/>
      <c r="P111" s="211"/>
      <c r="Q111" s="211"/>
      <c r="R111" s="33"/>
    </row>
    <row r="112" spans="2:18" s="1" customFormat="1" ht="10.35" customHeight="1" x14ac:dyDescent="0.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 x14ac:dyDescent="0.15">
      <c r="B113" s="117"/>
      <c r="C113" s="118" t="s">
        <v>141</v>
      </c>
      <c r="D113" s="119" t="s">
        <v>142</v>
      </c>
      <c r="E113" s="119" t="s">
        <v>56</v>
      </c>
      <c r="F113" s="240" t="s">
        <v>143</v>
      </c>
      <c r="G113" s="241"/>
      <c r="H113" s="241"/>
      <c r="I113" s="241"/>
      <c r="J113" s="119" t="s">
        <v>144</v>
      </c>
      <c r="K113" s="119" t="s">
        <v>145</v>
      </c>
      <c r="L113" s="242" t="s">
        <v>146</v>
      </c>
      <c r="M113" s="241"/>
      <c r="N113" s="240" t="s">
        <v>111</v>
      </c>
      <c r="O113" s="241"/>
      <c r="P113" s="241"/>
      <c r="Q113" s="243"/>
      <c r="R113" s="120"/>
      <c r="T113" s="72" t="s">
        <v>147</v>
      </c>
      <c r="U113" s="73" t="s">
        <v>38</v>
      </c>
      <c r="V113" s="73" t="s">
        <v>148</v>
      </c>
      <c r="W113" s="73" t="s">
        <v>149</v>
      </c>
      <c r="X113" s="73" t="s">
        <v>150</v>
      </c>
      <c r="Y113" s="73" t="s">
        <v>151</v>
      </c>
      <c r="Z113" s="73" t="s">
        <v>152</v>
      </c>
      <c r="AA113" s="74" t="s">
        <v>153</v>
      </c>
    </row>
    <row r="114" spans="2:65" s="1" customFormat="1" ht="29.25" customHeight="1" x14ac:dyDescent="0.2">
      <c r="B114" s="31"/>
      <c r="C114" s="76" t="s">
        <v>107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65">
        <f>BK114</f>
        <v>0</v>
      </c>
      <c r="O114" s="266"/>
      <c r="P114" s="266"/>
      <c r="Q114" s="266"/>
      <c r="R114" s="33"/>
      <c r="T114" s="75"/>
      <c r="U114" s="47"/>
      <c r="V114" s="47"/>
      <c r="W114" s="121">
        <f>W115</f>
        <v>62.437224999999998</v>
      </c>
      <c r="X114" s="47"/>
      <c r="Y114" s="121">
        <f>Y115</f>
        <v>18.3005812</v>
      </c>
      <c r="Z114" s="47"/>
      <c r="AA114" s="122">
        <f>AA115</f>
        <v>0</v>
      </c>
      <c r="AT114" s="17" t="s">
        <v>73</v>
      </c>
      <c r="AU114" s="17" t="s">
        <v>113</v>
      </c>
      <c r="BK114" s="123">
        <f>BK115</f>
        <v>0</v>
      </c>
    </row>
    <row r="115" spans="2:65" s="9" customFormat="1" ht="37.35" customHeight="1" x14ac:dyDescent="0.2">
      <c r="B115" s="124"/>
      <c r="C115" s="125"/>
      <c r="D115" s="126" t="s">
        <v>114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267">
        <f>BK115</f>
        <v>0</v>
      </c>
      <c r="O115" s="235"/>
      <c r="P115" s="235"/>
      <c r="Q115" s="235"/>
      <c r="R115" s="127"/>
      <c r="T115" s="128"/>
      <c r="U115" s="125"/>
      <c r="V115" s="125"/>
      <c r="W115" s="129">
        <f>W116+W135+W162+W172</f>
        <v>62.437224999999998</v>
      </c>
      <c r="X115" s="125"/>
      <c r="Y115" s="129">
        <f>Y116+Y135+Y162+Y172</f>
        <v>18.3005812</v>
      </c>
      <c r="Z115" s="125"/>
      <c r="AA115" s="130">
        <f>AA116+AA135+AA162+AA172</f>
        <v>0</v>
      </c>
      <c r="AR115" s="131" t="s">
        <v>20</v>
      </c>
      <c r="AT115" s="132" t="s">
        <v>73</v>
      </c>
      <c r="AU115" s="132" t="s">
        <v>74</v>
      </c>
      <c r="AY115" s="131" t="s">
        <v>154</v>
      </c>
      <c r="BK115" s="133">
        <f>BK116+BK135+BK162+BK172</f>
        <v>0</v>
      </c>
    </row>
    <row r="116" spans="2:65" s="9" customFormat="1" ht="19.899999999999999" customHeight="1" x14ac:dyDescent="0.15">
      <c r="B116" s="124"/>
      <c r="C116" s="125"/>
      <c r="D116" s="134" t="s">
        <v>115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262">
        <f>BK116</f>
        <v>0</v>
      </c>
      <c r="O116" s="263"/>
      <c r="P116" s="263"/>
      <c r="Q116" s="263"/>
      <c r="R116" s="127"/>
      <c r="T116" s="128"/>
      <c r="U116" s="125"/>
      <c r="V116" s="125"/>
      <c r="W116" s="129">
        <f>SUM(W117:W134)</f>
        <v>9.2593679999999985</v>
      </c>
      <c r="X116" s="125"/>
      <c r="Y116" s="129">
        <f>SUM(Y117:Y134)</f>
        <v>0</v>
      </c>
      <c r="Z116" s="125"/>
      <c r="AA116" s="130">
        <f>SUM(AA117:AA134)</f>
        <v>0</v>
      </c>
      <c r="AR116" s="131" t="s">
        <v>20</v>
      </c>
      <c r="AT116" s="132" t="s">
        <v>73</v>
      </c>
      <c r="AU116" s="132" t="s">
        <v>20</v>
      </c>
      <c r="AY116" s="131" t="s">
        <v>154</v>
      </c>
      <c r="BK116" s="133">
        <f>SUM(BK117:BK134)</f>
        <v>0</v>
      </c>
    </row>
    <row r="117" spans="2:65" s="1" customFormat="1" ht="31.5" customHeight="1" x14ac:dyDescent="0.1">
      <c r="B117" s="135"/>
      <c r="C117" s="136" t="s">
        <v>20</v>
      </c>
      <c r="D117" s="136" t="s">
        <v>155</v>
      </c>
      <c r="E117" s="137" t="s">
        <v>2417</v>
      </c>
      <c r="F117" s="244" t="s">
        <v>2418</v>
      </c>
      <c r="G117" s="245"/>
      <c r="H117" s="245"/>
      <c r="I117" s="245"/>
      <c r="J117" s="138" t="s">
        <v>158</v>
      </c>
      <c r="K117" s="139">
        <v>16.776</v>
      </c>
      <c r="L117" s="246">
        <v>0</v>
      </c>
      <c r="M117" s="245"/>
      <c r="N117" s="246">
        <f>ROUND(L117*K117,2)</f>
        <v>0</v>
      </c>
      <c r="O117" s="245"/>
      <c r="P117" s="245"/>
      <c r="Q117" s="245"/>
      <c r="R117" s="140"/>
      <c r="T117" s="141" t="s">
        <v>3</v>
      </c>
      <c r="U117" s="40" t="s">
        <v>41</v>
      </c>
      <c r="V117" s="142">
        <v>0.36799999999999999</v>
      </c>
      <c r="W117" s="142">
        <f>V117*K117</f>
        <v>6.1735679999999995</v>
      </c>
      <c r="X117" s="142">
        <v>0</v>
      </c>
      <c r="Y117" s="142">
        <f>X117*K117</f>
        <v>0</v>
      </c>
      <c r="Z117" s="142">
        <v>0</v>
      </c>
      <c r="AA117" s="143">
        <f>Z117*K117</f>
        <v>0</v>
      </c>
      <c r="AR117" s="17" t="s">
        <v>87</v>
      </c>
      <c r="AT117" s="17" t="s">
        <v>155</v>
      </c>
      <c r="AU117" s="17" t="s">
        <v>81</v>
      </c>
      <c r="AY117" s="17" t="s">
        <v>154</v>
      </c>
      <c r="BE117" s="144">
        <f>IF(U117="základní",N117,0)</f>
        <v>0</v>
      </c>
      <c r="BF117" s="144">
        <f>IF(U117="snížená",N117,0)</f>
        <v>0</v>
      </c>
      <c r="BG117" s="144">
        <f>IF(U117="zákl. přenesená",N117,0)</f>
        <v>0</v>
      </c>
      <c r="BH117" s="144">
        <f>IF(U117="sníž. přenesená",N117,0)</f>
        <v>0</v>
      </c>
      <c r="BI117" s="144">
        <f>IF(U117="nulová",N117,0)</f>
        <v>0</v>
      </c>
      <c r="BJ117" s="17" t="s">
        <v>81</v>
      </c>
      <c r="BK117" s="144">
        <f>ROUND(L117*K117,2)</f>
        <v>0</v>
      </c>
      <c r="BL117" s="17" t="s">
        <v>87</v>
      </c>
      <c r="BM117" s="17" t="s">
        <v>2419</v>
      </c>
    </row>
    <row r="118" spans="2:65" s="10" customFormat="1" ht="22.5" customHeight="1" x14ac:dyDescent="0.1">
      <c r="B118" s="145"/>
      <c r="C118" s="146"/>
      <c r="D118" s="146"/>
      <c r="E118" s="147" t="s">
        <v>3</v>
      </c>
      <c r="F118" s="247" t="s">
        <v>2420</v>
      </c>
      <c r="G118" s="248"/>
      <c r="H118" s="248"/>
      <c r="I118" s="248"/>
      <c r="J118" s="146"/>
      <c r="K118" s="148" t="s">
        <v>3</v>
      </c>
      <c r="L118" s="146"/>
      <c r="M118" s="146"/>
      <c r="N118" s="146"/>
      <c r="O118" s="146"/>
      <c r="P118" s="146"/>
      <c r="Q118" s="146"/>
      <c r="R118" s="149"/>
      <c r="T118" s="150"/>
      <c r="U118" s="146"/>
      <c r="V118" s="146"/>
      <c r="W118" s="146"/>
      <c r="X118" s="146"/>
      <c r="Y118" s="146"/>
      <c r="Z118" s="146"/>
      <c r="AA118" s="151"/>
      <c r="AT118" s="152" t="s">
        <v>161</v>
      </c>
      <c r="AU118" s="152" t="s">
        <v>81</v>
      </c>
      <c r="AV118" s="10" t="s">
        <v>20</v>
      </c>
      <c r="AW118" s="10" t="s">
        <v>32</v>
      </c>
      <c r="AX118" s="10" t="s">
        <v>74</v>
      </c>
      <c r="AY118" s="152" t="s">
        <v>154</v>
      </c>
    </row>
    <row r="119" spans="2:65" s="10" customFormat="1" ht="22.5" customHeight="1" x14ac:dyDescent="0.1">
      <c r="B119" s="145"/>
      <c r="C119" s="146"/>
      <c r="D119" s="146"/>
      <c r="E119" s="147" t="s">
        <v>3</v>
      </c>
      <c r="F119" s="253" t="s">
        <v>2421</v>
      </c>
      <c r="G119" s="248"/>
      <c r="H119" s="248"/>
      <c r="I119" s="248"/>
      <c r="J119" s="146"/>
      <c r="K119" s="148" t="s">
        <v>3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161</v>
      </c>
      <c r="AU119" s="152" t="s">
        <v>81</v>
      </c>
      <c r="AV119" s="10" t="s">
        <v>20</v>
      </c>
      <c r="AW119" s="10" t="s">
        <v>32</v>
      </c>
      <c r="AX119" s="10" t="s">
        <v>74</v>
      </c>
      <c r="AY119" s="152" t="s">
        <v>154</v>
      </c>
    </row>
    <row r="120" spans="2:65" s="11" customFormat="1" ht="22.5" customHeight="1" x14ac:dyDescent="0.1">
      <c r="B120" s="153"/>
      <c r="C120" s="154"/>
      <c r="D120" s="154"/>
      <c r="E120" s="155" t="s">
        <v>3</v>
      </c>
      <c r="F120" s="249" t="s">
        <v>2422</v>
      </c>
      <c r="G120" s="250"/>
      <c r="H120" s="250"/>
      <c r="I120" s="250"/>
      <c r="J120" s="154"/>
      <c r="K120" s="156">
        <v>4.9340000000000002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161</v>
      </c>
      <c r="AU120" s="160" t="s">
        <v>81</v>
      </c>
      <c r="AV120" s="11" t="s">
        <v>81</v>
      </c>
      <c r="AW120" s="11" t="s">
        <v>32</v>
      </c>
      <c r="AX120" s="11" t="s">
        <v>74</v>
      </c>
      <c r="AY120" s="160" t="s">
        <v>154</v>
      </c>
    </row>
    <row r="121" spans="2:65" s="10" customFormat="1" ht="22.5" customHeight="1" x14ac:dyDescent="0.1">
      <c r="B121" s="145"/>
      <c r="C121" s="146"/>
      <c r="D121" s="146"/>
      <c r="E121" s="147" t="s">
        <v>3</v>
      </c>
      <c r="F121" s="253" t="s">
        <v>2423</v>
      </c>
      <c r="G121" s="248"/>
      <c r="H121" s="248"/>
      <c r="I121" s="248"/>
      <c r="J121" s="146"/>
      <c r="K121" s="148" t="s">
        <v>3</v>
      </c>
      <c r="L121" s="146"/>
      <c r="M121" s="146"/>
      <c r="N121" s="146"/>
      <c r="O121" s="146"/>
      <c r="P121" s="146"/>
      <c r="Q121" s="146"/>
      <c r="R121" s="149"/>
      <c r="T121" s="150"/>
      <c r="U121" s="146"/>
      <c r="V121" s="146"/>
      <c r="W121" s="146"/>
      <c r="X121" s="146"/>
      <c r="Y121" s="146"/>
      <c r="Z121" s="146"/>
      <c r="AA121" s="151"/>
      <c r="AT121" s="152" t="s">
        <v>161</v>
      </c>
      <c r="AU121" s="152" t="s">
        <v>81</v>
      </c>
      <c r="AV121" s="10" t="s">
        <v>20</v>
      </c>
      <c r="AW121" s="10" t="s">
        <v>32</v>
      </c>
      <c r="AX121" s="10" t="s">
        <v>74</v>
      </c>
      <c r="AY121" s="152" t="s">
        <v>154</v>
      </c>
    </row>
    <row r="122" spans="2:65" s="11" customFormat="1" ht="22.5" customHeight="1" x14ac:dyDescent="0.1">
      <c r="B122" s="153"/>
      <c r="C122" s="154"/>
      <c r="D122" s="154"/>
      <c r="E122" s="155" t="s">
        <v>3</v>
      </c>
      <c r="F122" s="249" t="s">
        <v>2424</v>
      </c>
      <c r="G122" s="250"/>
      <c r="H122" s="250"/>
      <c r="I122" s="250"/>
      <c r="J122" s="154"/>
      <c r="K122" s="156">
        <v>11.842000000000001</v>
      </c>
      <c r="L122" s="154"/>
      <c r="M122" s="154"/>
      <c r="N122" s="154"/>
      <c r="O122" s="154"/>
      <c r="P122" s="154"/>
      <c r="Q122" s="154"/>
      <c r="R122" s="157"/>
      <c r="T122" s="158"/>
      <c r="U122" s="154"/>
      <c r="V122" s="154"/>
      <c r="W122" s="154"/>
      <c r="X122" s="154"/>
      <c r="Y122" s="154"/>
      <c r="Z122" s="154"/>
      <c r="AA122" s="159"/>
      <c r="AT122" s="160" t="s">
        <v>161</v>
      </c>
      <c r="AU122" s="160" t="s">
        <v>81</v>
      </c>
      <c r="AV122" s="11" t="s">
        <v>81</v>
      </c>
      <c r="AW122" s="11" t="s">
        <v>32</v>
      </c>
      <c r="AX122" s="11" t="s">
        <v>74</v>
      </c>
      <c r="AY122" s="160" t="s">
        <v>154</v>
      </c>
    </row>
    <row r="123" spans="2:65" s="12" customFormat="1" ht="22.5" customHeight="1" x14ac:dyDescent="0.1">
      <c r="B123" s="161"/>
      <c r="C123" s="162"/>
      <c r="D123" s="162"/>
      <c r="E123" s="163" t="s">
        <v>3</v>
      </c>
      <c r="F123" s="251" t="s">
        <v>163</v>
      </c>
      <c r="G123" s="252"/>
      <c r="H123" s="252"/>
      <c r="I123" s="252"/>
      <c r="J123" s="162"/>
      <c r="K123" s="164">
        <v>16.776</v>
      </c>
      <c r="L123" s="162"/>
      <c r="M123" s="162"/>
      <c r="N123" s="162"/>
      <c r="O123" s="162"/>
      <c r="P123" s="162"/>
      <c r="Q123" s="162"/>
      <c r="R123" s="165"/>
      <c r="T123" s="166"/>
      <c r="U123" s="162"/>
      <c r="V123" s="162"/>
      <c r="W123" s="162"/>
      <c r="X123" s="162"/>
      <c r="Y123" s="162"/>
      <c r="Z123" s="162"/>
      <c r="AA123" s="167"/>
      <c r="AT123" s="168" t="s">
        <v>161</v>
      </c>
      <c r="AU123" s="168" t="s">
        <v>81</v>
      </c>
      <c r="AV123" s="12" t="s">
        <v>87</v>
      </c>
      <c r="AW123" s="12" t="s">
        <v>32</v>
      </c>
      <c r="AX123" s="12" t="s">
        <v>20</v>
      </c>
      <c r="AY123" s="168" t="s">
        <v>154</v>
      </c>
    </row>
    <row r="124" spans="2:65" s="1" customFormat="1" ht="31.5" customHeight="1" x14ac:dyDescent="0.1">
      <c r="B124" s="135"/>
      <c r="C124" s="136" t="s">
        <v>81</v>
      </c>
      <c r="D124" s="136" t="s">
        <v>155</v>
      </c>
      <c r="E124" s="137" t="s">
        <v>2425</v>
      </c>
      <c r="F124" s="244" t="s">
        <v>2426</v>
      </c>
      <c r="G124" s="245"/>
      <c r="H124" s="245"/>
      <c r="I124" s="245"/>
      <c r="J124" s="138" t="s">
        <v>158</v>
      </c>
      <c r="K124" s="139">
        <v>16.776</v>
      </c>
      <c r="L124" s="246">
        <v>0</v>
      </c>
      <c r="M124" s="245"/>
      <c r="N124" s="246">
        <f>ROUND(L124*K124,2)</f>
        <v>0</v>
      </c>
      <c r="O124" s="245"/>
      <c r="P124" s="245"/>
      <c r="Q124" s="245"/>
      <c r="R124" s="140"/>
      <c r="T124" s="141" t="s">
        <v>3</v>
      </c>
      <c r="U124" s="40" t="s">
        <v>41</v>
      </c>
      <c r="V124" s="142">
        <v>5.8000000000000003E-2</v>
      </c>
      <c r="W124" s="142">
        <f>V124*K124</f>
        <v>0.97300799999999998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17" t="s">
        <v>87</v>
      </c>
      <c r="AT124" s="17" t="s">
        <v>155</v>
      </c>
      <c r="AU124" s="17" t="s">
        <v>81</v>
      </c>
      <c r="AY124" s="17" t="s">
        <v>154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17" t="s">
        <v>81</v>
      </c>
      <c r="BK124" s="144">
        <f>ROUND(L124*K124,2)</f>
        <v>0</v>
      </c>
      <c r="BL124" s="17" t="s">
        <v>87</v>
      </c>
      <c r="BM124" s="17" t="s">
        <v>2427</v>
      </c>
    </row>
    <row r="125" spans="2:65" s="10" customFormat="1" ht="22.5" customHeight="1" x14ac:dyDescent="0.1">
      <c r="B125" s="145"/>
      <c r="C125" s="146"/>
      <c r="D125" s="146"/>
      <c r="E125" s="147" t="s">
        <v>3</v>
      </c>
      <c r="F125" s="247" t="s">
        <v>177</v>
      </c>
      <c r="G125" s="248"/>
      <c r="H125" s="248"/>
      <c r="I125" s="248"/>
      <c r="J125" s="146"/>
      <c r="K125" s="148" t="s">
        <v>3</v>
      </c>
      <c r="L125" s="146"/>
      <c r="M125" s="146"/>
      <c r="N125" s="146"/>
      <c r="O125" s="146"/>
      <c r="P125" s="146"/>
      <c r="Q125" s="146"/>
      <c r="R125" s="149"/>
      <c r="T125" s="150"/>
      <c r="U125" s="146"/>
      <c r="V125" s="146"/>
      <c r="W125" s="146"/>
      <c r="X125" s="146"/>
      <c r="Y125" s="146"/>
      <c r="Z125" s="146"/>
      <c r="AA125" s="151"/>
      <c r="AT125" s="152" t="s">
        <v>161</v>
      </c>
      <c r="AU125" s="152" t="s">
        <v>81</v>
      </c>
      <c r="AV125" s="10" t="s">
        <v>20</v>
      </c>
      <c r="AW125" s="10" t="s">
        <v>32</v>
      </c>
      <c r="AX125" s="10" t="s">
        <v>74</v>
      </c>
      <c r="AY125" s="152" t="s">
        <v>154</v>
      </c>
    </row>
    <row r="126" spans="2:65" s="11" customFormat="1" ht="22.5" customHeight="1" x14ac:dyDescent="0.1">
      <c r="B126" s="153"/>
      <c r="C126" s="154"/>
      <c r="D126" s="154"/>
      <c r="E126" s="155" t="s">
        <v>3</v>
      </c>
      <c r="F126" s="249" t="s">
        <v>2428</v>
      </c>
      <c r="G126" s="250"/>
      <c r="H126" s="250"/>
      <c r="I126" s="250"/>
      <c r="J126" s="154"/>
      <c r="K126" s="156">
        <v>16.776</v>
      </c>
      <c r="L126" s="154"/>
      <c r="M126" s="154"/>
      <c r="N126" s="154"/>
      <c r="O126" s="154"/>
      <c r="P126" s="154"/>
      <c r="Q126" s="154"/>
      <c r="R126" s="157"/>
      <c r="T126" s="158"/>
      <c r="U126" s="154"/>
      <c r="V126" s="154"/>
      <c r="W126" s="154"/>
      <c r="X126" s="154"/>
      <c r="Y126" s="154"/>
      <c r="Z126" s="154"/>
      <c r="AA126" s="159"/>
      <c r="AT126" s="160" t="s">
        <v>161</v>
      </c>
      <c r="AU126" s="160" t="s">
        <v>81</v>
      </c>
      <c r="AV126" s="11" t="s">
        <v>81</v>
      </c>
      <c r="AW126" s="11" t="s">
        <v>32</v>
      </c>
      <c r="AX126" s="11" t="s">
        <v>74</v>
      </c>
      <c r="AY126" s="160" t="s">
        <v>154</v>
      </c>
    </row>
    <row r="127" spans="2:65" s="12" customFormat="1" ht="22.5" customHeight="1" x14ac:dyDescent="0.1">
      <c r="B127" s="161"/>
      <c r="C127" s="162"/>
      <c r="D127" s="162"/>
      <c r="E127" s="163" t="s">
        <v>3</v>
      </c>
      <c r="F127" s="251" t="s">
        <v>163</v>
      </c>
      <c r="G127" s="252"/>
      <c r="H127" s="252"/>
      <c r="I127" s="252"/>
      <c r="J127" s="162"/>
      <c r="K127" s="164">
        <v>16.776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161</v>
      </c>
      <c r="AU127" s="168" t="s">
        <v>81</v>
      </c>
      <c r="AV127" s="12" t="s">
        <v>87</v>
      </c>
      <c r="AW127" s="12" t="s">
        <v>32</v>
      </c>
      <c r="AX127" s="12" t="s">
        <v>20</v>
      </c>
      <c r="AY127" s="168" t="s">
        <v>154</v>
      </c>
    </row>
    <row r="128" spans="2:65" s="1" customFormat="1" ht="31.5" customHeight="1" x14ac:dyDescent="0.1">
      <c r="B128" s="135"/>
      <c r="C128" s="136" t="s">
        <v>84</v>
      </c>
      <c r="D128" s="136" t="s">
        <v>155</v>
      </c>
      <c r="E128" s="137" t="s">
        <v>179</v>
      </c>
      <c r="F128" s="244" t="s">
        <v>180</v>
      </c>
      <c r="G128" s="245"/>
      <c r="H128" s="245"/>
      <c r="I128" s="245"/>
      <c r="J128" s="138" t="s">
        <v>158</v>
      </c>
      <c r="K128" s="139">
        <v>16.776</v>
      </c>
      <c r="L128" s="246">
        <v>0</v>
      </c>
      <c r="M128" s="245"/>
      <c r="N128" s="246">
        <f>ROUND(L128*K128,2)</f>
        <v>0</v>
      </c>
      <c r="O128" s="245"/>
      <c r="P128" s="245"/>
      <c r="Q128" s="245"/>
      <c r="R128" s="140"/>
      <c r="T128" s="141" t="s">
        <v>3</v>
      </c>
      <c r="U128" s="40" t="s">
        <v>41</v>
      </c>
      <c r="V128" s="142">
        <v>8.3000000000000004E-2</v>
      </c>
      <c r="W128" s="142">
        <f>V128*K128</f>
        <v>1.3924080000000001</v>
      </c>
      <c r="X128" s="142">
        <v>0</v>
      </c>
      <c r="Y128" s="142">
        <f>X128*K128</f>
        <v>0</v>
      </c>
      <c r="Z128" s="142">
        <v>0</v>
      </c>
      <c r="AA128" s="143">
        <f>Z128*K128</f>
        <v>0</v>
      </c>
      <c r="AR128" s="17" t="s">
        <v>87</v>
      </c>
      <c r="AT128" s="17" t="s">
        <v>155</v>
      </c>
      <c r="AU128" s="17" t="s">
        <v>81</v>
      </c>
      <c r="AY128" s="17" t="s">
        <v>154</v>
      </c>
      <c r="BE128" s="144">
        <f>IF(U128="základní",N128,0)</f>
        <v>0</v>
      </c>
      <c r="BF128" s="144">
        <f>IF(U128="snížená",N128,0)</f>
        <v>0</v>
      </c>
      <c r="BG128" s="144">
        <f>IF(U128="zákl. přenesená",N128,0)</f>
        <v>0</v>
      </c>
      <c r="BH128" s="144">
        <f>IF(U128="sníž. přenesená",N128,0)</f>
        <v>0</v>
      </c>
      <c r="BI128" s="144">
        <f>IF(U128="nulová",N128,0)</f>
        <v>0</v>
      </c>
      <c r="BJ128" s="17" t="s">
        <v>81</v>
      </c>
      <c r="BK128" s="144">
        <f>ROUND(L128*K128,2)</f>
        <v>0</v>
      </c>
      <c r="BL128" s="17" t="s">
        <v>87</v>
      </c>
      <c r="BM128" s="17" t="s">
        <v>2429</v>
      </c>
    </row>
    <row r="129" spans="2:65" s="1" customFormat="1" ht="22.5" customHeight="1" x14ac:dyDescent="0.1">
      <c r="B129" s="135"/>
      <c r="C129" s="136" t="s">
        <v>87</v>
      </c>
      <c r="D129" s="136" t="s">
        <v>155</v>
      </c>
      <c r="E129" s="137" t="s">
        <v>186</v>
      </c>
      <c r="F129" s="244" t="s">
        <v>187</v>
      </c>
      <c r="G129" s="245"/>
      <c r="H129" s="245"/>
      <c r="I129" s="245"/>
      <c r="J129" s="138" t="s">
        <v>158</v>
      </c>
      <c r="K129" s="139">
        <v>16.776</v>
      </c>
      <c r="L129" s="246">
        <v>0</v>
      </c>
      <c r="M129" s="245"/>
      <c r="N129" s="246">
        <f>ROUND(L129*K129,2)</f>
        <v>0</v>
      </c>
      <c r="O129" s="245"/>
      <c r="P129" s="245"/>
      <c r="Q129" s="245"/>
      <c r="R129" s="140"/>
      <c r="T129" s="141" t="s">
        <v>3</v>
      </c>
      <c r="U129" s="40" t="s">
        <v>41</v>
      </c>
      <c r="V129" s="142">
        <v>8.9999999999999993E-3</v>
      </c>
      <c r="W129" s="142">
        <f>V129*K129</f>
        <v>0.15098399999999998</v>
      </c>
      <c r="X129" s="142">
        <v>0</v>
      </c>
      <c r="Y129" s="142">
        <f>X129*K129</f>
        <v>0</v>
      </c>
      <c r="Z129" s="142">
        <v>0</v>
      </c>
      <c r="AA129" s="143">
        <f>Z129*K129</f>
        <v>0</v>
      </c>
      <c r="AR129" s="17" t="s">
        <v>87</v>
      </c>
      <c r="AT129" s="17" t="s">
        <v>155</v>
      </c>
      <c r="AU129" s="17" t="s">
        <v>81</v>
      </c>
      <c r="AY129" s="17" t="s">
        <v>154</v>
      </c>
      <c r="BE129" s="144">
        <f>IF(U129="základní",N129,0)</f>
        <v>0</v>
      </c>
      <c r="BF129" s="144">
        <f>IF(U129="snížená",N129,0)</f>
        <v>0</v>
      </c>
      <c r="BG129" s="144">
        <f>IF(U129="zákl. přenesená",N129,0)</f>
        <v>0</v>
      </c>
      <c r="BH129" s="144">
        <f>IF(U129="sníž. přenesená",N129,0)</f>
        <v>0</v>
      </c>
      <c r="BI129" s="144">
        <f>IF(U129="nulová",N129,0)</f>
        <v>0</v>
      </c>
      <c r="BJ129" s="17" t="s">
        <v>81</v>
      </c>
      <c r="BK129" s="144">
        <f>ROUND(L129*K129,2)</f>
        <v>0</v>
      </c>
      <c r="BL129" s="17" t="s">
        <v>87</v>
      </c>
      <c r="BM129" s="17" t="s">
        <v>2430</v>
      </c>
    </row>
    <row r="130" spans="2:65" s="1" customFormat="1" ht="31.5" customHeight="1" x14ac:dyDescent="0.1">
      <c r="B130" s="135"/>
      <c r="C130" s="136" t="s">
        <v>90</v>
      </c>
      <c r="D130" s="136" t="s">
        <v>155</v>
      </c>
      <c r="E130" s="137" t="s">
        <v>191</v>
      </c>
      <c r="F130" s="244" t="s">
        <v>192</v>
      </c>
      <c r="G130" s="245"/>
      <c r="H130" s="245"/>
      <c r="I130" s="245"/>
      <c r="J130" s="138" t="s">
        <v>193</v>
      </c>
      <c r="K130" s="139">
        <v>26.841999999999999</v>
      </c>
      <c r="L130" s="246">
        <v>0</v>
      </c>
      <c r="M130" s="245"/>
      <c r="N130" s="246">
        <f>ROUND(L130*K130,2)</f>
        <v>0</v>
      </c>
      <c r="O130" s="245"/>
      <c r="P130" s="245"/>
      <c r="Q130" s="245"/>
      <c r="R130" s="140"/>
      <c r="T130" s="141" t="s">
        <v>3</v>
      </c>
      <c r="U130" s="40" t="s">
        <v>41</v>
      </c>
      <c r="V130" s="142">
        <v>0</v>
      </c>
      <c r="W130" s="142">
        <f>V130*K130</f>
        <v>0</v>
      </c>
      <c r="X130" s="142">
        <v>0</v>
      </c>
      <c r="Y130" s="142">
        <f>X130*K130</f>
        <v>0</v>
      </c>
      <c r="Z130" s="142">
        <v>0</v>
      </c>
      <c r="AA130" s="143">
        <f>Z130*K130</f>
        <v>0</v>
      </c>
      <c r="AR130" s="17" t="s">
        <v>87</v>
      </c>
      <c r="AT130" s="17" t="s">
        <v>155</v>
      </c>
      <c r="AU130" s="17" t="s">
        <v>81</v>
      </c>
      <c r="AY130" s="17" t="s">
        <v>154</v>
      </c>
      <c r="BE130" s="144">
        <f>IF(U130="základní",N130,0)</f>
        <v>0</v>
      </c>
      <c r="BF130" s="144">
        <f>IF(U130="snížená",N130,0)</f>
        <v>0</v>
      </c>
      <c r="BG130" s="144">
        <f>IF(U130="zákl. přenesená",N130,0)</f>
        <v>0</v>
      </c>
      <c r="BH130" s="144">
        <f>IF(U130="sníž. přenesená",N130,0)</f>
        <v>0</v>
      </c>
      <c r="BI130" s="144">
        <f>IF(U130="nulová",N130,0)</f>
        <v>0</v>
      </c>
      <c r="BJ130" s="17" t="s">
        <v>81</v>
      </c>
      <c r="BK130" s="144">
        <f>ROUND(L130*K130,2)</f>
        <v>0</v>
      </c>
      <c r="BL130" s="17" t="s">
        <v>87</v>
      </c>
      <c r="BM130" s="17" t="s">
        <v>2431</v>
      </c>
    </row>
    <row r="131" spans="2:65" s="1" customFormat="1" ht="22.5" customHeight="1" x14ac:dyDescent="0.1">
      <c r="B131" s="135"/>
      <c r="C131" s="136" t="s">
        <v>93</v>
      </c>
      <c r="D131" s="136" t="s">
        <v>155</v>
      </c>
      <c r="E131" s="137" t="s">
        <v>2432</v>
      </c>
      <c r="F131" s="244" t="s">
        <v>2433</v>
      </c>
      <c r="G131" s="245"/>
      <c r="H131" s="245"/>
      <c r="I131" s="245"/>
      <c r="J131" s="138" t="s">
        <v>221</v>
      </c>
      <c r="K131" s="139">
        <v>43.8</v>
      </c>
      <c r="L131" s="246">
        <v>0</v>
      </c>
      <c r="M131" s="245"/>
      <c r="N131" s="246">
        <f>ROUND(L131*K131,2)</f>
        <v>0</v>
      </c>
      <c r="O131" s="245"/>
      <c r="P131" s="245"/>
      <c r="Q131" s="245"/>
      <c r="R131" s="140"/>
      <c r="T131" s="141" t="s">
        <v>3</v>
      </c>
      <c r="U131" s="40" t="s">
        <v>41</v>
      </c>
      <c r="V131" s="142">
        <v>1.2999999999999999E-2</v>
      </c>
      <c r="W131" s="142">
        <f>V131*K131</f>
        <v>0.56939999999999991</v>
      </c>
      <c r="X131" s="142">
        <v>0</v>
      </c>
      <c r="Y131" s="142">
        <f>X131*K131</f>
        <v>0</v>
      </c>
      <c r="Z131" s="142">
        <v>0</v>
      </c>
      <c r="AA131" s="143">
        <f>Z131*K131</f>
        <v>0</v>
      </c>
      <c r="AR131" s="17" t="s">
        <v>87</v>
      </c>
      <c r="AT131" s="17" t="s">
        <v>155</v>
      </c>
      <c r="AU131" s="17" t="s">
        <v>81</v>
      </c>
      <c r="AY131" s="17" t="s">
        <v>154</v>
      </c>
      <c r="BE131" s="144">
        <f>IF(U131="základní",N131,0)</f>
        <v>0</v>
      </c>
      <c r="BF131" s="144">
        <f>IF(U131="snížená",N131,0)</f>
        <v>0</v>
      </c>
      <c r="BG131" s="144">
        <f>IF(U131="zákl. přenesená",N131,0)</f>
        <v>0</v>
      </c>
      <c r="BH131" s="144">
        <f>IF(U131="sníž. přenesená",N131,0)</f>
        <v>0</v>
      </c>
      <c r="BI131" s="144">
        <f>IF(U131="nulová",N131,0)</f>
        <v>0</v>
      </c>
      <c r="BJ131" s="17" t="s">
        <v>81</v>
      </c>
      <c r="BK131" s="144">
        <f>ROUND(L131*K131,2)</f>
        <v>0</v>
      </c>
      <c r="BL131" s="17" t="s">
        <v>87</v>
      </c>
      <c r="BM131" s="17" t="s">
        <v>2434</v>
      </c>
    </row>
    <row r="132" spans="2:65" s="10" customFormat="1" ht="22.5" customHeight="1" x14ac:dyDescent="0.1">
      <c r="B132" s="145"/>
      <c r="C132" s="146"/>
      <c r="D132" s="146"/>
      <c r="E132" s="147" t="s">
        <v>3</v>
      </c>
      <c r="F132" s="247" t="s">
        <v>2435</v>
      </c>
      <c r="G132" s="248"/>
      <c r="H132" s="248"/>
      <c r="I132" s="248"/>
      <c r="J132" s="146"/>
      <c r="K132" s="148" t="s">
        <v>3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161</v>
      </c>
      <c r="AU132" s="152" t="s">
        <v>81</v>
      </c>
      <c r="AV132" s="10" t="s">
        <v>20</v>
      </c>
      <c r="AW132" s="10" t="s">
        <v>32</v>
      </c>
      <c r="AX132" s="10" t="s">
        <v>74</v>
      </c>
      <c r="AY132" s="152" t="s">
        <v>154</v>
      </c>
    </row>
    <row r="133" spans="2:65" s="11" customFormat="1" ht="22.5" customHeight="1" x14ac:dyDescent="0.1">
      <c r="B133" s="153"/>
      <c r="C133" s="154"/>
      <c r="D133" s="154"/>
      <c r="E133" s="155" t="s">
        <v>3</v>
      </c>
      <c r="F133" s="249" t="s">
        <v>2436</v>
      </c>
      <c r="G133" s="250"/>
      <c r="H133" s="250"/>
      <c r="I133" s="250"/>
      <c r="J133" s="154"/>
      <c r="K133" s="156">
        <v>43.8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161</v>
      </c>
      <c r="AU133" s="160" t="s">
        <v>81</v>
      </c>
      <c r="AV133" s="11" t="s">
        <v>81</v>
      </c>
      <c r="AW133" s="11" t="s">
        <v>32</v>
      </c>
      <c r="AX133" s="11" t="s">
        <v>74</v>
      </c>
      <c r="AY133" s="160" t="s">
        <v>154</v>
      </c>
    </row>
    <row r="134" spans="2:65" s="12" customFormat="1" ht="22.5" customHeight="1" x14ac:dyDescent="0.1">
      <c r="B134" s="161"/>
      <c r="C134" s="162"/>
      <c r="D134" s="162"/>
      <c r="E134" s="163" t="s">
        <v>3</v>
      </c>
      <c r="F134" s="251" t="s">
        <v>163</v>
      </c>
      <c r="G134" s="252"/>
      <c r="H134" s="252"/>
      <c r="I134" s="252"/>
      <c r="J134" s="162"/>
      <c r="K134" s="164">
        <v>43.8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161</v>
      </c>
      <c r="AU134" s="168" t="s">
        <v>81</v>
      </c>
      <c r="AV134" s="12" t="s">
        <v>87</v>
      </c>
      <c r="AW134" s="12" t="s">
        <v>32</v>
      </c>
      <c r="AX134" s="12" t="s">
        <v>20</v>
      </c>
      <c r="AY134" s="168" t="s">
        <v>154</v>
      </c>
    </row>
    <row r="135" spans="2:65" s="9" customFormat="1" ht="29.85" customHeight="1" x14ac:dyDescent="0.15">
      <c r="B135" s="124"/>
      <c r="C135" s="125"/>
      <c r="D135" s="134" t="s">
        <v>2416</v>
      </c>
      <c r="E135" s="134"/>
      <c r="F135" s="134"/>
      <c r="G135" s="134"/>
      <c r="H135" s="134"/>
      <c r="I135" s="134"/>
      <c r="J135" s="134"/>
      <c r="K135" s="134"/>
      <c r="L135" s="134"/>
      <c r="M135" s="134"/>
      <c r="N135" s="262">
        <f>BK135</f>
        <v>0</v>
      </c>
      <c r="O135" s="263"/>
      <c r="P135" s="263"/>
      <c r="Q135" s="263"/>
      <c r="R135" s="127"/>
      <c r="T135" s="128"/>
      <c r="U135" s="125"/>
      <c r="V135" s="125"/>
      <c r="W135" s="129">
        <f>SUM(W136:W161)</f>
        <v>38.308199999999999</v>
      </c>
      <c r="X135" s="125"/>
      <c r="Y135" s="129">
        <f>SUM(Y136:Y161)</f>
        <v>11.489538000000001</v>
      </c>
      <c r="Z135" s="125"/>
      <c r="AA135" s="130">
        <f>SUM(AA136:AA161)</f>
        <v>0</v>
      </c>
      <c r="AR135" s="131" t="s">
        <v>20</v>
      </c>
      <c r="AT135" s="132" t="s">
        <v>73</v>
      </c>
      <c r="AU135" s="132" t="s">
        <v>20</v>
      </c>
      <c r="AY135" s="131" t="s">
        <v>154</v>
      </c>
      <c r="BK135" s="133">
        <f>SUM(BK136:BK161)</f>
        <v>0</v>
      </c>
    </row>
    <row r="136" spans="2:65" s="1" customFormat="1" ht="22.5" customHeight="1" x14ac:dyDescent="0.1">
      <c r="B136" s="135"/>
      <c r="C136" s="136" t="s">
        <v>195</v>
      </c>
      <c r="D136" s="136" t="s">
        <v>155</v>
      </c>
      <c r="E136" s="137" t="s">
        <v>2437</v>
      </c>
      <c r="F136" s="244" t="s">
        <v>2438</v>
      </c>
      <c r="G136" s="245"/>
      <c r="H136" s="245"/>
      <c r="I136" s="245"/>
      <c r="J136" s="138" t="s">
        <v>221</v>
      </c>
      <c r="K136" s="139">
        <v>23.22</v>
      </c>
      <c r="L136" s="246">
        <v>0</v>
      </c>
      <c r="M136" s="245"/>
      <c r="N136" s="246">
        <f>ROUND(L136*K136,2)</f>
        <v>0</v>
      </c>
      <c r="O136" s="245"/>
      <c r="P136" s="245"/>
      <c r="Q136" s="245"/>
      <c r="R136" s="140"/>
      <c r="T136" s="141" t="s">
        <v>3</v>
      </c>
      <c r="U136" s="40" t="s">
        <v>41</v>
      </c>
      <c r="V136" s="142">
        <v>3.1E-2</v>
      </c>
      <c r="W136" s="142">
        <f>V136*K136</f>
        <v>0.7198199999999999</v>
      </c>
      <c r="X136" s="142">
        <v>0</v>
      </c>
      <c r="Y136" s="142">
        <f>X136*K136</f>
        <v>0</v>
      </c>
      <c r="Z136" s="142">
        <v>0</v>
      </c>
      <c r="AA136" s="143">
        <f>Z136*K136</f>
        <v>0</v>
      </c>
      <c r="AR136" s="17" t="s">
        <v>87</v>
      </c>
      <c r="AT136" s="17" t="s">
        <v>155</v>
      </c>
      <c r="AU136" s="17" t="s">
        <v>81</v>
      </c>
      <c r="AY136" s="17" t="s">
        <v>154</v>
      </c>
      <c r="BE136" s="144">
        <f>IF(U136="základní",N136,0)</f>
        <v>0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17" t="s">
        <v>81</v>
      </c>
      <c r="BK136" s="144">
        <f>ROUND(L136*K136,2)</f>
        <v>0</v>
      </c>
      <c r="BL136" s="17" t="s">
        <v>87</v>
      </c>
      <c r="BM136" s="17" t="s">
        <v>2439</v>
      </c>
    </row>
    <row r="137" spans="2:65" s="10" customFormat="1" ht="22.5" customHeight="1" x14ac:dyDescent="0.1">
      <c r="B137" s="145"/>
      <c r="C137" s="146"/>
      <c r="D137" s="146"/>
      <c r="E137" s="147" t="s">
        <v>3</v>
      </c>
      <c r="F137" s="247" t="s">
        <v>2440</v>
      </c>
      <c r="G137" s="248"/>
      <c r="H137" s="248"/>
      <c r="I137" s="248"/>
      <c r="J137" s="146"/>
      <c r="K137" s="148" t="s">
        <v>3</v>
      </c>
      <c r="L137" s="146"/>
      <c r="M137" s="146"/>
      <c r="N137" s="146"/>
      <c r="O137" s="146"/>
      <c r="P137" s="146"/>
      <c r="Q137" s="146"/>
      <c r="R137" s="149"/>
      <c r="T137" s="150"/>
      <c r="U137" s="146"/>
      <c r="V137" s="146"/>
      <c r="W137" s="146"/>
      <c r="X137" s="146"/>
      <c r="Y137" s="146"/>
      <c r="Z137" s="146"/>
      <c r="AA137" s="151"/>
      <c r="AT137" s="152" t="s">
        <v>161</v>
      </c>
      <c r="AU137" s="152" t="s">
        <v>81</v>
      </c>
      <c r="AV137" s="10" t="s">
        <v>20</v>
      </c>
      <c r="AW137" s="10" t="s">
        <v>32</v>
      </c>
      <c r="AX137" s="10" t="s">
        <v>74</v>
      </c>
      <c r="AY137" s="152" t="s">
        <v>154</v>
      </c>
    </row>
    <row r="138" spans="2:65" s="11" customFormat="1" ht="22.5" customHeight="1" x14ac:dyDescent="0.1">
      <c r="B138" s="153"/>
      <c r="C138" s="154"/>
      <c r="D138" s="154"/>
      <c r="E138" s="155" t="s">
        <v>3</v>
      </c>
      <c r="F138" s="249" t="s">
        <v>2441</v>
      </c>
      <c r="G138" s="250"/>
      <c r="H138" s="250"/>
      <c r="I138" s="250"/>
      <c r="J138" s="154"/>
      <c r="K138" s="156">
        <v>23.22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161</v>
      </c>
      <c r="AU138" s="160" t="s">
        <v>81</v>
      </c>
      <c r="AV138" s="11" t="s">
        <v>81</v>
      </c>
      <c r="AW138" s="11" t="s">
        <v>32</v>
      </c>
      <c r="AX138" s="11" t="s">
        <v>74</v>
      </c>
      <c r="AY138" s="160" t="s">
        <v>154</v>
      </c>
    </row>
    <row r="139" spans="2:65" s="12" customFormat="1" ht="22.5" customHeight="1" x14ac:dyDescent="0.1">
      <c r="B139" s="161"/>
      <c r="C139" s="162"/>
      <c r="D139" s="162"/>
      <c r="E139" s="163" t="s">
        <v>3</v>
      </c>
      <c r="F139" s="251" t="s">
        <v>163</v>
      </c>
      <c r="G139" s="252"/>
      <c r="H139" s="252"/>
      <c r="I139" s="252"/>
      <c r="J139" s="162"/>
      <c r="K139" s="164">
        <v>23.22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161</v>
      </c>
      <c r="AU139" s="168" t="s">
        <v>81</v>
      </c>
      <c r="AV139" s="12" t="s">
        <v>87</v>
      </c>
      <c r="AW139" s="12" t="s">
        <v>32</v>
      </c>
      <c r="AX139" s="12" t="s">
        <v>20</v>
      </c>
      <c r="AY139" s="168" t="s">
        <v>154</v>
      </c>
    </row>
    <row r="140" spans="2:65" s="1" customFormat="1" ht="22.5" customHeight="1" x14ac:dyDescent="0.1">
      <c r="B140" s="135"/>
      <c r="C140" s="136" t="s">
        <v>203</v>
      </c>
      <c r="D140" s="136" t="s">
        <v>155</v>
      </c>
      <c r="E140" s="137" t="s">
        <v>2442</v>
      </c>
      <c r="F140" s="244" t="s">
        <v>2443</v>
      </c>
      <c r="G140" s="245"/>
      <c r="H140" s="245"/>
      <c r="I140" s="245"/>
      <c r="J140" s="138" t="s">
        <v>221</v>
      </c>
      <c r="K140" s="139">
        <v>23.22</v>
      </c>
      <c r="L140" s="246">
        <v>0</v>
      </c>
      <c r="M140" s="245"/>
      <c r="N140" s="246">
        <f>ROUND(L140*K140,2)</f>
        <v>0</v>
      </c>
      <c r="O140" s="245"/>
      <c r="P140" s="245"/>
      <c r="Q140" s="245"/>
      <c r="R140" s="140"/>
      <c r="T140" s="141" t="s">
        <v>3</v>
      </c>
      <c r="U140" s="40" t="s">
        <v>41</v>
      </c>
      <c r="V140" s="142">
        <v>5.7000000000000002E-2</v>
      </c>
      <c r="W140" s="142">
        <f>V140*K140</f>
        <v>1.3235399999999999</v>
      </c>
      <c r="X140" s="142">
        <v>0</v>
      </c>
      <c r="Y140" s="142">
        <f>X140*K140</f>
        <v>0</v>
      </c>
      <c r="Z140" s="142">
        <v>0</v>
      </c>
      <c r="AA140" s="143">
        <f>Z140*K140</f>
        <v>0</v>
      </c>
      <c r="AR140" s="17" t="s">
        <v>87</v>
      </c>
      <c r="AT140" s="17" t="s">
        <v>155</v>
      </c>
      <c r="AU140" s="17" t="s">
        <v>81</v>
      </c>
      <c r="AY140" s="17" t="s">
        <v>154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17" t="s">
        <v>81</v>
      </c>
      <c r="BK140" s="144">
        <f>ROUND(L140*K140,2)</f>
        <v>0</v>
      </c>
      <c r="BL140" s="17" t="s">
        <v>87</v>
      </c>
      <c r="BM140" s="17" t="s">
        <v>2444</v>
      </c>
    </row>
    <row r="141" spans="2:65" s="10" customFormat="1" ht="22.5" customHeight="1" x14ac:dyDescent="0.1">
      <c r="B141" s="145"/>
      <c r="C141" s="146"/>
      <c r="D141" s="146"/>
      <c r="E141" s="147" t="s">
        <v>3</v>
      </c>
      <c r="F141" s="247" t="s">
        <v>2440</v>
      </c>
      <c r="G141" s="248"/>
      <c r="H141" s="248"/>
      <c r="I141" s="248"/>
      <c r="J141" s="146"/>
      <c r="K141" s="148" t="s">
        <v>3</v>
      </c>
      <c r="L141" s="146"/>
      <c r="M141" s="146"/>
      <c r="N141" s="146"/>
      <c r="O141" s="146"/>
      <c r="P141" s="146"/>
      <c r="Q141" s="146"/>
      <c r="R141" s="149"/>
      <c r="T141" s="150"/>
      <c r="U141" s="146"/>
      <c r="V141" s="146"/>
      <c r="W141" s="146"/>
      <c r="X141" s="146"/>
      <c r="Y141" s="146"/>
      <c r="Z141" s="146"/>
      <c r="AA141" s="151"/>
      <c r="AT141" s="152" t="s">
        <v>161</v>
      </c>
      <c r="AU141" s="152" t="s">
        <v>81</v>
      </c>
      <c r="AV141" s="10" t="s">
        <v>20</v>
      </c>
      <c r="AW141" s="10" t="s">
        <v>32</v>
      </c>
      <c r="AX141" s="10" t="s">
        <v>74</v>
      </c>
      <c r="AY141" s="152" t="s">
        <v>154</v>
      </c>
    </row>
    <row r="142" spans="2:65" s="11" customFormat="1" ht="22.5" customHeight="1" x14ac:dyDescent="0.1">
      <c r="B142" s="153"/>
      <c r="C142" s="154"/>
      <c r="D142" s="154"/>
      <c r="E142" s="155" t="s">
        <v>3</v>
      </c>
      <c r="F142" s="249" t="s">
        <v>2441</v>
      </c>
      <c r="G142" s="250"/>
      <c r="H142" s="250"/>
      <c r="I142" s="250"/>
      <c r="J142" s="154"/>
      <c r="K142" s="156">
        <v>23.22</v>
      </c>
      <c r="L142" s="154"/>
      <c r="M142" s="154"/>
      <c r="N142" s="154"/>
      <c r="O142" s="154"/>
      <c r="P142" s="154"/>
      <c r="Q142" s="154"/>
      <c r="R142" s="157"/>
      <c r="T142" s="158"/>
      <c r="U142" s="154"/>
      <c r="V142" s="154"/>
      <c r="W142" s="154"/>
      <c r="X142" s="154"/>
      <c r="Y142" s="154"/>
      <c r="Z142" s="154"/>
      <c r="AA142" s="159"/>
      <c r="AT142" s="160" t="s">
        <v>161</v>
      </c>
      <c r="AU142" s="160" t="s">
        <v>81</v>
      </c>
      <c r="AV142" s="11" t="s">
        <v>81</v>
      </c>
      <c r="AW142" s="11" t="s">
        <v>32</v>
      </c>
      <c r="AX142" s="11" t="s">
        <v>74</v>
      </c>
      <c r="AY142" s="160" t="s">
        <v>154</v>
      </c>
    </row>
    <row r="143" spans="2:65" s="12" customFormat="1" ht="22.5" customHeight="1" x14ac:dyDescent="0.1">
      <c r="B143" s="161"/>
      <c r="C143" s="162"/>
      <c r="D143" s="162"/>
      <c r="E143" s="163" t="s">
        <v>3</v>
      </c>
      <c r="F143" s="251" t="s">
        <v>163</v>
      </c>
      <c r="G143" s="252"/>
      <c r="H143" s="252"/>
      <c r="I143" s="252"/>
      <c r="J143" s="162"/>
      <c r="K143" s="164">
        <v>23.22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161</v>
      </c>
      <c r="AU143" s="168" t="s">
        <v>81</v>
      </c>
      <c r="AV143" s="12" t="s">
        <v>87</v>
      </c>
      <c r="AW143" s="12" t="s">
        <v>32</v>
      </c>
      <c r="AX143" s="12" t="s">
        <v>20</v>
      </c>
      <c r="AY143" s="168" t="s">
        <v>154</v>
      </c>
    </row>
    <row r="144" spans="2:65" s="1" customFormat="1" ht="22.5" customHeight="1" x14ac:dyDescent="0.1">
      <c r="B144" s="135"/>
      <c r="C144" s="136" t="s">
        <v>211</v>
      </c>
      <c r="D144" s="136" t="s">
        <v>155</v>
      </c>
      <c r="E144" s="137" t="s">
        <v>2445</v>
      </c>
      <c r="F144" s="244" t="s">
        <v>2446</v>
      </c>
      <c r="G144" s="245"/>
      <c r="H144" s="245"/>
      <c r="I144" s="245"/>
      <c r="J144" s="138" t="s">
        <v>221</v>
      </c>
      <c r="K144" s="139">
        <v>23.22</v>
      </c>
      <c r="L144" s="246">
        <v>0</v>
      </c>
      <c r="M144" s="245"/>
      <c r="N144" s="246">
        <f>ROUND(L144*K144,2)</f>
        <v>0</v>
      </c>
      <c r="O144" s="245"/>
      <c r="P144" s="245"/>
      <c r="Q144" s="245"/>
      <c r="R144" s="140"/>
      <c r="T144" s="141" t="s">
        <v>3</v>
      </c>
      <c r="U144" s="40" t="s">
        <v>41</v>
      </c>
      <c r="V144" s="142">
        <v>2.3E-2</v>
      </c>
      <c r="W144" s="142">
        <f>V144*K144</f>
        <v>0.53405999999999998</v>
      </c>
      <c r="X144" s="142">
        <v>0</v>
      </c>
      <c r="Y144" s="142">
        <f>X144*K144</f>
        <v>0</v>
      </c>
      <c r="Z144" s="142">
        <v>0</v>
      </c>
      <c r="AA144" s="143">
        <f>Z144*K144</f>
        <v>0</v>
      </c>
      <c r="AR144" s="17" t="s">
        <v>87</v>
      </c>
      <c r="AT144" s="17" t="s">
        <v>155</v>
      </c>
      <c r="AU144" s="17" t="s">
        <v>81</v>
      </c>
      <c r="AY144" s="17" t="s">
        <v>154</v>
      </c>
      <c r="BE144" s="144">
        <f>IF(U144="základní",N144,0)</f>
        <v>0</v>
      </c>
      <c r="BF144" s="144">
        <f>IF(U144="snížená",N144,0)</f>
        <v>0</v>
      </c>
      <c r="BG144" s="144">
        <f>IF(U144="zákl. přenesená",N144,0)</f>
        <v>0</v>
      </c>
      <c r="BH144" s="144">
        <f>IF(U144="sníž. přenesená",N144,0)</f>
        <v>0</v>
      </c>
      <c r="BI144" s="144">
        <f>IF(U144="nulová",N144,0)</f>
        <v>0</v>
      </c>
      <c r="BJ144" s="17" t="s">
        <v>81</v>
      </c>
      <c r="BK144" s="144">
        <f>ROUND(L144*K144,2)</f>
        <v>0</v>
      </c>
      <c r="BL144" s="17" t="s">
        <v>87</v>
      </c>
      <c r="BM144" s="17" t="s">
        <v>2447</v>
      </c>
    </row>
    <row r="145" spans="2:65" s="10" customFormat="1" ht="22.5" customHeight="1" x14ac:dyDescent="0.1">
      <c r="B145" s="145"/>
      <c r="C145" s="146"/>
      <c r="D145" s="146"/>
      <c r="E145" s="147" t="s">
        <v>3</v>
      </c>
      <c r="F145" s="247" t="s">
        <v>2440</v>
      </c>
      <c r="G145" s="248"/>
      <c r="H145" s="248"/>
      <c r="I145" s="248"/>
      <c r="J145" s="146"/>
      <c r="K145" s="148" t="s">
        <v>3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161</v>
      </c>
      <c r="AU145" s="152" t="s">
        <v>81</v>
      </c>
      <c r="AV145" s="10" t="s">
        <v>20</v>
      </c>
      <c r="AW145" s="10" t="s">
        <v>32</v>
      </c>
      <c r="AX145" s="10" t="s">
        <v>74</v>
      </c>
      <c r="AY145" s="152" t="s">
        <v>154</v>
      </c>
    </row>
    <row r="146" spans="2:65" s="11" customFormat="1" ht="22.5" customHeight="1" x14ac:dyDescent="0.1">
      <c r="B146" s="153"/>
      <c r="C146" s="154"/>
      <c r="D146" s="154"/>
      <c r="E146" s="155" t="s">
        <v>3</v>
      </c>
      <c r="F146" s="249" t="s">
        <v>2441</v>
      </c>
      <c r="G146" s="250"/>
      <c r="H146" s="250"/>
      <c r="I146" s="250"/>
      <c r="J146" s="154"/>
      <c r="K146" s="156">
        <v>23.22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161</v>
      </c>
      <c r="AU146" s="160" t="s">
        <v>81</v>
      </c>
      <c r="AV146" s="11" t="s">
        <v>81</v>
      </c>
      <c r="AW146" s="11" t="s">
        <v>32</v>
      </c>
      <c r="AX146" s="11" t="s">
        <v>74</v>
      </c>
      <c r="AY146" s="160" t="s">
        <v>154</v>
      </c>
    </row>
    <row r="147" spans="2:65" s="12" customFormat="1" ht="22.5" customHeight="1" x14ac:dyDescent="0.1">
      <c r="B147" s="161"/>
      <c r="C147" s="162"/>
      <c r="D147" s="162"/>
      <c r="E147" s="163" t="s">
        <v>3</v>
      </c>
      <c r="F147" s="251" t="s">
        <v>163</v>
      </c>
      <c r="G147" s="252"/>
      <c r="H147" s="252"/>
      <c r="I147" s="252"/>
      <c r="J147" s="162"/>
      <c r="K147" s="164">
        <v>23.22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161</v>
      </c>
      <c r="AU147" s="168" t="s">
        <v>81</v>
      </c>
      <c r="AV147" s="12" t="s">
        <v>87</v>
      </c>
      <c r="AW147" s="12" t="s">
        <v>32</v>
      </c>
      <c r="AX147" s="12" t="s">
        <v>20</v>
      </c>
      <c r="AY147" s="168" t="s">
        <v>154</v>
      </c>
    </row>
    <row r="148" spans="2:65" s="1" customFormat="1" ht="22.5" customHeight="1" x14ac:dyDescent="0.1">
      <c r="B148" s="135"/>
      <c r="C148" s="136" t="s">
        <v>25</v>
      </c>
      <c r="D148" s="136" t="s">
        <v>155</v>
      </c>
      <c r="E148" s="137" t="s">
        <v>2448</v>
      </c>
      <c r="F148" s="244" t="s">
        <v>2449</v>
      </c>
      <c r="G148" s="245"/>
      <c r="H148" s="245"/>
      <c r="I148" s="245"/>
      <c r="J148" s="138" t="s">
        <v>221</v>
      </c>
      <c r="K148" s="139">
        <v>20.58</v>
      </c>
      <c r="L148" s="246">
        <v>0</v>
      </c>
      <c r="M148" s="245"/>
      <c r="N148" s="246">
        <f>ROUND(L148*K148,2)</f>
        <v>0</v>
      </c>
      <c r="O148" s="245"/>
      <c r="P148" s="245"/>
      <c r="Q148" s="245"/>
      <c r="R148" s="140"/>
      <c r="T148" s="141" t="s">
        <v>3</v>
      </c>
      <c r="U148" s="40" t="s">
        <v>41</v>
      </c>
      <c r="V148" s="142">
        <v>2.5999999999999999E-2</v>
      </c>
      <c r="W148" s="142">
        <f>V148*K148</f>
        <v>0.53507999999999989</v>
      </c>
      <c r="X148" s="142">
        <v>0</v>
      </c>
      <c r="Y148" s="142">
        <f>X148*K148</f>
        <v>0</v>
      </c>
      <c r="Z148" s="142">
        <v>0</v>
      </c>
      <c r="AA148" s="143">
        <f>Z148*K148</f>
        <v>0</v>
      </c>
      <c r="AR148" s="17" t="s">
        <v>87</v>
      </c>
      <c r="AT148" s="17" t="s">
        <v>155</v>
      </c>
      <c r="AU148" s="17" t="s">
        <v>81</v>
      </c>
      <c r="AY148" s="17" t="s">
        <v>154</v>
      </c>
      <c r="BE148" s="144">
        <f>IF(U148="základní",N148,0)</f>
        <v>0</v>
      </c>
      <c r="BF148" s="144">
        <f>IF(U148="snížená",N148,0)</f>
        <v>0</v>
      </c>
      <c r="BG148" s="144">
        <f>IF(U148="zákl. přenesená",N148,0)</f>
        <v>0</v>
      </c>
      <c r="BH148" s="144">
        <f>IF(U148="sníž. přenesená",N148,0)</f>
        <v>0</v>
      </c>
      <c r="BI148" s="144">
        <f>IF(U148="nulová",N148,0)</f>
        <v>0</v>
      </c>
      <c r="BJ148" s="17" t="s">
        <v>81</v>
      </c>
      <c r="BK148" s="144">
        <f>ROUND(L148*K148,2)</f>
        <v>0</v>
      </c>
      <c r="BL148" s="17" t="s">
        <v>87</v>
      </c>
      <c r="BM148" s="17" t="s">
        <v>2450</v>
      </c>
    </row>
    <row r="149" spans="2:65" s="10" customFormat="1" ht="22.5" customHeight="1" x14ac:dyDescent="0.1">
      <c r="B149" s="145"/>
      <c r="C149" s="146"/>
      <c r="D149" s="146"/>
      <c r="E149" s="147" t="s">
        <v>3</v>
      </c>
      <c r="F149" s="247" t="s">
        <v>2451</v>
      </c>
      <c r="G149" s="248"/>
      <c r="H149" s="248"/>
      <c r="I149" s="248"/>
      <c r="J149" s="146"/>
      <c r="K149" s="148" t="s">
        <v>3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161</v>
      </c>
      <c r="AU149" s="152" t="s">
        <v>81</v>
      </c>
      <c r="AV149" s="10" t="s">
        <v>20</v>
      </c>
      <c r="AW149" s="10" t="s">
        <v>32</v>
      </c>
      <c r="AX149" s="10" t="s">
        <v>74</v>
      </c>
      <c r="AY149" s="152" t="s">
        <v>154</v>
      </c>
    </row>
    <row r="150" spans="2:65" s="11" customFormat="1" ht="22.5" customHeight="1" x14ac:dyDescent="0.1">
      <c r="B150" s="153"/>
      <c r="C150" s="154"/>
      <c r="D150" s="154"/>
      <c r="E150" s="155" t="s">
        <v>3</v>
      </c>
      <c r="F150" s="249" t="s">
        <v>2452</v>
      </c>
      <c r="G150" s="250"/>
      <c r="H150" s="250"/>
      <c r="I150" s="250"/>
      <c r="J150" s="154"/>
      <c r="K150" s="156">
        <v>20.58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161</v>
      </c>
      <c r="AU150" s="160" t="s">
        <v>81</v>
      </c>
      <c r="AV150" s="11" t="s">
        <v>81</v>
      </c>
      <c r="AW150" s="11" t="s">
        <v>32</v>
      </c>
      <c r="AX150" s="11" t="s">
        <v>74</v>
      </c>
      <c r="AY150" s="160" t="s">
        <v>154</v>
      </c>
    </row>
    <row r="151" spans="2:65" s="12" customFormat="1" ht="22.5" customHeight="1" x14ac:dyDescent="0.1">
      <c r="B151" s="161"/>
      <c r="C151" s="162"/>
      <c r="D151" s="162"/>
      <c r="E151" s="163" t="s">
        <v>3</v>
      </c>
      <c r="F151" s="251" t="s">
        <v>163</v>
      </c>
      <c r="G151" s="252"/>
      <c r="H151" s="252"/>
      <c r="I151" s="252"/>
      <c r="J151" s="162"/>
      <c r="K151" s="164">
        <v>20.58</v>
      </c>
      <c r="L151" s="162"/>
      <c r="M151" s="162"/>
      <c r="N151" s="162"/>
      <c r="O151" s="162"/>
      <c r="P151" s="162"/>
      <c r="Q151" s="162"/>
      <c r="R151" s="165"/>
      <c r="T151" s="166"/>
      <c r="U151" s="162"/>
      <c r="V151" s="162"/>
      <c r="W151" s="162"/>
      <c r="X151" s="162"/>
      <c r="Y151" s="162"/>
      <c r="Z151" s="162"/>
      <c r="AA151" s="167"/>
      <c r="AT151" s="168" t="s">
        <v>161</v>
      </c>
      <c r="AU151" s="168" t="s">
        <v>81</v>
      </c>
      <c r="AV151" s="12" t="s">
        <v>87</v>
      </c>
      <c r="AW151" s="12" t="s">
        <v>32</v>
      </c>
      <c r="AX151" s="12" t="s">
        <v>20</v>
      </c>
      <c r="AY151" s="168" t="s">
        <v>154</v>
      </c>
    </row>
    <row r="152" spans="2:65" s="1" customFormat="1" ht="31.5" customHeight="1" x14ac:dyDescent="0.1">
      <c r="B152" s="135"/>
      <c r="C152" s="136" t="s">
        <v>226</v>
      </c>
      <c r="D152" s="136" t="s">
        <v>155</v>
      </c>
      <c r="E152" s="137" t="s">
        <v>2453</v>
      </c>
      <c r="F152" s="244" t="s">
        <v>2454</v>
      </c>
      <c r="G152" s="245"/>
      <c r="H152" s="245"/>
      <c r="I152" s="245"/>
      <c r="J152" s="138" t="s">
        <v>221</v>
      </c>
      <c r="K152" s="139">
        <v>20.58</v>
      </c>
      <c r="L152" s="246">
        <v>0</v>
      </c>
      <c r="M152" s="245"/>
      <c r="N152" s="246">
        <f>ROUND(L152*K152,2)</f>
        <v>0</v>
      </c>
      <c r="O152" s="245"/>
      <c r="P152" s="245"/>
      <c r="Q152" s="245"/>
      <c r="R152" s="140"/>
      <c r="T152" s="141" t="s">
        <v>3</v>
      </c>
      <c r="U152" s="40" t="s">
        <v>41</v>
      </c>
      <c r="V152" s="142">
        <v>0.78500000000000003</v>
      </c>
      <c r="W152" s="142">
        <f>V152*K152</f>
        <v>16.1553</v>
      </c>
      <c r="X152" s="142">
        <v>8.4250000000000005E-2</v>
      </c>
      <c r="Y152" s="142">
        <f>X152*K152</f>
        <v>1.733865</v>
      </c>
      <c r="Z152" s="142">
        <v>0</v>
      </c>
      <c r="AA152" s="143">
        <f>Z152*K152</f>
        <v>0</v>
      </c>
      <c r="AR152" s="17" t="s">
        <v>87</v>
      </c>
      <c r="AT152" s="17" t="s">
        <v>155</v>
      </c>
      <c r="AU152" s="17" t="s">
        <v>81</v>
      </c>
      <c r="AY152" s="17" t="s">
        <v>154</v>
      </c>
      <c r="BE152" s="144">
        <f>IF(U152="základní",N152,0)</f>
        <v>0</v>
      </c>
      <c r="BF152" s="144">
        <f>IF(U152="snížená",N152,0)</f>
        <v>0</v>
      </c>
      <c r="BG152" s="144">
        <f>IF(U152="zákl. přenesená",N152,0)</f>
        <v>0</v>
      </c>
      <c r="BH152" s="144">
        <f>IF(U152="sníž. přenesená",N152,0)</f>
        <v>0</v>
      </c>
      <c r="BI152" s="144">
        <f>IF(U152="nulová",N152,0)</f>
        <v>0</v>
      </c>
      <c r="BJ152" s="17" t="s">
        <v>81</v>
      </c>
      <c r="BK152" s="144">
        <f>ROUND(L152*K152,2)</f>
        <v>0</v>
      </c>
      <c r="BL152" s="17" t="s">
        <v>87</v>
      </c>
      <c r="BM152" s="17" t="s">
        <v>2455</v>
      </c>
    </row>
    <row r="153" spans="2:65" s="10" customFormat="1" ht="22.5" customHeight="1" x14ac:dyDescent="0.1">
      <c r="B153" s="145"/>
      <c r="C153" s="146"/>
      <c r="D153" s="146"/>
      <c r="E153" s="147" t="s">
        <v>3</v>
      </c>
      <c r="F153" s="247" t="s">
        <v>2451</v>
      </c>
      <c r="G153" s="248"/>
      <c r="H153" s="248"/>
      <c r="I153" s="248"/>
      <c r="J153" s="146"/>
      <c r="K153" s="148" t="s">
        <v>3</v>
      </c>
      <c r="L153" s="146"/>
      <c r="M153" s="146"/>
      <c r="N153" s="146"/>
      <c r="O153" s="146"/>
      <c r="P153" s="146"/>
      <c r="Q153" s="146"/>
      <c r="R153" s="149"/>
      <c r="T153" s="150"/>
      <c r="U153" s="146"/>
      <c r="V153" s="146"/>
      <c r="W153" s="146"/>
      <c r="X153" s="146"/>
      <c r="Y153" s="146"/>
      <c r="Z153" s="146"/>
      <c r="AA153" s="151"/>
      <c r="AT153" s="152" t="s">
        <v>161</v>
      </c>
      <c r="AU153" s="152" t="s">
        <v>81</v>
      </c>
      <c r="AV153" s="10" t="s">
        <v>20</v>
      </c>
      <c r="AW153" s="10" t="s">
        <v>32</v>
      </c>
      <c r="AX153" s="10" t="s">
        <v>74</v>
      </c>
      <c r="AY153" s="152" t="s">
        <v>154</v>
      </c>
    </row>
    <row r="154" spans="2:65" s="11" customFormat="1" ht="22.5" customHeight="1" x14ac:dyDescent="0.1">
      <c r="B154" s="153"/>
      <c r="C154" s="154"/>
      <c r="D154" s="154"/>
      <c r="E154" s="155" t="s">
        <v>3</v>
      </c>
      <c r="F154" s="249" t="s">
        <v>2452</v>
      </c>
      <c r="G154" s="250"/>
      <c r="H154" s="250"/>
      <c r="I154" s="250"/>
      <c r="J154" s="154"/>
      <c r="K154" s="156">
        <v>20.58</v>
      </c>
      <c r="L154" s="154"/>
      <c r="M154" s="154"/>
      <c r="N154" s="154"/>
      <c r="O154" s="154"/>
      <c r="P154" s="154"/>
      <c r="Q154" s="154"/>
      <c r="R154" s="157"/>
      <c r="T154" s="158"/>
      <c r="U154" s="154"/>
      <c r="V154" s="154"/>
      <c r="W154" s="154"/>
      <c r="X154" s="154"/>
      <c r="Y154" s="154"/>
      <c r="Z154" s="154"/>
      <c r="AA154" s="159"/>
      <c r="AT154" s="160" t="s">
        <v>161</v>
      </c>
      <c r="AU154" s="160" t="s">
        <v>81</v>
      </c>
      <c r="AV154" s="11" t="s">
        <v>81</v>
      </c>
      <c r="AW154" s="11" t="s">
        <v>32</v>
      </c>
      <c r="AX154" s="11" t="s">
        <v>74</v>
      </c>
      <c r="AY154" s="160" t="s">
        <v>154</v>
      </c>
    </row>
    <row r="155" spans="2:65" s="12" customFormat="1" ht="22.5" customHeight="1" x14ac:dyDescent="0.1">
      <c r="B155" s="161"/>
      <c r="C155" s="162"/>
      <c r="D155" s="162"/>
      <c r="E155" s="163" t="s">
        <v>3</v>
      </c>
      <c r="F155" s="251" t="s">
        <v>163</v>
      </c>
      <c r="G155" s="252"/>
      <c r="H155" s="252"/>
      <c r="I155" s="252"/>
      <c r="J155" s="162"/>
      <c r="K155" s="164">
        <v>20.58</v>
      </c>
      <c r="L155" s="162"/>
      <c r="M155" s="162"/>
      <c r="N155" s="162"/>
      <c r="O155" s="162"/>
      <c r="P155" s="162"/>
      <c r="Q155" s="162"/>
      <c r="R155" s="165"/>
      <c r="T155" s="166"/>
      <c r="U155" s="162"/>
      <c r="V155" s="162"/>
      <c r="W155" s="162"/>
      <c r="X155" s="162"/>
      <c r="Y155" s="162"/>
      <c r="Z155" s="162"/>
      <c r="AA155" s="167"/>
      <c r="AT155" s="168" t="s">
        <v>161</v>
      </c>
      <c r="AU155" s="168" t="s">
        <v>81</v>
      </c>
      <c r="AV155" s="12" t="s">
        <v>87</v>
      </c>
      <c r="AW155" s="12" t="s">
        <v>32</v>
      </c>
      <c r="AX155" s="12" t="s">
        <v>20</v>
      </c>
      <c r="AY155" s="168" t="s">
        <v>154</v>
      </c>
    </row>
    <row r="156" spans="2:65" s="1" customFormat="1" ht="22.5" customHeight="1" x14ac:dyDescent="0.1">
      <c r="B156" s="135"/>
      <c r="C156" s="177" t="s">
        <v>232</v>
      </c>
      <c r="D156" s="177" t="s">
        <v>367</v>
      </c>
      <c r="E156" s="178" t="s">
        <v>2456</v>
      </c>
      <c r="F156" s="256" t="s">
        <v>2457</v>
      </c>
      <c r="G156" s="257"/>
      <c r="H156" s="257"/>
      <c r="I156" s="257"/>
      <c r="J156" s="179" t="s">
        <v>221</v>
      </c>
      <c r="K156" s="180">
        <v>22.638000000000002</v>
      </c>
      <c r="L156" s="258">
        <v>0</v>
      </c>
      <c r="M156" s="257"/>
      <c r="N156" s="258">
        <f>ROUND(L156*K156,2)</f>
        <v>0</v>
      </c>
      <c r="O156" s="245"/>
      <c r="P156" s="245"/>
      <c r="Q156" s="245"/>
      <c r="R156" s="140"/>
      <c r="T156" s="141" t="s">
        <v>3</v>
      </c>
      <c r="U156" s="40" t="s">
        <v>41</v>
      </c>
      <c r="V156" s="142">
        <v>0</v>
      </c>
      <c r="W156" s="142">
        <f>V156*K156</f>
        <v>0</v>
      </c>
      <c r="X156" s="142">
        <v>0.14000000000000001</v>
      </c>
      <c r="Y156" s="142">
        <f>X156*K156</f>
        <v>3.1693200000000004</v>
      </c>
      <c r="Z156" s="142">
        <v>0</v>
      </c>
      <c r="AA156" s="143">
        <f>Z156*K156</f>
        <v>0</v>
      </c>
      <c r="AR156" s="17" t="s">
        <v>203</v>
      </c>
      <c r="AT156" s="17" t="s">
        <v>367</v>
      </c>
      <c r="AU156" s="17" t="s">
        <v>81</v>
      </c>
      <c r="AY156" s="17" t="s">
        <v>154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17" t="s">
        <v>81</v>
      </c>
      <c r="BK156" s="144">
        <f>ROUND(L156*K156,2)</f>
        <v>0</v>
      </c>
      <c r="BL156" s="17" t="s">
        <v>87</v>
      </c>
      <c r="BM156" s="17" t="s">
        <v>2458</v>
      </c>
    </row>
    <row r="157" spans="2:65" s="1" customFormat="1" ht="31.5" customHeight="1" x14ac:dyDescent="0.1">
      <c r="B157" s="135"/>
      <c r="C157" s="136" t="s">
        <v>238</v>
      </c>
      <c r="D157" s="136" t="s">
        <v>155</v>
      </c>
      <c r="E157" s="137" t="s">
        <v>2459</v>
      </c>
      <c r="F157" s="244" t="s">
        <v>2460</v>
      </c>
      <c r="G157" s="245"/>
      <c r="H157" s="245"/>
      <c r="I157" s="245"/>
      <c r="J157" s="138" t="s">
        <v>221</v>
      </c>
      <c r="K157" s="139">
        <v>23.22</v>
      </c>
      <c r="L157" s="246">
        <v>0</v>
      </c>
      <c r="M157" s="245"/>
      <c r="N157" s="246">
        <f>ROUND(L157*K157,2)</f>
        <v>0</v>
      </c>
      <c r="O157" s="245"/>
      <c r="P157" s="245"/>
      <c r="Q157" s="245"/>
      <c r="R157" s="140"/>
      <c r="T157" s="141" t="s">
        <v>3</v>
      </c>
      <c r="U157" s="40" t="s">
        <v>41</v>
      </c>
      <c r="V157" s="142">
        <v>0.82</v>
      </c>
      <c r="W157" s="142">
        <f>V157*K157</f>
        <v>19.040399999999998</v>
      </c>
      <c r="X157" s="142">
        <v>8.5650000000000004E-2</v>
      </c>
      <c r="Y157" s="142">
        <f>X157*K157</f>
        <v>1.988793</v>
      </c>
      <c r="Z157" s="142">
        <v>0</v>
      </c>
      <c r="AA157" s="143">
        <f>Z157*K157</f>
        <v>0</v>
      </c>
      <c r="AR157" s="17" t="s">
        <v>87</v>
      </c>
      <c r="AT157" s="17" t="s">
        <v>155</v>
      </c>
      <c r="AU157" s="17" t="s">
        <v>81</v>
      </c>
      <c r="AY157" s="17" t="s">
        <v>154</v>
      </c>
      <c r="BE157" s="144">
        <f>IF(U157="základní",N157,0)</f>
        <v>0</v>
      </c>
      <c r="BF157" s="144">
        <f>IF(U157="snížená",N157,0)</f>
        <v>0</v>
      </c>
      <c r="BG157" s="144">
        <f>IF(U157="zákl. přenesená",N157,0)</f>
        <v>0</v>
      </c>
      <c r="BH157" s="144">
        <f>IF(U157="sníž. přenesená",N157,0)</f>
        <v>0</v>
      </c>
      <c r="BI157" s="144">
        <f>IF(U157="nulová",N157,0)</f>
        <v>0</v>
      </c>
      <c r="BJ157" s="17" t="s">
        <v>81</v>
      </c>
      <c r="BK157" s="144">
        <f>ROUND(L157*K157,2)</f>
        <v>0</v>
      </c>
      <c r="BL157" s="17" t="s">
        <v>87</v>
      </c>
      <c r="BM157" s="17" t="s">
        <v>2461</v>
      </c>
    </row>
    <row r="158" spans="2:65" s="10" customFormat="1" ht="22.5" customHeight="1" x14ac:dyDescent="0.1">
      <c r="B158" s="145"/>
      <c r="C158" s="146"/>
      <c r="D158" s="146"/>
      <c r="E158" s="147" t="s">
        <v>3</v>
      </c>
      <c r="F158" s="247" t="s">
        <v>2440</v>
      </c>
      <c r="G158" s="248"/>
      <c r="H158" s="248"/>
      <c r="I158" s="248"/>
      <c r="J158" s="146"/>
      <c r="K158" s="148" t="s">
        <v>3</v>
      </c>
      <c r="L158" s="146"/>
      <c r="M158" s="146"/>
      <c r="N158" s="146"/>
      <c r="O158" s="146"/>
      <c r="P158" s="146"/>
      <c r="Q158" s="146"/>
      <c r="R158" s="149"/>
      <c r="T158" s="150"/>
      <c r="U158" s="146"/>
      <c r="V158" s="146"/>
      <c r="W158" s="146"/>
      <c r="X158" s="146"/>
      <c r="Y158" s="146"/>
      <c r="Z158" s="146"/>
      <c r="AA158" s="151"/>
      <c r="AT158" s="152" t="s">
        <v>161</v>
      </c>
      <c r="AU158" s="152" t="s">
        <v>81</v>
      </c>
      <c r="AV158" s="10" t="s">
        <v>20</v>
      </c>
      <c r="AW158" s="10" t="s">
        <v>32</v>
      </c>
      <c r="AX158" s="10" t="s">
        <v>74</v>
      </c>
      <c r="AY158" s="152" t="s">
        <v>154</v>
      </c>
    </row>
    <row r="159" spans="2:65" s="11" customFormat="1" ht="22.5" customHeight="1" x14ac:dyDescent="0.1">
      <c r="B159" s="153"/>
      <c r="C159" s="154"/>
      <c r="D159" s="154"/>
      <c r="E159" s="155" t="s">
        <v>3</v>
      </c>
      <c r="F159" s="249" t="s">
        <v>2441</v>
      </c>
      <c r="G159" s="250"/>
      <c r="H159" s="250"/>
      <c r="I159" s="250"/>
      <c r="J159" s="154"/>
      <c r="K159" s="156">
        <v>23.22</v>
      </c>
      <c r="L159" s="154"/>
      <c r="M159" s="154"/>
      <c r="N159" s="154"/>
      <c r="O159" s="154"/>
      <c r="P159" s="154"/>
      <c r="Q159" s="154"/>
      <c r="R159" s="157"/>
      <c r="T159" s="158"/>
      <c r="U159" s="154"/>
      <c r="V159" s="154"/>
      <c r="W159" s="154"/>
      <c r="X159" s="154"/>
      <c r="Y159" s="154"/>
      <c r="Z159" s="154"/>
      <c r="AA159" s="159"/>
      <c r="AT159" s="160" t="s">
        <v>161</v>
      </c>
      <c r="AU159" s="160" t="s">
        <v>81</v>
      </c>
      <c r="AV159" s="11" t="s">
        <v>81</v>
      </c>
      <c r="AW159" s="11" t="s">
        <v>32</v>
      </c>
      <c r="AX159" s="11" t="s">
        <v>74</v>
      </c>
      <c r="AY159" s="160" t="s">
        <v>154</v>
      </c>
    </row>
    <row r="160" spans="2:65" s="12" customFormat="1" ht="22.5" customHeight="1" x14ac:dyDescent="0.1">
      <c r="B160" s="161"/>
      <c r="C160" s="162"/>
      <c r="D160" s="162"/>
      <c r="E160" s="163" t="s">
        <v>3</v>
      </c>
      <c r="F160" s="251" t="s">
        <v>163</v>
      </c>
      <c r="G160" s="252"/>
      <c r="H160" s="252"/>
      <c r="I160" s="252"/>
      <c r="J160" s="162"/>
      <c r="K160" s="164">
        <v>23.22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161</v>
      </c>
      <c r="AU160" s="168" t="s">
        <v>81</v>
      </c>
      <c r="AV160" s="12" t="s">
        <v>87</v>
      </c>
      <c r="AW160" s="12" t="s">
        <v>32</v>
      </c>
      <c r="AX160" s="12" t="s">
        <v>20</v>
      </c>
      <c r="AY160" s="168" t="s">
        <v>154</v>
      </c>
    </row>
    <row r="161" spans="2:65" s="1" customFormat="1" ht="22.5" customHeight="1" x14ac:dyDescent="0.1">
      <c r="B161" s="135"/>
      <c r="C161" s="177" t="s">
        <v>246</v>
      </c>
      <c r="D161" s="177" t="s">
        <v>367</v>
      </c>
      <c r="E161" s="178" t="s">
        <v>2462</v>
      </c>
      <c r="F161" s="256" t="s">
        <v>2463</v>
      </c>
      <c r="G161" s="257"/>
      <c r="H161" s="257"/>
      <c r="I161" s="257"/>
      <c r="J161" s="179" t="s">
        <v>221</v>
      </c>
      <c r="K161" s="180">
        <v>25.542000000000002</v>
      </c>
      <c r="L161" s="258">
        <v>0</v>
      </c>
      <c r="M161" s="257"/>
      <c r="N161" s="258">
        <f>ROUND(L161*K161,2)</f>
        <v>0</v>
      </c>
      <c r="O161" s="245"/>
      <c r="P161" s="245"/>
      <c r="Q161" s="245"/>
      <c r="R161" s="140"/>
      <c r="T161" s="141" t="s">
        <v>3</v>
      </c>
      <c r="U161" s="40" t="s">
        <v>41</v>
      </c>
      <c r="V161" s="142">
        <v>0</v>
      </c>
      <c r="W161" s="142">
        <f>V161*K161</f>
        <v>0</v>
      </c>
      <c r="X161" s="142">
        <v>0.18</v>
      </c>
      <c r="Y161" s="142">
        <f>X161*K161</f>
        <v>4.5975600000000005</v>
      </c>
      <c r="Z161" s="142">
        <v>0</v>
      </c>
      <c r="AA161" s="143">
        <f>Z161*K161</f>
        <v>0</v>
      </c>
      <c r="AR161" s="17" t="s">
        <v>203</v>
      </c>
      <c r="AT161" s="17" t="s">
        <v>367</v>
      </c>
      <c r="AU161" s="17" t="s">
        <v>81</v>
      </c>
      <c r="AY161" s="17" t="s">
        <v>154</v>
      </c>
      <c r="BE161" s="144">
        <f>IF(U161="základní",N161,0)</f>
        <v>0</v>
      </c>
      <c r="BF161" s="144">
        <f>IF(U161="snížená",N161,0)</f>
        <v>0</v>
      </c>
      <c r="BG161" s="144">
        <f>IF(U161="zákl. přenesená",N161,0)</f>
        <v>0</v>
      </c>
      <c r="BH161" s="144">
        <f>IF(U161="sníž. přenesená",N161,0)</f>
        <v>0</v>
      </c>
      <c r="BI161" s="144">
        <f>IF(U161="nulová",N161,0)</f>
        <v>0</v>
      </c>
      <c r="BJ161" s="17" t="s">
        <v>81</v>
      </c>
      <c r="BK161" s="144">
        <f>ROUND(L161*K161,2)</f>
        <v>0</v>
      </c>
      <c r="BL161" s="17" t="s">
        <v>87</v>
      </c>
      <c r="BM161" s="17" t="s">
        <v>2464</v>
      </c>
    </row>
    <row r="162" spans="2:65" s="9" customFormat="1" ht="29.85" customHeight="1" x14ac:dyDescent="0.15">
      <c r="B162" s="124"/>
      <c r="C162" s="125"/>
      <c r="D162" s="134" t="s">
        <v>120</v>
      </c>
      <c r="E162" s="134"/>
      <c r="F162" s="134"/>
      <c r="G162" s="134"/>
      <c r="H162" s="134"/>
      <c r="I162" s="134"/>
      <c r="J162" s="134"/>
      <c r="K162" s="134"/>
      <c r="L162" s="134"/>
      <c r="M162" s="134"/>
      <c r="N162" s="260">
        <f>BK162</f>
        <v>0</v>
      </c>
      <c r="O162" s="261"/>
      <c r="P162" s="261"/>
      <c r="Q162" s="261"/>
      <c r="R162" s="127"/>
      <c r="T162" s="128"/>
      <c r="U162" s="125"/>
      <c r="V162" s="125"/>
      <c r="W162" s="129">
        <f>SUM(W163:W171)</f>
        <v>7.6041600000000003</v>
      </c>
      <c r="X162" s="125"/>
      <c r="Y162" s="129">
        <f>SUM(Y163:Y171)</f>
        <v>6.8110431999999994</v>
      </c>
      <c r="Z162" s="125"/>
      <c r="AA162" s="130">
        <f>SUM(AA163:AA171)</f>
        <v>0</v>
      </c>
      <c r="AR162" s="131" t="s">
        <v>20</v>
      </c>
      <c r="AT162" s="132" t="s">
        <v>73</v>
      </c>
      <c r="AU162" s="132" t="s">
        <v>20</v>
      </c>
      <c r="AY162" s="131" t="s">
        <v>154</v>
      </c>
      <c r="BK162" s="133">
        <f>SUM(BK163:BK171)</f>
        <v>0</v>
      </c>
    </row>
    <row r="163" spans="2:65" s="1" customFormat="1" ht="44.25" customHeight="1" x14ac:dyDescent="0.1">
      <c r="B163" s="135"/>
      <c r="C163" s="136" t="s">
        <v>9</v>
      </c>
      <c r="D163" s="136" t="s">
        <v>155</v>
      </c>
      <c r="E163" s="137" t="s">
        <v>2465</v>
      </c>
      <c r="F163" s="244" t="s">
        <v>2466</v>
      </c>
      <c r="G163" s="245"/>
      <c r="H163" s="245"/>
      <c r="I163" s="245"/>
      <c r="J163" s="138" t="s">
        <v>206</v>
      </c>
      <c r="K163" s="139">
        <v>32</v>
      </c>
      <c r="L163" s="246">
        <v>0</v>
      </c>
      <c r="M163" s="245"/>
      <c r="N163" s="246">
        <f>ROUND(L163*K163,2)</f>
        <v>0</v>
      </c>
      <c r="O163" s="245"/>
      <c r="P163" s="245"/>
      <c r="Q163" s="245"/>
      <c r="R163" s="140"/>
      <c r="T163" s="141" t="s">
        <v>3</v>
      </c>
      <c r="U163" s="40" t="s">
        <v>41</v>
      </c>
      <c r="V163" s="142">
        <v>0.216</v>
      </c>
      <c r="W163" s="142">
        <f>V163*K163</f>
        <v>6.9119999999999999</v>
      </c>
      <c r="X163" s="142">
        <v>0.1295</v>
      </c>
      <c r="Y163" s="142">
        <f>X163*K163</f>
        <v>4.1440000000000001</v>
      </c>
      <c r="Z163" s="142">
        <v>0</v>
      </c>
      <c r="AA163" s="143">
        <f>Z163*K163</f>
        <v>0</v>
      </c>
      <c r="AR163" s="17" t="s">
        <v>87</v>
      </c>
      <c r="AT163" s="17" t="s">
        <v>155</v>
      </c>
      <c r="AU163" s="17" t="s">
        <v>81</v>
      </c>
      <c r="AY163" s="17" t="s">
        <v>154</v>
      </c>
      <c r="BE163" s="144">
        <f>IF(U163="základní",N163,0)</f>
        <v>0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17" t="s">
        <v>81</v>
      </c>
      <c r="BK163" s="144">
        <f>ROUND(L163*K163,2)</f>
        <v>0</v>
      </c>
      <c r="BL163" s="17" t="s">
        <v>87</v>
      </c>
      <c r="BM163" s="17" t="s">
        <v>2467</v>
      </c>
    </row>
    <row r="164" spans="2:65" s="10" customFormat="1" ht="22.5" customHeight="1" x14ac:dyDescent="0.1">
      <c r="B164" s="145"/>
      <c r="C164" s="146"/>
      <c r="D164" s="146"/>
      <c r="E164" s="147" t="s">
        <v>3</v>
      </c>
      <c r="F164" s="247" t="s">
        <v>2435</v>
      </c>
      <c r="G164" s="248"/>
      <c r="H164" s="248"/>
      <c r="I164" s="248"/>
      <c r="J164" s="146"/>
      <c r="K164" s="148" t="s">
        <v>3</v>
      </c>
      <c r="L164" s="146"/>
      <c r="M164" s="146"/>
      <c r="N164" s="146"/>
      <c r="O164" s="146"/>
      <c r="P164" s="146"/>
      <c r="Q164" s="146"/>
      <c r="R164" s="149"/>
      <c r="T164" s="150"/>
      <c r="U164" s="146"/>
      <c r="V164" s="146"/>
      <c r="W164" s="146"/>
      <c r="X164" s="146"/>
      <c r="Y164" s="146"/>
      <c r="Z164" s="146"/>
      <c r="AA164" s="151"/>
      <c r="AT164" s="152" t="s">
        <v>161</v>
      </c>
      <c r="AU164" s="152" t="s">
        <v>81</v>
      </c>
      <c r="AV164" s="10" t="s">
        <v>20</v>
      </c>
      <c r="AW164" s="10" t="s">
        <v>32</v>
      </c>
      <c r="AX164" s="10" t="s">
        <v>74</v>
      </c>
      <c r="AY164" s="152" t="s">
        <v>154</v>
      </c>
    </row>
    <row r="165" spans="2:65" s="11" customFormat="1" ht="22.5" customHeight="1" x14ac:dyDescent="0.1">
      <c r="B165" s="153"/>
      <c r="C165" s="154"/>
      <c r="D165" s="154"/>
      <c r="E165" s="155" t="s">
        <v>3</v>
      </c>
      <c r="F165" s="249" t="s">
        <v>2468</v>
      </c>
      <c r="G165" s="250"/>
      <c r="H165" s="250"/>
      <c r="I165" s="250"/>
      <c r="J165" s="154"/>
      <c r="K165" s="156">
        <v>32</v>
      </c>
      <c r="L165" s="154"/>
      <c r="M165" s="154"/>
      <c r="N165" s="154"/>
      <c r="O165" s="154"/>
      <c r="P165" s="154"/>
      <c r="Q165" s="154"/>
      <c r="R165" s="157"/>
      <c r="T165" s="158"/>
      <c r="U165" s="154"/>
      <c r="V165" s="154"/>
      <c r="W165" s="154"/>
      <c r="X165" s="154"/>
      <c r="Y165" s="154"/>
      <c r="Z165" s="154"/>
      <c r="AA165" s="159"/>
      <c r="AT165" s="160" t="s">
        <v>161</v>
      </c>
      <c r="AU165" s="160" t="s">
        <v>81</v>
      </c>
      <c r="AV165" s="11" t="s">
        <v>81</v>
      </c>
      <c r="AW165" s="11" t="s">
        <v>32</v>
      </c>
      <c r="AX165" s="11" t="s">
        <v>74</v>
      </c>
      <c r="AY165" s="160" t="s">
        <v>154</v>
      </c>
    </row>
    <row r="166" spans="2:65" s="12" customFormat="1" ht="22.5" customHeight="1" x14ac:dyDescent="0.1">
      <c r="B166" s="161"/>
      <c r="C166" s="162"/>
      <c r="D166" s="162"/>
      <c r="E166" s="163" t="s">
        <v>3</v>
      </c>
      <c r="F166" s="251" t="s">
        <v>163</v>
      </c>
      <c r="G166" s="252"/>
      <c r="H166" s="252"/>
      <c r="I166" s="252"/>
      <c r="J166" s="162"/>
      <c r="K166" s="164">
        <v>32</v>
      </c>
      <c r="L166" s="162"/>
      <c r="M166" s="162"/>
      <c r="N166" s="162"/>
      <c r="O166" s="162"/>
      <c r="P166" s="162"/>
      <c r="Q166" s="162"/>
      <c r="R166" s="165"/>
      <c r="T166" s="166"/>
      <c r="U166" s="162"/>
      <c r="V166" s="162"/>
      <c r="W166" s="162"/>
      <c r="X166" s="162"/>
      <c r="Y166" s="162"/>
      <c r="Z166" s="162"/>
      <c r="AA166" s="167"/>
      <c r="AT166" s="168" t="s">
        <v>161</v>
      </c>
      <c r="AU166" s="168" t="s">
        <v>81</v>
      </c>
      <c r="AV166" s="12" t="s">
        <v>87</v>
      </c>
      <c r="AW166" s="12" t="s">
        <v>32</v>
      </c>
      <c r="AX166" s="12" t="s">
        <v>20</v>
      </c>
      <c r="AY166" s="168" t="s">
        <v>154</v>
      </c>
    </row>
    <row r="167" spans="2:65" s="1" customFormat="1" ht="31.5" customHeight="1" x14ac:dyDescent="0.1">
      <c r="B167" s="135"/>
      <c r="C167" s="177" t="s">
        <v>258</v>
      </c>
      <c r="D167" s="177" t="s">
        <v>367</v>
      </c>
      <c r="E167" s="178" t="s">
        <v>2469</v>
      </c>
      <c r="F167" s="256" t="s">
        <v>2470</v>
      </c>
      <c r="G167" s="257"/>
      <c r="H167" s="257"/>
      <c r="I167" s="257"/>
      <c r="J167" s="179" t="s">
        <v>235</v>
      </c>
      <c r="K167" s="180">
        <v>35.200000000000003</v>
      </c>
      <c r="L167" s="258">
        <v>0</v>
      </c>
      <c r="M167" s="257"/>
      <c r="N167" s="258">
        <f>ROUND(L167*K167,2)</f>
        <v>0</v>
      </c>
      <c r="O167" s="245"/>
      <c r="P167" s="245"/>
      <c r="Q167" s="245"/>
      <c r="R167" s="140"/>
      <c r="T167" s="141" t="s">
        <v>3</v>
      </c>
      <c r="U167" s="40" t="s">
        <v>41</v>
      </c>
      <c r="V167" s="142">
        <v>0</v>
      </c>
      <c r="W167" s="142">
        <f>V167*K167</f>
        <v>0</v>
      </c>
      <c r="X167" s="142">
        <v>4.4999999999999998E-2</v>
      </c>
      <c r="Y167" s="142">
        <f>X167*K167</f>
        <v>1.5840000000000001</v>
      </c>
      <c r="Z167" s="142">
        <v>0</v>
      </c>
      <c r="AA167" s="143">
        <f>Z167*K167</f>
        <v>0</v>
      </c>
      <c r="AR167" s="17" t="s">
        <v>203</v>
      </c>
      <c r="AT167" s="17" t="s">
        <v>367</v>
      </c>
      <c r="AU167" s="17" t="s">
        <v>81</v>
      </c>
      <c r="AY167" s="17" t="s">
        <v>154</v>
      </c>
      <c r="BE167" s="144">
        <f>IF(U167="základní",N167,0)</f>
        <v>0</v>
      </c>
      <c r="BF167" s="144">
        <f>IF(U167="snížená",N167,0)</f>
        <v>0</v>
      </c>
      <c r="BG167" s="144">
        <f>IF(U167="zákl. přenesená",N167,0)</f>
        <v>0</v>
      </c>
      <c r="BH167" s="144">
        <f>IF(U167="sníž. přenesená",N167,0)</f>
        <v>0</v>
      </c>
      <c r="BI167" s="144">
        <f>IF(U167="nulová",N167,0)</f>
        <v>0</v>
      </c>
      <c r="BJ167" s="17" t="s">
        <v>81</v>
      </c>
      <c r="BK167" s="144">
        <f>ROUND(L167*K167,2)</f>
        <v>0</v>
      </c>
      <c r="BL167" s="17" t="s">
        <v>87</v>
      </c>
      <c r="BM167" s="17" t="s">
        <v>2471</v>
      </c>
    </row>
    <row r="168" spans="2:65" s="1" customFormat="1" ht="31.5" customHeight="1" x14ac:dyDescent="0.1">
      <c r="B168" s="135"/>
      <c r="C168" s="136" t="s">
        <v>270</v>
      </c>
      <c r="D168" s="136" t="s">
        <v>155</v>
      </c>
      <c r="E168" s="137" t="s">
        <v>2472</v>
      </c>
      <c r="F168" s="244" t="s">
        <v>2473</v>
      </c>
      <c r="G168" s="245"/>
      <c r="H168" s="245"/>
      <c r="I168" s="245"/>
      <c r="J168" s="138" t="s">
        <v>158</v>
      </c>
      <c r="K168" s="139">
        <v>0.48</v>
      </c>
      <c r="L168" s="246">
        <v>0</v>
      </c>
      <c r="M168" s="245"/>
      <c r="N168" s="246">
        <f>ROUND(L168*K168,2)</f>
        <v>0</v>
      </c>
      <c r="O168" s="245"/>
      <c r="P168" s="245"/>
      <c r="Q168" s="245"/>
      <c r="R168" s="140"/>
      <c r="T168" s="141" t="s">
        <v>3</v>
      </c>
      <c r="U168" s="40" t="s">
        <v>41</v>
      </c>
      <c r="V168" s="142">
        <v>1.4419999999999999</v>
      </c>
      <c r="W168" s="142">
        <f>V168*K168</f>
        <v>0.69216</v>
      </c>
      <c r="X168" s="142">
        <v>2.2563399999999998</v>
      </c>
      <c r="Y168" s="142">
        <f>X168*K168</f>
        <v>1.0830431999999999</v>
      </c>
      <c r="Z168" s="142">
        <v>0</v>
      </c>
      <c r="AA168" s="143">
        <f>Z168*K168</f>
        <v>0</v>
      </c>
      <c r="AR168" s="17" t="s">
        <v>87</v>
      </c>
      <c r="AT168" s="17" t="s">
        <v>155</v>
      </c>
      <c r="AU168" s="17" t="s">
        <v>81</v>
      </c>
      <c r="AY168" s="17" t="s">
        <v>154</v>
      </c>
      <c r="BE168" s="144">
        <f>IF(U168="základní",N168,0)</f>
        <v>0</v>
      </c>
      <c r="BF168" s="144">
        <f>IF(U168="snížená",N168,0)</f>
        <v>0</v>
      </c>
      <c r="BG168" s="144">
        <f>IF(U168="zákl. přenesená",N168,0)</f>
        <v>0</v>
      </c>
      <c r="BH168" s="144">
        <f>IF(U168="sníž. přenesená",N168,0)</f>
        <v>0</v>
      </c>
      <c r="BI168" s="144">
        <f>IF(U168="nulová",N168,0)</f>
        <v>0</v>
      </c>
      <c r="BJ168" s="17" t="s">
        <v>81</v>
      </c>
      <c r="BK168" s="144">
        <f>ROUND(L168*K168,2)</f>
        <v>0</v>
      </c>
      <c r="BL168" s="17" t="s">
        <v>87</v>
      </c>
      <c r="BM168" s="17" t="s">
        <v>2474</v>
      </c>
    </row>
    <row r="169" spans="2:65" s="10" customFormat="1" ht="22.5" customHeight="1" x14ac:dyDescent="0.1">
      <c r="B169" s="145"/>
      <c r="C169" s="146"/>
      <c r="D169" s="146"/>
      <c r="E169" s="147" t="s">
        <v>3</v>
      </c>
      <c r="F169" s="247" t="s">
        <v>2475</v>
      </c>
      <c r="G169" s="248"/>
      <c r="H169" s="248"/>
      <c r="I169" s="248"/>
      <c r="J169" s="146"/>
      <c r="K169" s="148" t="s">
        <v>3</v>
      </c>
      <c r="L169" s="146"/>
      <c r="M169" s="146"/>
      <c r="N169" s="146"/>
      <c r="O169" s="146"/>
      <c r="P169" s="146"/>
      <c r="Q169" s="146"/>
      <c r="R169" s="149"/>
      <c r="T169" s="150"/>
      <c r="U169" s="146"/>
      <c r="V169" s="146"/>
      <c r="W169" s="146"/>
      <c r="X169" s="146"/>
      <c r="Y169" s="146"/>
      <c r="Z169" s="146"/>
      <c r="AA169" s="151"/>
      <c r="AT169" s="152" t="s">
        <v>161</v>
      </c>
      <c r="AU169" s="152" t="s">
        <v>81</v>
      </c>
      <c r="AV169" s="10" t="s">
        <v>20</v>
      </c>
      <c r="AW169" s="10" t="s">
        <v>32</v>
      </c>
      <c r="AX169" s="10" t="s">
        <v>74</v>
      </c>
      <c r="AY169" s="152" t="s">
        <v>154</v>
      </c>
    </row>
    <row r="170" spans="2:65" s="11" customFormat="1" ht="22.5" customHeight="1" x14ac:dyDescent="0.1">
      <c r="B170" s="153"/>
      <c r="C170" s="154"/>
      <c r="D170" s="154"/>
      <c r="E170" s="155" t="s">
        <v>3</v>
      </c>
      <c r="F170" s="249" t="s">
        <v>2476</v>
      </c>
      <c r="G170" s="250"/>
      <c r="H170" s="250"/>
      <c r="I170" s="250"/>
      <c r="J170" s="154"/>
      <c r="K170" s="156">
        <v>0.48</v>
      </c>
      <c r="L170" s="154"/>
      <c r="M170" s="154"/>
      <c r="N170" s="154"/>
      <c r="O170" s="154"/>
      <c r="P170" s="154"/>
      <c r="Q170" s="154"/>
      <c r="R170" s="157"/>
      <c r="T170" s="158"/>
      <c r="U170" s="154"/>
      <c r="V170" s="154"/>
      <c r="W170" s="154"/>
      <c r="X170" s="154"/>
      <c r="Y170" s="154"/>
      <c r="Z170" s="154"/>
      <c r="AA170" s="159"/>
      <c r="AT170" s="160" t="s">
        <v>161</v>
      </c>
      <c r="AU170" s="160" t="s">
        <v>81</v>
      </c>
      <c r="AV170" s="11" t="s">
        <v>81</v>
      </c>
      <c r="AW170" s="11" t="s">
        <v>32</v>
      </c>
      <c r="AX170" s="11" t="s">
        <v>74</v>
      </c>
      <c r="AY170" s="160" t="s">
        <v>154</v>
      </c>
    </row>
    <row r="171" spans="2:65" s="12" customFormat="1" ht="22.5" customHeight="1" x14ac:dyDescent="0.1">
      <c r="B171" s="161"/>
      <c r="C171" s="162"/>
      <c r="D171" s="162"/>
      <c r="E171" s="163" t="s">
        <v>3</v>
      </c>
      <c r="F171" s="251" t="s">
        <v>163</v>
      </c>
      <c r="G171" s="252"/>
      <c r="H171" s="252"/>
      <c r="I171" s="252"/>
      <c r="J171" s="162"/>
      <c r="K171" s="164">
        <v>0.48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161</v>
      </c>
      <c r="AU171" s="168" t="s">
        <v>81</v>
      </c>
      <c r="AV171" s="12" t="s">
        <v>87</v>
      </c>
      <c r="AW171" s="12" t="s">
        <v>32</v>
      </c>
      <c r="AX171" s="12" t="s">
        <v>20</v>
      </c>
      <c r="AY171" s="168" t="s">
        <v>154</v>
      </c>
    </row>
    <row r="172" spans="2:65" s="9" customFormat="1" ht="29.85" customHeight="1" x14ac:dyDescent="0.15">
      <c r="B172" s="124"/>
      <c r="C172" s="125"/>
      <c r="D172" s="134" t="s">
        <v>121</v>
      </c>
      <c r="E172" s="134"/>
      <c r="F172" s="134"/>
      <c r="G172" s="134"/>
      <c r="H172" s="134"/>
      <c r="I172" s="134"/>
      <c r="J172" s="134"/>
      <c r="K172" s="134"/>
      <c r="L172" s="134"/>
      <c r="M172" s="134"/>
      <c r="N172" s="262">
        <f>BK172</f>
        <v>0</v>
      </c>
      <c r="O172" s="263"/>
      <c r="P172" s="263"/>
      <c r="Q172" s="263"/>
      <c r="R172" s="127"/>
      <c r="T172" s="128"/>
      <c r="U172" s="125"/>
      <c r="V172" s="125"/>
      <c r="W172" s="129">
        <f>W173</f>
        <v>7.2654969999999999</v>
      </c>
      <c r="X172" s="125"/>
      <c r="Y172" s="129">
        <f>Y173</f>
        <v>0</v>
      </c>
      <c r="Z172" s="125"/>
      <c r="AA172" s="130">
        <f>AA173</f>
        <v>0</v>
      </c>
      <c r="AR172" s="131" t="s">
        <v>20</v>
      </c>
      <c r="AT172" s="132" t="s">
        <v>73</v>
      </c>
      <c r="AU172" s="132" t="s">
        <v>20</v>
      </c>
      <c r="AY172" s="131" t="s">
        <v>154</v>
      </c>
      <c r="BK172" s="133">
        <f>BK173</f>
        <v>0</v>
      </c>
    </row>
    <row r="173" spans="2:65" s="1" customFormat="1" ht="31.5" customHeight="1" x14ac:dyDescent="0.1">
      <c r="B173" s="135"/>
      <c r="C173" s="136" t="s">
        <v>289</v>
      </c>
      <c r="D173" s="136" t="s">
        <v>155</v>
      </c>
      <c r="E173" s="137" t="s">
        <v>2477</v>
      </c>
      <c r="F173" s="244" t="s">
        <v>2478</v>
      </c>
      <c r="G173" s="245"/>
      <c r="H173" s="245"/>
      <c r="I173" s="245"/>
      <c r="J173" s="138" t="s">
        <v>193</v>
      </c>
      <c r="K173" s="139">
        <v>18.300999999999998</v>
      </c>
      <c r="L173" s="246">
        <v>0</v>
      </c>
      <c r="M173" s="245"/>
      <c r="N173" s="246">
        <f>ROUND(L173*K173,2)</f>
        <v>0</v>
      </c>
      <c r="O173" s="245"/>
      <c r="P173" s="245"/>
      <c r="Q173" s="245"/>
      <c r="R173" s="140"/>
      <c r="T173" s="141" t="s">
        <v>3</v>
      </c>
      <c r="U173" s="184" t="s">
        <v>41</v>
      </c>
      <c r="V173" s="185">
        <v>0.39700000000000002</v>
      </c>
      <c r="W173" s="185">
        <f>V173*K173</f>
        <v>7.2654969999999999</v>
      </c>
      <c r="X173" s="185">
        <v>0</v>
      </c>
      <c r="Y173" s="185">
        <f>X173*K173</f>
        <v>0</v>
      </c>
      <c r="Z173" s="185">
        <v>0</v>
      </c>
      <c r="AA173" s="186">
        <f>Z173*K173</f>
        <v>0</v>
      </c>
      <c r="AR173" s="17" t="s">
        <v>87</v>
      </c>
      <c r="AT173" s="17" t="s">
        <v>155</v>
      </c>
      <c r="AU173" s="17" t="s">
        <v>81</v>
      </c>
      <c r="AY173" s="17" t="s">
        <v>154</v>
      </c>
      <c r="BE173" s="144">
        <f>IF(U173="základní",N173,0)</f>
        <v>0</v>
      </c>
      <c r="BF173" s="144">
        <f>IF(U173="snížená",N173,0)</f>
        <v>0</v>
      </c>
      <c r="BG173" s="144">
        <f>IF(U173="zákl. přenesená",N173,0)</f>
        <v>0</v>
      </c>
      <c r="BH173" s="144">
        <f>IF(U173="sníž. přenesená",N173,0)</f>
        <v>0</v>
      </c>
      <c r="BI173" s="144">
        <f>IF(U173="nulová",N173,0)</f>
        <v>0</v>
      </c>
      <c r="BJ173" s="17" t="s">
        <v>81</v>
      </c>
      <c r="BK173" s="144">
        <f>ROUND(L173*K173,2)</f>
        <v>0</v>
      </c>
      <c r="BL173" s="17" t="s">
        <v>87</v>
      </c>
      <c r="BM173" s="17" t="s">
        <v>2479</v>
      </c>
    </row>
    <row r="174" spans="2:65" s="1" customFormat="1" ht="6.95" customHeight="1" x14ac:dyDescent="0.1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7"/>
    </row>
  </sheetData>
  <mergeCells count="151">
    <mergeCell ref="H1:K1"/>
    <mergeCell ref="S2:AC2"/>
    <mergeCell ref="F169:I169"/>
    <mergeCell ref="F170:I170"/>
    <mergeCell ref="F171:I171"/>
    <mergeCell ref="F173:I173"/>
    <mergeCell ref="L173:M173"/>
    <mergeCell ref="N173:Q173"/>
    <mergeCell ref="N114:Q114"/>
    <mergeCell ref="N115:Q115"/>
    <mergeCell ref="N116:Q116"/>
    <mergeCell ref="N135:Q135"/>
    <mergeCell ref="N162:Q162"/>
    <mergeCell ref="N172:Q172"/>
    <mergeCell ref="F164:I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58:I158"/>
    <mergeCell ref="F159:I159"/>
    <mergeCell ref="F160:I160"/>
    <mergeCell ref="F161:I161"/>
    <mergeCell ref="L161:M161"/>
    <mergeCell ref="N161:Q161"/>
    <mergeCell ref="F163:I163"/>
    <mergeCell ref="L163:M163"/>
    <mergeCell ref="N163:Q163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F125:I125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18:I118"/>
    <mergeCell ref="F119:I119"/>
    <mergeCell ref="F120:I120"/>
    <mergeCell ref="F121:I121"/>
    <mergeCell ref="F122:I122"/>
    <mergeCell ref="F123:I123"/>
    <mergeCell ref="F124:I124"/>
    <mergeCell ref="L124:M124"/>
    <mergeCell ref="N124:Q12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500-000000000000}"/>
    <hyperlink ref="H1:K1" location="C86" tooltip="Rekapitulace rozpočtu" display="2) Rekapitulace rozpočtu" xr:uid="{00000000-0004-0000-0500-000001000000}"/>
    <hyperlink ref="L1" location="C113" tooltip="Rozpočet" display="3) Rozpočet" xr:uid="{00000000-0004-0000-0500-000002000000}"/>
    <hyperlink ref="S1:T1" location="'Rekapitulace stavby'!C2" tooltip="Rekapitulace stavby" display="Rekapitulace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15"/>
  <sheetViews>
    <sheetView showGridLines="0" workbookViewId="0" xr3:uid="{9B253EF2-77E0-53E3-AE26-4D66ECD923F3}">
      <pane ySplit="1" topLeftCell="A112" activePane="bottomLeft" state="frozen"/>
      <selection pane="bottomLeft" activeCell="M117" sqref="M117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95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2480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N92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ROUND((SUM(BE92:BE93)+SUM(BE111:BE114)), 2)</f>
        <v>0</v>
      </c>
      <c r="I32" s="211"/>
      <c r="J32" s="211"/>
      <c r="K32" s="32"/>
      <c r="L32" s="32"/>
      <c r="M32" s="231">
        <f>ROUND(ROUND((SUM(BE92:BE93)+SUM(BE111:BE114)),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ROUND((SUM(BF92:BF93)+SUM(BF111:BF114)), 2)</f>
        <v>0</v>
      </c>
      <c r="I33" s="211"/>
      <c r="J33" s="211"/>
      <c r="K33" s="32"/>
      <c r="L33" s="32"/>
      <c r="M33" s="231">
        <f>ROUND(ROUND((SUM(BF92:BF93)+SUM(BF111:BF114)),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ROUND((SUM(BG92:BG93)+SUM(BG111:BG114)),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ROUND((SUM(BH92:BH93)+SUM(BH111:BH114)),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ROUND((SUM(BI92:BI93)+SUM(BI111:BI114)),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6 - vzduchotechnika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N111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122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N112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2481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N113</f>
        <v>0</v>
      </c>
      <c r="O90" s="238"/>
      <c r="P90" s="238"/>
      <c r="Q90" s="238"/>
      <c r="R90" s="114"/>
    </row>
    <row r="91" spans="2:47" s="1" customFormat="1" ht="21.75" customHeight="1" x14ac:dyDescent="0.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47" s="1" customFormat="1" ht="29.25" customHeight="1" x14ac:dyDescent="0.1">
      <c r="B92" s="31"/>
      <c r="C92" s="106" t="s">
        <v>139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39">
        <v>0</v>
      </c>
      <c r="O92" s="211"/>
      <c r="P92" s="211"/>
      <c r="Q92" s="211"/>
      <c r="R92" s="33"/>
      <c r="T92" s="115"/>
      <c r="U92" s="116" t="s">
        <v>38</v>
      </c>
    </row>
    <row r="93" spans="2:47" s="1" customFormat="1" ht="18" customHeight="1" x14ac:dyDescent="0.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 x14ac:dyDescent="0.1">
      <c r="B94" s="31"/>
      <c r="C94" s="98" t="s">
        <v>102</v>
      </c>
      <c r="D94" s="99"/>
      <c r="E94" s="99"/>
      <c r="F94" s="99"/>
      <c r="G94" s="99"/>
      <c r="H94" s="99"/>
      <c r="I94" s="99"/>
      <c r="J94" s="99"/>
      <c r="K94" s="99"/>
      <c r="L94" s="220">
        <f>ROUND(SUM(N88+N92),2)</f>
        <v>0</v>
      </c>
      <c r="M94" s="234"/>
      <c r="N94" s="234"/>
      <c r="O94" s="234"/>
      <c r="P94" s="234"/>
      <c r="Q94" s="234"/>
      <c r="R94" s="33"/>
    </row>
    <row r="95" spans="2:47" s="1" customFormat="1" ht="6.95" customHeight="1" x14ac:dyDescent="0.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63" s="1" customFormat="1" ht="6.95" customHeight="1" x14ac:dyDescent="0.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50000000000003" customHeight="1" x14ac:dyDescent="0.1">
      <c r="B100" s="31"/>
      <c r="C100" s="198" t="s">
        <v>140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33"/>
    </row>
    <row r="101" spans="2:63" s="1" customFormat="1" ht="6.95" customHeight="1" x14ac:dyDescent="0.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 x14ac:dyDescent="0.1">
      <c r="B102" s="31"/>
      <c r="C102" s="28" t="s">
        <v>15</v>
      </c>
      <c r="D102" s="32"/>
      <c r="E102" s="32"/>
      <c r="F102" s="228" t="str">
        <f>F6</f>
        <v>Dolní Počernice - novostavba RD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32"/>
      <c r="R102" s="33"/>
    </row>
    <row r="103" spans="2:63" s="1" customFormat="1" ht="36.950000000000003" customHeight="1" x14ac:dyDescent="0.1">
      <c r="B103" s="31"/>
      <c r="C103" s="65" t="s">
        <v>105</v>
      </c>
      <c r="D103" s="32"/>
      <c r="E103" s="32"/>
      <c r="F103" s="212" t="str">
        <f>F7</f>
        <v>6 - vzduchotechnika</v>
      </c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32"/>
      <c r="R103" s="33"/>
    </row>
    <row r="104" spans="2:63" s="1" customFormat="1" ht="6.95" customHeight="1" x14ac:dyDescent="0.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 x14ac:dyDescent="0.1">
      <c r="B105" s="31"/>
      <c r="C105" s="28" t="s">
        <v>21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23</v>
      </c>
      <c r="L105" s="32"/>
      <c r="M105" s="229" t="str">
        <f>IF(O9="","",O9)</f>
        <v>17. 9. 2016</v>
      </c>
      <c r="N105" s="211"/>
      <c r="O105" s="211"/>
      <c r="P105" s="211"/>
      <c r="Q105" s="32"/>
      <c r="R105" s="33"/>
    </row>
    <row r="106" spans="2:63" s="1" customFormat="1" ht="6.95" customHeight="1" x14ac:dyDescent="0.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2" x14ac:dyDescent="0.1">
      <c r="B107" s="31"/>
      <c r="C107" s="28" t="s">
        <v>27</v>
      </c>
      <c r="D107" s="32"/>
      <c r="E107" s="32"/>
      <c r="F107" s="26" t="str">
        <f>E12</f>
        <v xml:space="preserve"> </v>
      </c>
      <c r="G107" s="32"/>
      <c r="H107" s="32"/>
      <c r="I107" s="32"/>
      <c r="J107" s="32"/>
      <c r="K107" s="28" t="s">
        <v>31</v>
      </c>
      <c r="L107" s="32"/>
      <c r="M107" s="200" t="str">
        <f>E18</f>
        <v xml:space="preserve"> </v>
      </c>
      <c r="N107" s="211"/>
      <c r="O107" s="211"/>
      <c r="P107" s="211"/>
      <c r="Q107" s="211"/>
      <c r="R107" s="33"/>
    </row>
    <row r="108" spans="2:63" s="1" customFormat="1" ht="14.45" customHeight="1" x14ac:dyDescent="0.1">
      <c r="B108" s="31"/>
      <c r="C108" s="28" t="s">
        <v>30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33</v>
      </c>
      <c r="L108" s="32"/>
      <c r="M108" s="200" t="str">
        <f>E21</f>
        <v xml:space="preserve"> </v>
      </c>
      <c r="N108" s="211"/>
      <c r="O108" s="211"/>
      <c r="P108" s="211"/>
      <c r="Q108" s="211"/>
      <c r="R108" s="33"/>
    </row>
    <row r="109" spans="2:63" s="1" customFormat="1" ht="10.35" customHeight="1" x14ac:dyDescent="0.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 x14ac:dyDescent="0.15">
      <c r="B110" s="117"/>
      <c r="C110" s="118" t="s">
        <v>141</v>
      </c>
      <c r="D110" s="119" t="s">
        <v>142</v>
      </c>
      <c r="E110" s="119" t="s">
        <v>56</v>
      </c>
      <c r="F110" s="240" t="s">
        <v>143</v>
      </c>
      <c r="G110" s="241"/>
      <c r="H110" s="241"/>
      <c r="I110" s="241"/>
      <c r="J110" s="119" t="s">
        <v>144</v>
      </c>
      <c r="K110" s="119" t="s">
        <v>145</v>
      </c>
      <c r="L110" s="242" t="s">
        <v>146</v>
      </c>
      <c r="M110" s="241"/>
      <c r="N110" s="240" t="s">
        <v>111</v>
      </c>
      <c r="O110" s="241"/>
      <c r="P110" s="241"/>
      <c r="Q110" s="243"/>
      <c r="R110" s="120"/>
      <c r="T110" s="72" t="s">
        <v>147</v>
      </c>
      <c r="U110" s="73" t="s">
        <v>38</v>
      </c>
      <c r="V110" s="73" t="s">
        <v>148</v>
      </c>
      <c r="W110" s="73" t="s">
        <v>149</v>
      </c>
      <c r="X110" s="73" t="s">
        <v>150</v>
      </c>
      <c r="Y110" s="73" t="s">
        <v>151</v>
      </c>
      <c r="Z110" s="73" t="s">
        <v>152</v>
      </c>
      <c r="AA110" s="74" t="s">
        <v>153</v>
      </c>
    </row>
    <row r="111" spans="2:63" s="1" customFormat="1" ht="29.25" customHeight="1" x14ac:dyDescent="0.2">
      <c r="B111" s="31"/>
      <c r="C111" s="76" t="s">
        <v>107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65">
        <f>BK111</f>
        <v>0</v>
      </c>
      <c r="O111" s="266"/>
      <c r="P111" s="266"/>
      <c r="Q111" s="266"/>
      <c r="R111" s="33"/>
      <c r="T111" s="75"/>
      <c r="U111" s="47"/>
      <c r="V111" s="47"/>
      <c r="W111" s="121">
        <f>W112</f>
        <v>0</v>
      </c>
      <c r="X111" s="47"/>
      <c r="Y111" s="121">
        <f>Y112</f>
        <v>0</v>
      </c>
      <c r="Z111" s="47"/>
      <c r="AA111" s="122">
        <f>AA112</f>
        <v>0</v>
      </c>
      <c r="AT111" s="17" t="s">
        <v>73</v>
      </c>
      <c r="AU111" s="17" t="s">
        <v>113</v>
      </c>
      <c r="BK111" s="123">
        <f>BK112</f>
        <v>0</v>
      </c>
    </row>
    <row r="112" spans="2:63" s="9" customFormat="1" ht="37.35" customHeight="1" x14ac:dyDescent="0.2">
      <c r="B112" s="124"/>
      <c r="C112" s="125"/>
      <c r="D112" s="126" t="s">
        <v>122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267">
        <f>BK112</f>
        <v>0</v>
      </c>
      <c r="O112" s="235"/>
      <c r="P112" s="235"/>
      <c r="Q112" s="235"/>
      <c r="R112" s="127"/>
      <c r="T112" s="128"/>
      <c r="U112" s="125"/>
      <c r="V112" s="125"/>
      <c r="W112" s="129">
        <f>W113</f>
        <v>0</v>
      </c>
      <c r="X112" s="125"/>
      <c r="Y112" s="129">
        <f>Y113</f>
        <v>0</v>
      </c>
      <c r="Z112" s="125"/>
      <c r="AA112" s="130">
        <f>AA113</f>
        <v>0</v>
      </c>
      <c r="AR112" s="131" t="s">
        <v>81</v>
      </c>
      <c r="AT112" s="132" t="s">
        <v>73</v>
      </c>
      <c r="AU112" s="132" t="s">
        <v>74</v>
      </c>
      <c r="AY112" s="131" t="s">
        <v>154</v>
      </c>
      <c r="BK112" s="133">
        <f>BK113</f>
        <v>0</v>
      </c>
    </row>
    <row r="113" spans="2:65" s="9" customFormat="1" ht="19.899999999999999" customHeight="1" x14ac:dyDescent="0.15">
      <c r="B113" s="124"/>
      <c r="C113" s="125"/>
      <c r="D113" s="134" t="s">
        <v>2481</v>
      </c>
      <c r="E113" s="134"/>
      <c r="F113" s="134"/>
      <c r="G113" s="134"/>
      <c r="H113" s="134"/>
      <c r="I113" s="134"/>
      <c r="J113" s="134"/>
      <c r="K113" s="134"/>
      <c r="L113" s="134"/>
      <c r="M113" s="134"/>
      <c r="N113" s="262">
        <f>BK113</f>
        <v>0</v>
      </c>
      <c r="O113" s="263"/>
      <c r="P113" s="263"/>
      <c r="Q113" s="263"/>
      <c r="R113" s="127"/>
      <c r="T113" s="128"/>
      <c r="U113" s="125"/>
      <c r="V113" s="125"/>
      <c r="W113" s="129">
        <f>W114</f>
        <v>0</v>
      </c>
      <c r="X113" s="125"/>
      <c r="Y113" s="129">
        <f>Y114</f>
        <v>0</v>
      </c>
      <c r="Z113" s="125"/>
      <c r="AA113" s="130">
        <f>AA114</f>
        <v>0</v>
      </c>
      <c r="AR113" s="131" t="s">
        <v>81</v>
      </c>
      <c r="AT113" s="132" t="s">
        <v>73</v>
      </c>
      <c r="AU113" s="132" t="s">
        <v>20</v>
      </c>
      <c r="AY113" s="131" t="s">
        <v>154</v>
      </c>
      <c r="BK113" s="133">
        <f>BK114</f>
        <v>0</v>
      </c>
    </row>
    <row r="114" spans="2:65" s="1" customFormat="1" ht="22.5" customHeight="1" x14ac:dyDescent="0.1">
      <c r="B114" s="135"/>
      <c r="C114" s="136" t="s">
        <v>20</v>
      </c>
      <c r="D114" s="136" t="s">
        <v>155</v>
      </c>
      <c r="E114" s="137" t="s">
        <v>2482</v>
      </c>
      <c r="F114" s="244" t="s">
        <v>2483</v>
      </c>
      <c r="G114" s="245"/>
      <c r="H114" s="245"/>
      <c r="I114" s="245"/>
      <c r="J114" s="138" t="s">
        <v>1224</v>
      </c>
      <c r="K114" s="139">
        <v>1</v>
      </c>
      <c r="L114" s="246">
        <v>0</v>
      </c>
      <c r="M114" s="245"/>
      <c r="N114" s="246">
        <f>ROUND(L114*K114,2)</f>
        <v>0</v>
      </c>
      <c r="O114" s="245"/>
      <c r="P114" s="245"/>
      <c r="Q114" s="245"/>
      <c r="R114" s="140"/>
      <c r="T114" s="141" t="s">
        <v>3</v>
      </c>
      <c r="U114" s="184" t="s">
        <v>41</v>
      </c>
      <c r="V114" s="185">
        <v>0</v>
      </c>
      <c r="W114" s="185">
        <f>V114*K114</f>
        <v>0</v>
      </c>
      <c r="X114" s="185">
        <v>0</v>
      </c>
      <c r="Y114" s="185">
        <f>X114*K114</f>
        <v>0</v>
      </c>
      <c r="Z114" s="185">
        <v>0</v>
      </c>
      <c r="AA114" s="186">
        <f>Z114*K114</f>
        <v>0</v>
      </c>
      <c r="AR114" s="17" t="s">
        <v>258</v>
      </c>
      <c r="AT114" s="17" t="s">
        <v>155</v>
      </c>
      <c r="AU114" s="17" t="s">
        <v>81</v>
      </c>
      <c r="AY114" s="17" t="s">
        <v>154</v>
      </c>
      <c r="BE114" s="144">
        <f>IF(U114="základní",N114,0)</f>
        <v>0</v>
      </c>
      <c r="BF114" s="144">
        <f>IF(U114="snížená",N114,0)</f>
        <v>0</v>
      </c>
      <c r="BG114" s="144">
        <f>IF(U114="zákl. přenesená",N114,0)</f>
        <v>0</v>
      </c>
      <c r="BH114" s="144">
        <f>IF(U114="sníž. přenesená",N114,0)</f>
        <v>0</v>
      </c>
      <c r="BI114" s="144">
        <f>IF(U114="nulová",N114,0)</f>
        <v>0</v>
      </c>
      <c r="BJ114" s="17" t="s">
        <v>81</v>
      </c>
      <c r="BK114" s="144">
        <f>ROUND(L114*K114,2)</f>
        <v>0</v>
      </c>
      <c r="BL114" s="17" t="s">
        <v>258</v>
      </c>
      <c r="BM114" s="17" t="s">
        <v>2484</v>
      </c>
    </row>
    <row r="115" spans="2:65" s="1" customFormat="1" ht="6.95" customHeight="1" x14ac:dyDescent="0.1"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7"/>
    </row>
  </sheetData>
  <mergeCells count="58">
    <mergeCell ref="H1:K1"/>
    <mergeCell ref="S2:AC2"/>
    <mergeCell ref="F110:I110"/>
    <mergeCell ref="L110:M110"/>
    <mergeCell ref="N110:Q110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F114:I114"/>
    <mergeCell ref="L114:M114"/>
    <mergeCell ref="N114:Q114"/>
    <mergeCell ref="N111:Q111"/>
    <mergeCell ref="N112:Q112"/>
    <mergeCell ref="N113:Q11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 xr:uid="{00000000-0004-0000-0600-000000000000}"/>
    <hyperlink ref="H1:K1" location="C86" tooltip="Rekapitulace rozpočtu" display="2) Rekapitulace rozpočtu" xr:uid="{00000000-0004-0000-0600-000001000000}"/>
    <hyperlink ref="L1" location="C110" tooltip="Rozpočet" display="3) Rozpočet" xr:uid="{00000000-0004-0000-0600-000002000000}"/>
    <hyperlink ref="S1:T1" location="'Rekapitulace stavby'!C2" tooltip="Rekapitulace stavby" display="Rekapitulace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18"/>
  <sheetViews>
    <sheetView showGridLines="0" workbookViewId="0" xr3:uid="{85D5C41F-068E-5C55-9968-509E7C2A5619}">
      <pane ySplit="1" topLeftCell="A109" activePane="bottomLeft" state="frozen"/>
      <selection pane="bottomLeft" activeCell="L117" sqref="L117:M117"/>
    </sheetView>
  </sheetViews>
  <sheetFormatPr defaultRowHeight="11.25" x14ac:dyDescent="0.15"/>
  <cols>
    <col min="1" max="1" width="8.3203125" customWidth="1"/>
    <col min="2" max="2" width="1.6640625" customWidth="1"/>
    <col min="3" max="3" width="4.06640625" customWidth="1"/>
    <col min="4" max="4" width="4.25390625" customWidth="1"/>
    <col min="5" max="5" width="17.19921875" customWidth="1"/>
    <col min="6" max="7" width="11.09765625" customWidth="1"/>
    <col min="8" max="8" width="12.57421875" customWidth="1"/>
    <col min="9" max="9" width="7.02734375" customWidth="1"/>
    <col min="10" max="10" width="5.17578125" customWidth="1"/>
    <col min="11" max="11" width="11.46484375" customWidth="1"/>
    <col min="12" max="12" width="12.01953125" customWidth="1"/>
    <col min="13" max="14" width="5.91796875" customWidth="1"/>
    <col min="15" max="15" width="2.03125" customWidth="1"/>
    <col min="16" max="16" width="12.57421875" customWidth="1"/>
    <col min="17" max="17" width="4.06640625" customWidth="1"/>
    <col min="18" max="18" width="1.6640625" customWidth="1"/>
    <col min="19" max="19" width="8.13671875" customWidth="1"/>
    <col min="20" max="20" width="29.59375" hidden="1" customWidth="1"/>
    <col min="21" max="21" width="16.27734375" hidden="1" customWidth="1"/>
    <col min="22" max="22" width="12.390625" hidden="1" customWidth="1"/>
    <col min="23" max="23" width="16.27734375" hidden="1" customWidth="1"/>
    <col min="24" max="24" width="12.20703125" hidden="1" customWidth="1"/>
    <col min="25" max="25" width="14.98046875" hidden="1" customWidth="1"/>
    <col min="26" max="26" width="10.91015625" hidden="1" customWidth="1"/>
    <col min="27" max="27" width="14.98046875" hidden="1" customWidth="1"/>
    <col min="28" max="28" width="16.27734375" hidden="1" customWidth="1"/>
    <col min="29" max="29" width="10.91015625" customWidth="1"/>
    <col min="30" max="30" width="14.98046875" customWidth="1"/>
    <col min="31" max="31" width="16.27734375" customWidth="1"/>
    <col min="44" max="65" width="9.24609375" hidden="1"/>
  </cols>
  <sheetData>
    <row r="1" spans="1:66" ht="21.75" customHeight="1" x14ac:dyDescent="0.1">
      <c r="A1" s="192"/>
      <c r="B1" s="189"/>
      <c r="C1" s="189"/>
      <c r="D1" s="190" t="s">
        <v>1</v>
      </c>
      <c r="E1" s="189"/>
      <c r="F1" s="191" t="s">
        <v>2499</v>
      </c>
      <c r="G1" s="191"/>
      <c r="H1" s="264" t="s">
        <v>2500</v>
      </c>
      <c r="I1" s="264"/>
      <c r="J1" s="264"/>
      <c r="K1" s="264"/>
      <c r="L1" s="191" t="s">
        <v>2501</v>
      </c>
      <c r="M1" s="189"/>
      <c r="N1" s="189"/>
      <c r="O1" s="190" t="s">
        <v>103</v>
      </c>
      <c r="P1" s="189"/>
      <c r="Q1" s="189"/>
      <c r="R1" s="189"/>
      <c r="S1" s="191" t="s">
        <v>2502</v>
      </c>
      <c r="T1" s="191"/>
      <c r="U1" s="192"/>
      <c r="V1" s="19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1">
      <c r="C2" s="196" t="s">
        <v>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1" t="s">
        <v>6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7" t="s">
        <v>98</v>
      </c>
    </row>
    <row r="3" spans="1:66" ht="6.95" customHeight="1" x14ac:dyDescent="0.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20</v>
      </c>
    </row>
    <row r="4" spans="1:66" ht="36.950000000000003" customHeight="1" x14ac:dyDescent="0.1">
      <c r="B4" s="21"/>
      <c r="C4" s="198" t="s">
        <v>104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24" t="s">
        <v>11</v>
      </c>
      <c r="AT4" s="17" t="s">
        <v>4</v>
      </c>
    </row>
    <row r="5" spans="1:66" ht="6.95" customHeight="1" x14ac:dyDescent="0.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1">
      <c r="B6" s="21"/>
      <c r="C6" s="22"/>
      <c r="D6" s="28" t="s">
        <v>15</v>
      </c>
      <c r="E6" s="22"/>
      <c r="F6" s="228" t="str">
        <f>'Rekapitulace stavby'!K6</f>
        <v>Dolní Počernice - novostavba RD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2"/>
      <c r="R6" s="23"/>
    </row>
    <row r="7" spans="1:66" s="1" customFormat="1" ht="32.85" customHeight="1" x14ac:dyDescent="0.1">
      <c r="B7" s="31"/>
      <c r="C7" s="32"/>
      <c r="D7" s="27" t="s">
        <v>105</v>
      </c>
      <c r="E7" s="32"/>
      <c r="F7" s="201" t="s">
        <v>2485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2"/>
      <c r="R7" s="33"/>
    </row>
    <row r="8" spans="1:66" s="1" customFormat="1" ht="14.45" customHeight="1" x14ac:dyDescent="0.1">
      <c r="B8" s="31"/>
      <c r="C8" s="32"/>
      <c r="D8" s="28" t="s">
        <v>18</v>
      </c>
      <c r="E8" s="32"/>
      <c r="F8" s="26" t="s">
        <v>3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3</v>
      </c>
      <c r="P8" s="32"/>
      <c r="Q8" s="32"/>
      <c r="R8" s="33"/>
    </row>
    <row r="9" spans="1:66" s="1" customFormat="1" ht="14.45" customHeight="1" x14ac:dyDescent="0.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29" t="str">
        <f>'Rekapitulace stavby'!AN8</f>
        <v>17. 9. 2016</v>
      </c>
      <c r="P9" s="211"/>
      <c r="Q9" s="32"/>
      <c r="R9" s="33"/>
    </row>
    <row r="10" spans="1:66" s="1" customFormat="1" ht="10.9" customHeight="1" x14ac:dyDescent="0.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1">
      <c r="B11" s="31"/>
      <c r="C11" s="32"/>
      <c r="D11" s="28" t="s">
        <v>27</v>
      </c>
      <c r="E11" s="32"/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200" t="str">
        <f>IF('Rekapitulace stavby'!AN10="","",'Rekapitulace stavby'!AN10)</f>
        <v/>
      </c>
      <c r="P11" s="211"/>
      <c r="Q11" s="32"/>
      <c r="R11" s="33"/>
    </row>
    <row r="12" spans="1:66" s="1" customFormat="1" ht="18" customHeight="1" x14ac:dyDescent="0.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29</v>
      </c>
      <c r="N12" s="32"/>
      <c r="O12" s="200" t="str">
        <f>IF('Rekapitulace stavby'!AN11="","",'Rekapitulace stavby'!AN11)</f>
        <v/>
      </c>
      <c r="P12" s="211"/>
      <c r="Q12" s="32"/>
      <c r="R12" s="33"/>
    </row>
    <row r="13" spans="1:66" s="1" customFormat="1" ht="6.95" customHeight="1" x14ac:dyDescent="0.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1">
      <c r="B14" s="31"/>
      <c r="C14" s="32"/>
      <c r="D14" s="28" t="s">
        <v>30</v>
      </c>
      <c r="E14" s="32"/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200" t="str">
        <f>IF('Rekapitulace stavby'!AN13="","",'Rekapitulace stavby'!AN13)</f>
        <v/>
      </c>
      <c r="P14" s="211"/>
      <c r="Q14" s="32"/>
      <c r="R14" s="33"/>
    </row>
    <row r="15" spans="1:66" s="1" customFormat="1" ht="18" customHeight="1" x14ac:dyDescent="0.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29</v>
      </c>
      <c r="N15" s="32"/>
      <c r="O15" s="200" t="str">
        <f>IF('Rekapitulace stavby'!AN14="","",'Rekapitulace stavby'!AN14)</f>
        <v/>
      </c>
      <c r="P15" s="211"/>
      <c r="Q15" s="32"/>
      <c r="R15" s="33"/>
    </row>
    <row r="16" spans="1:66" s="1" customFormat="1" ht="6.95" customHeight="1" x14ac:dyDescent="0.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200" t="str">
        <f>IF('Rekapitulace stavby'!AN16="","",'Rekapitulace stavby'!AN16)</f>
        <v/>
      </c>
      <c r="P17" s="211"/>
      <c r="Q17" s="32"/>
      <c r="R17" s="33"/>
    </row>
    <row r="18" spans="2:18" s="1" customFormat="1" ht="18" customHeight="1" x14ac:dyDescent="0.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29</v>
      </c>
      <c r="N18" s="32"/>
      <c r="O18" s="200" t="str">
        <f>IF('Rekapitulace stavby'!AN17="","",'Rekapitulace stavby'!AN17)</f>
        <v/>
      </c>
      <c r="P18" s="211"/>
      <c r="Q18" s="32"/>
      <c r="R18" s="33"/>
    </row>
    <row r="19" spans="2:18" s="1" customFormat="1" ht="6.95" customHeight="1" x14ac:dyDescent="0.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200" t="str">
        <f>IF('Rekapitulace stavby'!AN19="","",'Rekapitulace stavby'!AN19)</f>
        <v/>
      </c>
      <c r="P20" s="211"/>
      <c r="Q20" s="32"/>
      <c r="R20" s="33"/>
    </row>
    <row r="21" spans="2:18" s="1" customFormat="1" ht="18" customHeight="1" x14ac:dyDescent="0.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29</v>
      </c>
      <c r="N21" s="32"/>
      <c r="O21" s="200" t="str">
        <f>IF('Rekapitulace stavby'!AN20="","",'Rekapitulace stavby'!AN20)</f>
        <v/>
      </c>
      <c r="P21" s="211"/>
      <c r="Q21" s="32"/>
      <c r="R21" s="33"/>
    </row>
    <row r="22" spans="2:18" s="1" customFormat="1" ht="6.95" customHeight="1" x14ac:dyDescent="0.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 x14ac:dyDescent="0.1">
      <c r="B24" s="31"/>
      <c r="C24" s="32"/>
      <c r="D24" s="32"/>
      <c r="E24" s="202" t="s">
        <v>3</v>
      </c>
      <c r="F24" s="211"/>
      <c r="G24" s="211"/>
      <c r="H24" s="211"/>
      <c r="I24" s="211"/>
      <c r="J24" s="211"/>
      <c r="K24" s="211"/>
      <c r="L24" s="211"/>
      <c r="M24" s="32"/>
      <c r="N24" s="32"/>
      <c r="O24" s="32"/>
      <c r="P24" s="32"/>
      <c r="Q24" s="32"/>
      <c r="R24" s="33"/>
    </row>
    <row r="25" spans="2:18" s="1" customFormat="1" ht="6.95" customHeight="1" x14ac:dyDescent="0.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1">
      <c r="B27" s="31"/>
      <c r="C27" s="32"/>
      <c r="D27" s="100" t="s">
        <v>107</v>
      </c>
      <c r="E27" s="32"/>
      <c r="F27" s="32"/>
      <c r="G27" s="32"/>
      <c r="H27" s="32"/>
      <c r="I27" s="32"/>
      <c r="J27" s="32"/>
      <c r="K27" s="32"/>
      <c r="L27" s="32"/>
      <c r="M27" s="225">
        <f>N88</f>
        <v>0</v>
      </c>
      <c r="N27" s="211"/>
      <c r="O27" s="211"/>
      <c r="P27" s="211"/>
      <c r="Q27" s="32"/>
      <c r="R27" s="33"/>
    </row>
    <row r="28" spans="2:18" s="1" customFormat="1" ht="14.45" customHeight="1" x14ac:dyDescent="0.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225">
        <f>N93</f>
        <v>0</v>
      </c>
      <c r="N28" s="211"/>
      <c r="O28" s="211"/>
      <c r="P28" s="211"/>
      <c r="Q28" s="32"/>
      <c r="R28" s="33"/>
    </row>
    <row r="29" spans="2:18" s="1" customFormat="1" ht="6.95" customHeight="1" x14ac:dyDescent="0.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1">
      <c r="B30" s="31"/>
      <c r="C30" s="32"/>
      <c r="D30" s="101" t="s">
        <v>37</v>
      </c>
      <c r="E30" s="32"/>
      <c r="F30" s="32"/>
      <c r="G30" s="32"/>
      <c r="H30" s="32"/>
      <c r="I30" s="32"/>
      <c r="J30" s="32"/>
      <c r="K30" s="32"/>
      <c r="L30" s="32"/>
      <c r="M30" s="230">
        <f>ROUND(M27+M28,2)</f>
        <v>0</v>
      </c>
      <c r="N30" s="211"/>
      <c r="O30" s="211"/>
      <c r="P30" s="211"/>
      <c r="Q30" s="32"/>
      <c r="R30" s="33"/>
    </row>
    <row r="31" spans="2:18" s="1" customFormat="1" ht="6.95" customHeight="1" x14ac:dyDescent="0.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1">
      <c r="B32" s="31"/>
      <c r="C32" s="32"/>
      <c r="D32" s="38" t="s">
        <v>38</v>
      </c>
      <c r="E32" s="38" t="s">
        <v>39</v>
      </c>
      <c r="F32" s="39">
        <v>0.21</v>
      </c>
      <c r="G32" s="102" t="s">
        <v>40</v>
      </c>
      <c r="H32" s="231">
        <f>ROUND((SUM(BE93:BE94)+SUM(BE112:BE117)), 2)</f>
        <v>0</v>
      </c>
      <c r="I32" s="211"/>
      <c r="J32" s="211"/>
      <c r="K32" s="32"/>
      <c r="L32" s="32"/>
      <c r="M32" s="231">
        <f>ROUND(ROUND((SUM(BE93:BE94)+SUM(BE112:BE117)), 2)*F32, 2)</f>
        <v>0</v>
      </c>
      <c r="N32" s="211"/>
      <c r="O32" s="211"/>
      <c r="P32" s="211"/>
      <c r="Q32" s="32"/>
      <c r="R32" s="33"/>
    </row>
    <row r="33" spans="2:18" s="1" customFormat="1" ht="14.45" customHeight="1" x14ac:dyDescent="0.1">
      <c r="B33" s="31"/>
      <c r="C33" s="32"/>
      <c r="D33" s="32"/>
      <c r="E33" s="38" t="s">
        <v>41</v>
      </c>
      <c r="F33" s="39">
        <v>0.15</v>
      </c>
      <c r="G33" s="102" t="s">
        <v>40</v>
      </c>
      <c r="H33" s="231">
        <f>ROUND((SUM(BF93:BF94)+SUM(BF112:BF117)), 2)</f>
        <v>0</v>
      </c>
      <c r="I33" s="211"/>
      <c r="J33" s="211"/>
      <c r="K33" s="32"/>
      <c r="L33" s="32"/>
      <c r="M33" s="231">
        <f>ROUND(ROUND((SUM(BF93:BF94)+SUM(BF112:BF117)), 2)*F33, 2)</f>
        <v>0</v>
      </c>
      <c r="N33" s="211"/>
      <c r="O33" s="211"/>
      <c r="P33" s="211"/>
      <c r="Q33" s="32"/>
      <c r="R33" s="33"/>
    </row>
    <row r="34" spans="2:18" s="1" customFormat="1" ht="14.45" hidden="1" customHeight="1" x14ac:dyDescent="0.1">
      <c r="B34" s="31"/>
      <c r="C34" s="32"/>
      <c r="D34" s="32"/>
      <c r="E34" s="38" t="s">
        <v>42</v>
      </c>
      <c r="F34" s="39">
        <v>0.21</v>
      </c>
      <c r="G34" s="102" t="s">
        <v>40</v>
      </c>
      <c r="H34" s="231">
        <f>ROUND((SUM(BG93:BG94)+SUM(BG112:BG117)), 2)</f>
        <v>0</v>
      </c>
      <c r="I34" s="211"/>
      <c r="J34" s="211"/>
      <c r="K34" s="32"/>
      <c r="L34" s="32"/>
      <c r="M34" s="231">
        <v>0</v>
      </c>
      <c r="N34" s="211"/>
      <c r="O34" s="211"/>
      <c r="P34" s="211"/>
      <c r="Q34" s="32"/>
      <c r="R34" s="33"/>
    </row>
    <row r="35" spans="2:18" s="1" customFormat="1" ht="14.45" hidden="1" customHeight="1" x14ac:dyDescent="0.1">
      <c r="B35" s="31"/>
      <c r="C35" s="32"/>
      <c r="D35" s="32"/>
      <c r="E35" s="38" t="s">
        <v>43</v>
      </c>
      <c r="F35" s="39">
        <v>0.15</v>
      </c>
      <c r="G35" s="102" t="s">
        <v>40</v>
      </c>
      <c r="H35" s="231">
        <f>ROUND((SUM(BH93:BH94)+SUM(BH112:BH117)), 2)</f>
        <v>0</v>
      </c>
      <c r="I35" s="211"/>
      <c r="J35" s="211"/>
      <c r="K35" s="32"/>
      <c r="L35" s="32"/>
      <c r="M35" s="231">
        <v>0</v>
      </c>
      <c r="N35" s="211"/>
      <c r="O35" s="211"/>
      <c r="P35" s="211"/>
      <c r="Q35" s="32"/>
      <c r="R35" s="33"/>
    </row>
    <row r="36" spans="2:18" s="1" customFormat="1" ht="14.45" hidden="1" customHeight="1" x14ac:dyDescent="0.1">
      <c r="B36" s="31"/>
      <c r="C36" s="32"/>
      <c r="D36" s="32"/>
      <c r="E36" s="38" t="s">
        <v>44</v>
      </c>
      <c r="F36" s="39">
        <v>0</v>
      </c>
      <c r="G36" s="102" t="s">
        <v>40</v>
      </c>
      <c r="H36" s="231">
        <f>ROUND((SUM(BI93:BI94)+SUM(BI112:BI117)), 2)</f>
        <v>0</v>
      </c>
      <c r="I36" s="211"/>
      <c r="J36" s="211"/>
      <c r="K36" s="32"/>
      <c r="L36" s="32"/>
      <c r="M36" s="231">
        <v>0</v>
      </c>
      <c r="N36" s="211"/>
      <c r="O36" s="211"/>
      <c r="P36" s="211"/>
      <c r="Q36" s="32"/>
      <c r="R36" s="33"/>
    </row>
    <row r="37" spans="2:18" s="1" customFormat="1" ht="6.95" customHeight="1" x14ac:dyDescent="0.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1">
      <c r="B38" s="31"/>
      <c r="C38" s="99"/>
      <c r="D38" s="103" t="s">
        <v>45</v>
      </c>
      <c r="E38" s="71"/>
      <c r="F38" s="71"/>
      <c r="G38" s="104" t="s">
        <v>46</v>
      </c>
      <c r="H38" s="105" t="s">
        <v>47</v>
      </c>
      <c r="I38" s="71"/>
      <c r="J38" s="71"/>
      <c r="K38" s="71"/>
      <c r="L38" s="232">
        <f>SUM(M30:M36)</f>
        <v>0</v>
      </c>
      <c r="M38" s="204"/>
      <c r="N38" s="204"/>
      <c r="O38" s="204"/>
      <c r="P38" s="206"/>
      <c r="Q38" s="99"/>
      <c r="R38" s="33"/>
    </row>
    <row r="39" spans="2:18" s="1" customFormat="1" ht="14.45" customHeight="1" x14ac:dyDescent="0.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9.75" x14ac:dyDescent="0.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9.75" x14ac:dyDescent="0.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9.75" x14ac:dyDescent="0.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9.75" x14ac:dyDescent="0.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9.75" x14ac:dyDescent="0.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9.75" x14ac:dyDescent="0.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9.75" x14ac:dyDescent="0.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9.75" x14ac:dyDescent="0.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9.75" x14ac:dyDescent="0.1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 x14ac:dyDescent="0.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9.75" x14ac:dyDescent="0.1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9.75" x14ac:dyDescent="0.1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9.75" x14ac:dyDescent="0.1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9.75" x14ac:dyDescent="0.1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9.75" x14ac:dyDescent="0.1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9.75" x14ac:dyDescent="0.1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9.75" x14ac:dyDescent="0.1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9.75" x14ac:dyDescent="0.1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3.5" x14ac:dyDescent="0.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9.75" x14ac:dyDescent="0.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 x14ac:dyDescent="0.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9.75" x14ac:dyDescent="0.1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9.75" x14ac:dyDescent="0.1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9.75" x14ac:dyDescent="0.1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9.75" x14ac:dyDescent="0.1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9.75" x14ac:dyDescent="0.1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9.75" x14ac:dyDescent="0.1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9.75" x14ac:dyDescent="0.1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9.75" x14ac:dyDescent="0.1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3.5" x14ac:dyDescent="0.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1">
      <c r="B76" s="31"/>
      <c r="C76" s="198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3"/>
    </row>
    <row r="77" spans="2:18" s="1" customFormat="1" ht="6.95" customHeight="1" x14ac:dyDescent="0.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">
      <c r="B78" s="31"/>
      <c r="C78" s="28" t="s">
        <v>15</v>
      </c>
      <c r="D78" s="32"/>
      <c r="E78" s="32"/>
      <c r="F78" s="228" t="str">
        <f>F6</f>
        <v>Dolní Počernice - novostavba RD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 x14ac:dyDescent="0.1">
      <c r="B79" s="31"/>
      <c r="C79" s="65" t="s">
        <v>105</v>
      </c>
      <c r="D79" s="32"/>
      <c r="E79" s="32"/>
      <c r="F79" s="212" t="str">
        <f>F7</f>
        <v>99 - ostatní náklady stavby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2"/>
      <c r="R79" s="33"/>
    </row>
    <row r="80" spans="2:18" s="1" customFormat="1" ht="6.95" customHeight="1" x14ac:dyDescent="0.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29" t="str">
        <f>IF(O9="","",O9)</f>
        <v>17. 9. 2016</v>
      </c>
      <c r="N81" s="211"/>
      <c r="O81" s="211"/>
      <c r="P81" s="211"/>
      <c r="Q81" s="32"/>
      <c r="R81" s="33"/>
    </row>
    <row r="82" spans="2:47" s="1" customFormat="1" ht="6.95" customHeight="1" x14ac:dyDescent="0.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">
      <c r="B83" s="31"/>
      <c r="C83" s="28" t="s">
        <v>27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31</v>
      </c>
      <c r="L83" s="32"/>
      <c r="M83" s="200" t="str">
        <f>E18</f>
        <v xml:space="preserve"> </v>
      </c>
      <c r="N83" s="211"/>
      <c r="O83" s="211"/>
      <c r="P83" s="211"/>
      <c r="Q83" s="211"/>
      <c r="R83" s="33"/>
    </row>
    <row r="84" spans="2:47" s="1" customFormat="1" ht="14.45" customHeight="1" x14ac:dyDescent="0.1">
      <c r="B84" s="31"/>
      <c r="C84" s="28" t="s">
        <v>30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200" t="str">
        <f>E21</f>
        <v xml:space="preserve"> </v>
      </c>
      <c r="N84" s="211"/>
      <c r="O84" s="211"/>
      <c r="P84" s="211"/>
      <c r="Q84" s="211"/>
      <c r="R84" s="33"/>
    </row>
    <row r="85" spans="2:47" s="1" customFormat="1" ht="10.35" customHeight="1" x14ac:dyDescent="0.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">
      <c r="B86" s="31"/>
      <c r="C86" s="233" t="s">
        <v>110</v>
      </c>
      <c r="D86" s="234"/>
      <c r="E86" s="234"/>
      <c r="F86" s="234"/>
      <c r="G86" s="234"/>
      <c r="H86" s="99"/>
      <c r="I86" s="99"/>
      <c r="J86" s="99"/>
      <c r="K86" s="99"/>
      <c r="L86" s="99"/>
      <c r="M86" s="99"/>
      <c r="N86" s="233" t="s">
        <v>111</v>
      </c>
      <c r="O86" s="211"/>
      <c r="P86" s="211"/>
      <c r="Q86" s="211"/>
      <c r="R86" s="33"/>
    </row>
    <row r="87" spans="2:47" s="1" customFormat="1" ht="10.35" customHeight="1" x14ac:dyDescent="0.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">
      <c r="B88" s="31"/>
      <c r="C88" s="106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19">
        <f>N112</f>
        <v>0</v>
      </c>
      <c r="O88" s="211"/>
      <c r="P88" s="211"/>
      <c r="Q88" s="211"/>
      <c r="R88" s="33"/>
      <c r="AU88" s="17" t="s">
        <v>113</v>
      </c>
    </row>
    <row r="89" spans="2:47" s="6" customFormat="1" ht="24.95" customHeight="1" x14ac:dyDescent="0.1">
      <c r="B89" s="107"/>
      <c r="C89" s="108"/>
      <c r="D89" s="109" t="s">
        <v>2486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35">
        <f>N113</f>
        <v>0</v>
      </c>
      <c r="O89" s="236"/>
      <c r="P89" s="236"/>
      <c r="Q89" s="236"/>
      <c r="R89" s="110"/>
    </row>
    <row r="90" spans="2:47" s="7" customFormat="1" ht="19.899999999999999" customHeight="1" x14ac:dyDescent="0.1">
      <c r="B90" s="111"/>
      <c r="C90" s="112"/>
      <c r="D90" s="113" t="s">
        <v>2487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37">
        <f>N114</f>
        <v>0</v>
      </c>
      <c r="O90" s="238"/>
      <c r="P90" s="238"/>
      <c r="Q90" s="238"/>
      <c r="R90" s="114"/>
    </row>
    <row r="91" spans="2:47" s="7" customFormat="1" ht="19.899999999999999" customHeight="1" x14ac:dyDescent="0.1">
      <c r="B91" s="111"/>
      <c r="C91" s="112"/>
      <c r="D91" s="113" t="s">
        <v>2488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37">
        <f>N116</f>
        <v>0</v>
      </c>
      <c r="O91" s="238"/>
      <c r="P91" s="238"/>
      <c r="Q91" s="238"/>
      <c r="R91" s="114"/>
    </row>
    <row r="92" spans="2:47" s="1" customFormat="1" ht="21.75" customHeight="1" x14ac:dyDescent="0.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47" s="1" customFormat="1" ht="29.25" customHeight="1" x14ac:dyDescent="0.1">
      <c r="B93" s="31"/>
      <c r="C93" s="106" t="s">
        <v>139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39">
        <v>0</v>
      </c>
      <c r="O93" s="211"/>
      <c r="P93" s="211"/>
      <c r="Q93" s="211"/>
      <c r="R93" s="33"/>
      <c r="T93" s="115"/>
      <c r="U93" s="116" t="s">
        <v>38</v>
      </c>
    </row>
    <row r="94" spans="2:47" s="1" customFormat="1" ht="18" customHeight="1" x14ac:dyDescent="0.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 x14ac:dyDescent="0.1">
      <c r="B95" s="31"/>
      <c r="C95" s="98" t="s">
        <v>102</v>
      </c>
      <c r="D95" s="99"/>
      <c r="E95" s="99"/>
      <c r="F95" s="99"/>
      <c r="G95" s="99"/>
      <c r="H95" s="99"/>
      <c r="I95" s="99"/>
      <c r="J95" s="99"/>
      <c r="K95" s="99"/>
      <c r="L95" s="220">
        <f>ROUND(SUM(N88+N93),2)</f>
        <v>0</v>
      </c>
      <c r="M95" s="234"/>
      <c r="N95" s="234"/>
      <c r="O95" s="234"/>
      <c r="P95" s="234"/>
      <c r="Q95" s="234"/>
      <c r="R95" s="33"/>
    </row>
    <row r="96" spans="2:47" s="1" customFormat="1" ht="6.95" customHeight="1" x14ac:dyDescent="0.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63" s="1" customFormat="1" ht="6.95" customHeight="1" x14ac:dyDescent="0.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50000000000003" customHeight="1" x14ac:dyDescent="0.1">
      <c r="B101" s="31"/>
      <c r="C101" s="198" t="s">
        <v>140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33"/>
    </row>
    <row r="102" spans="2:63" s="1" customFormat="1" ht="6.95" customHeight="1" x14ac:dyDescent="0.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 x14ac:dyDescent="0.1">
      <c r="B103" s="31"/>
      <c r="C103" s="28" t="s">
        <v>15</v>
      </c>
      <c r="D103" s="32"/>
      <c r="E103" s="32"/>
      <c r="F103" s="228" t="str">
        <f>F6</f>
        <v>Dolní Počernice - novostavba RD</v>
      </c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32"/>
      <c r="R103" s="33"/>
    </row>
    <row r="104" spans="2:63" s="1" customFormat="1" ht="36.950000000000003" customHeight="1" x14ac:dyDescent="0.1">
      <c r="B104" s="31"/>
      <c r="C104" s="65" t="s">
        <v>105</v>
      </c>
      <c r="D104" s="32"/>
      <c r="E104" s="32"/>
      <c r="F104" s="212" t="str">
        <f>F7</f>
        <v>99 - ostatní náklady stavby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32"/>
      <c r="R104" s="33"/>
    </row>
    <row r="105" spans="2:63" s="1" customFormat="1" ht="6.95" customHeight="1" x14ac:dyDescent="0.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 x14ac:dyDescent="0.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29" t="str">
        <f>IF(O9="","",O9)</f>
        <v>17. 9. 2016</v>
      </c>
      <c r="N106" s="211"/>
      <c r="O106" s="211"/>
      <c r="P106" s="211"/>
      <c r="Q106" s="32"/>
      <c r="R106" s="33"/>
    </row>
    <row r="107" spans="2:63" s="1" customFormat="1" ht="6.95" customHeight="1" x14ac:dyDescent="0.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2" x14ac:dyDescent="0.1">
      <c r="B108" s="31"/>
      <c r="C108" s="28" t="s">
        <v>27</v>
      </c>
      <c r="D108" s="32"/>
      <c r="E108" s="32"/>
      <c r="F108" s="26" t="str">
        <f>E12</f>
        <v xml:space="preserve"> </v>
      </c>
      <c r="G108" s="32"/>
      <c r="H108" s="32"/>
      <c r="I108" s="32"/>
      <c r="J108" s="32"/>
      <c r="K108" s="28" t="s">
        <v>31</v>
      </c>
      <c r="L108" s="32"/>
      <c r="M108" s="200" t="str">
        <f>E18</f>
        <v xml:space="preserve"> </v>
      </c>
      <c r="N108" s="211"/>
      <c r="O108" s="211"/>
      <c r="P108" s="211"/>
      <c r="Q108" s="211"/>
      <c r="R108" s="33"/>
    </row>
    <row r="109" spans="2:63" s="1" customFormat="1" ht="14.45" customHeight="1" x14ac:dyDescent="0.1">
      <c r="B109" s="31"/>
      <c r="C109" s="28" t="s">
        <v>30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33</v>
      </c>
      <c r="L109" s="32"/>
      <c r="M109" s="200" t="str">
        <f>E21</f>
        <v xml:space="preserve"> </v>
      </c>
      <c r="N109" s="211"/>
      <c r="O109" s="211"/>
      <c r="P109" s="211"/>
      <c r="Q109" s="211"/>
      <c r="R109" s="33"/>
    </row>
    <row r="110" spans="2:63" s="1" customFormat="1" ht="10.35" customHeight="1" x14ac:dyDescent="0.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 x14ac:dyDescent="0.15">
      <c r="B111" s="117"/>
      <c r="C111" s="118" t="s">
        <v>141</v>
      </c>
      <c r="D111" s="119" t="s">
        <v>142</v>
      </c>
      <c r="E111" s="119" t="s">
        <v>56</v>
      </c>
      <c r="F111" s="240" t="s">
        <v>143</v>
      </c>
      <c r="G111" s="241"/>
      <c r="H111" s="241"/>
      <c r="I111" s="241"/>
      <c r="J111" s="119" t="s">
        <v>144</v>
      </c>
      <c r="K111" s="119" t="s">
        <v>145</v>
      </c>
      <c r="L111" s="242" t="s">
        <v>146</v>
      </c>
      <c r="M111" s="241"/>
      <c r="N111" s="240" t="s">
        <v>111</v>
      </c>
      <c r="O111" s="241"/>
      <c r="P111" s="241"/>
      <c r="Q111" s="243"/>
      <c r="R111" s="120"/>
      <c r="T111" s="72" t="s">
        <v>147</v>
      </c>
      <c r="U111" s="73" t="s">
        <v>38</v>
      </c>
      <c r="V111" s="73" t="s">
        <v>148</v>
      </c>
      <c r="W111" s="73" t="s">
        <v>149</v>
      </c>
      <c r="X111" s="73" t="s">
        <v>150</v>
      </c>
      <c r="Y111" s="73" t="s">
        <v>151</v>
      </c>
      <c r="Z111" s="73" t="s">
        <v>152</v>
      </c>
      <c r="AA111" s="74" t="s">
        <v>153</v>
      </c>
    </row>
    <row r="112" spans="2:63" s="1" customFormat="1" ht="29.25" customHeight="1" x14ac:dyDescent="0.2">
      <c r="B112" s="31"/>
      <c r="C112" s="76" t="s">
        <v>107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65">
        <f>BK112</f>
        <v>0</v>
      </c>
      <c r="O112" s="266"/>
      <c r="P112" s="266"/>
      <c r="Q112" s="266"/>
      <c r="R112" s="33"/>
      <c r="T112" s="75"/>
      <c r="U112" s="47"/>
      <c r="V112" s="47"/>
      <c r="W112" s="121">
        <f>W113</f>
        <v>0</v>
      </c>
      <c r="X112" s="47"/>
      <c r="Y112" s="121">
        <f>Y113</f>
        <v>0</v>
      </c>
      <c r="Z112" s="47"/>
      <c r="AA112" s="122">
        <f>AA113</f>
        <v>0</v>
      </c>
      <c r="AT112" s="17" t="s">
        <v>73</v>
      </c>
      <c r="AU112" s="17" t="s">
        <v>113</v>
      </c>
      <c r="BK112" s="123">
        <f>BK113</f>
        <v>0</v>
      </c>
    </row>
    <row r="113" spans="2:65" s="9" customFormat="1" ht="37.35" customHeight="1" x14ac:dyDescent="0.2">
      <c r="B113" s="124"/>
      <c r="C113" s="125"/>
      <c r="D113" s="126" t="s">
        <v>2486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267">
        <f>BK113</f>
        <v>0</v>
      </c>
      <c r="O113" s="235"/>
      <c r="P113" s="235"/>
      <c r="Q113" s="235"/>
      <c r="R113" s="127"/>
      <c r="T113" s="128"/>
      <c r="U113" s="125"/>
      <c r="V113" s="125"/>
      <c r="W113" s="129">
        <f>W114+W116</f>
        <v>0</v>
      </c>
      <c r="X113" s="125"/>
      <c r="Y113" s="129">
        <f>Y114+Y116</f>
        <v>0</v>
      </c>
      <c r="Z113" s="125"/>
      <c r="AA113" s="130">
        <f>AA114+AA116</f>
        <v>0</v>
      </c>
      <c r="AR113" s="131" t="s">
        <v>90</v>
      </c>
      <c r="AT113" s="132" t="s">
        <v>73</v>
      </c>
      <c r="AU113" s="132" t="s">
        <v>74</v>
      </c>
      <c r="AY113" s="131" t="s">
        <v>154</v>
      </c>
      <c r="BK113" s="133">
        <f>BK114+BK116</f>
        <v>0</v>
      </c>
    </row>
    <row r="114" spans="2:65" s="9" customFormat="1" ht="19.899999999999999" customHeight="1" x14ac:dyDescent="0.15">
      <c r="B114" s="124"/>
      <c r="C114" s="125"/>
      <c r="D114" s="134" t="s">
        <v>2487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262">
        <f>BK114</f>
        <v>0</v>
      </c>
      <c r="O114" s="263"/>
      <c r="P114" s="263"/>
      <c r="Q114" s="263"/>
      <c r="R114" s="127"/>
      <c r="T114" s="128"/>
      <c r="U114" s="125"/>
      <c r="V114" s="125"/>
      <c r="W114" s="129">
        <f>W115</f>
        <v>0</v>
      </c>
      <c r="X114" s="125"/>
      <c r="Y114" s="129">
        <f>Y115</f>
        <v>0</v>
      </c>
      <c r="Z114" s="125"/>
      <c r="AA114" s="130">
        <f>AA115</f>
        <v>0</v>
      </c>
      <c r="AR114" s="131" t="s">
        <v>90</v>
      </c>
      <c r="AT114" s="132" t="s">
        <v>73</v>
      </c>
      <c r="AU114" s="132" t="s">
        <v>20</v>
      </c>
      <c r="AY114" s="131" t="s">
        <v>154</v>
      </c>
      <c r="BK114" s="133">
        <f>BK115</f>
        <v>0</v>
      </c>
    </row>
    <row r="115" spans="2:65" s="1" customFormat="1" ht="22.5" customHeight="1" x14ac:dyDescent="0.1">
      <c r="B115" s="135"/>
      <c r="C115" s="136" t="s">
        <v>20</v>
      </c>
      <c r="D115" s="136" t="s">
        <v>155</v>
      </c>
      <c r="E115" s="137" t="s">
        <v>2489</v>
      </c>
      <c r="F115" s="244" t="s">
        <v>2490</v>
      </c>
      <c r="G115" s="245"/>
      <c r="H115" s="245"/>
      <c r="I115" s="245"/>
      <c r="J115" s="138" t="s">
        <v>974</v>
      </c>
      <c r="K115" s="139">
        <v>2.5</v>
      </c>
      <c r="L115" s="246">
        <v>0</v>
      </c>
      <c r="M115" s="245"/>
      <c r="N115" s="246">
        <f>ROUND(L115*K115,2)</f>
        <v>0</v>
      </c>
      <c r="O115" s="245"/>
      <c r="P115" s="245"/>
      <c r="Q115" s="245"/>
      <c r="R115" s="140"/>
      <c r="T115" s="141" t="s">
        <v>3</v>
      </c>
      <c r="U115" s="40" t="s">
        <v>41</v>
      </c>
      <c r="V115" s="142">
        <v>0</v>
      </c>
      <c r="W115" s="142">
        <f>V115*K115</f>
        <v>0</v>
      </c>
      <c r="X115" s="142">
        <v>0</v>
      </c>
      <c r="Y115" s="142">
        <f>X115*K115</f>
        <v>0</v>
      </c>
      <c r="Z115" s="142">
        <v>0</v>
      </c>
      <c r="AA115" s="143">
        <f>Z115*K115</f>
        <v>0</v>
      </c>
      <c r="AR115" s="17" t="s">
        <v>2491</v>
      </c>
      <c r="AT115" s="17" t="s">
        <v>155</v>
      </c>
      <c r="AU115" s="17" t="s">
        <v>81</v>
      </c>
      <c r="AY115" s="17" t="s">
        <v>154</v>
      </c>
      <c r="BE115" s="144">
        <f>IF(U115="základní",N115,0)</f>
        <v>0</v>
      </c>
      <c r="BF115" s="144">
        <f>IF(U115="snížená",N115,0)</f>
        <v>0</v>
      </c>
      <c r="BG115" s="144">
        <f>IF(U115="zákl. přenesená",N115,0)</f>
        <v>0</v>
      </c>
      <c r="BH115" s="144">
        <f>IF(U115="sníž. přenesená",N115,0)</f>
        <v>0</v>
      </c>
      <c r="BI115" s="144">
        <f>IF(U115="nulová",N115,0)</f>
        <v>0</v>
      </c>
      <c r="BJ115" s="17" t="s">
        <v>81</v>
      </c>
      <c r="BK115" s="144">
        <f>ROUND(L115*K115,2)</f>
        <v>0</v>
      </c>
      <c r="BL115" s="17" t="s">
        <v>2491</v>
      </c>
      <c r="BM115" s="17" t="s">
        <v>2492</v>
      </c>
    </row>
    <row r="116" spans="2:65" s="9" customFormat="1" ht="29.85" customHeight="1" x14ac:dyDescent="0.15">
      <c r="B116" s="124"/>
      <c r="C116" s="125"/>
      <c r="D116" s="134" t="s">
        <v>2488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260">
        <f>BK116</f>
        <v>0</v>
      </c>
      <c r="O116" s="261"/>
      <c r="P116" s="261"/>
      <c r="Q116" s="261"/>
      <c r="R116" s="127"/>
      <c r="T116" s="128"/>
      <c r="U116" s="125"/>
      <c r="V116" s="125"/>
      <c r="W116" s="129">
        <f>W117</f>
        <v>0</v>
      </c>
      <c r="X116" s="125"/>
      <c r="Y116" s="129">
        <f>Y117</f>
        <v>0</v>
      </c>
      <c r="Z116" s="125"/>
      <c r="AA116" s="130">
        <f>AA117</f>
        <v>0</v>
      </c>
      <c r="AR116" s="131" t="s">
        <v>90</v>
      </c>
      <c r="AT116" s="132" t="s">
        <v>73</v>
      </c>
      <c r="AU116" s="132" t="s">
        <v>20</v>
      </c>
      <c r="AY116" s="131" t="s">
        <v>154</v>
      </c>
      <c r="BK116" s="133">
        <f>BK117</f>
        <v>0</v>
      </c>
    </row>
    <row r="117" spans="2:65" s="1" customFormat="1" ht="22.5" customHeight="1" x14ac:dyDescent="0.1">
      <c r="B117" s="135"/>
      <c r="C117" s="136" t="s">
        <v>81</v>
      </c>
      <c r="D117" s="136" t="s">
        <v>155</v>
      </c>
      <c r="E117" s="137" t="s">
        <v>2493</v>
      </c>
      <c r="F117" s="244" t="s">
        <v>2494</v>
      </c>
      <c r="G117" s="245"/>
      <c r="H117" s="245"/>
      <c r="I117" s="245"/>
      <c r="J117" s="138" t="s">
        <v>974</v>
      </c>
      <c r="K117" s="139">
        <v>2</v>
      </c>
      <c r="L117" s="246">
        <v>0</v>
      </c>
      <c r="M117" s="245"/>
      <c r="N117" s="246">
        <f>ROUND(L117*K117,2)</f>
        <v>0</v>
      </c>
      <c r="O117" s="245"/>
      <c r="P117" s="245"/>
      <c r="Q117" s="245"/>
      <c r="R117" s="140"/>
      <c r="T117" s="141" t="s">
        <v>3</v>
      </c>
      <c r="U117" s="184" t="s">
        <v>41</v>
      </c>
      <c r="V117" s="185">
        <v>0</v>
      </c>
      <c r="W117" s="185">
        <f>V117*K117</f>
        <v>0</v>
      </c>
      <c r="X117" s="185">
        <v>0</v>
      </c>
      <c r="Y117" s="185">
        <f>X117*K117</f>
        <v>0</v>
      </c>
      <c r="Z117" s="185">
        <v>0</v>
      </c>
      <c r="AA117" s="186">
        <f>Z117*K117</f>
        <v>0</v>
      </c>
      <c r="AR117" s="17" t="s">
        <v>2491</v>
      </c>
      <c r="AT117" s="17" t="s">
        <v>155</v>
      </c>
      <c r="AU117" s="17" t="s">
        <v>81</v>
      </c>
      <c r="AY117" s="17" t="s">
        <v>154</v>
      </c>
      <c r="BE117" s="144">
        <f>IF(U117="základní",N117,0)</f>
        <v>0</v>
      </c>
      <c r="BF117" s="144">
        <f>IF(U117="snížená",N117,0)</f>
        <v>0</v>
      </c>
      <c r="BG117" s="144">
        <f>IF(U117="zákl. přenesená",N117,0)</f>
        <v>0</v>
      </c>
      <c r="BH117" s="144">
        <f>IF(U117="sníž. přenesená",N117,0)</f>
        <v>0</v>
      </c>
      <c r="BI117" s="144">
        <f>IF(U117="nulová",N117,0)</f>
        <v>0</v>
      </c>
      <c r="BJ117" s="17" t="s">
        <v>81</v>
      </c>
      <c r="BK117" s="144">
        <f>ROUND(L117*K117,2)</f>
        <v>0</v>
      </c>
      <c r="BL117" s="17" t="s">
        <v>2491</v>
      </c>
      <c r="BM117" s="17" t="s">
        <v>2495</v>
      </c>
    </row>
    <row r="118" spans="2:65" s="1" customFormat="1" ht="6.95" customHeight="1" x14ac:dyDescent="0.1"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</row>
  </sheetData>
  <mergeCells count="63">
    <mergeCell ref="H1:K1"/>
    <mergeCell ref="S2:AC2"/>
    <mergeCell ref="F117:I117"/>
    <mergeCell ref="L117:M117"/>
    <mergeCell ref="N117:Q117"/>
    <mergeCell ref="N112:Q112"/>
    <mergeCell ref="N113:Q113"/>
    <mergeCell ref="N114:Q114"/>
    <mergeCell ref="N116:Q116"/>
    <mergeCell ref="M109:Q109"/>
    <mergeCell ref="F111:I111"/>
    <mergeCell ref="L111:M111"/>
    <mergeCell ref="N111:Q111"/>
    <mergeCell ref="F115:I115"/>
    <mergeCell ref="L115:M115"/>
    <mergeCell ref="N115:Q115"/>
    <mergeCell ref="C101:Q101"/>
    <mergeCell ref="F103:P103"/>
    <mergeCell ref="F104:P104"/>
    <mergeCell ref="M106:P106"/>
    <mergeCell ref="M108:Q108"/>
    <mergeCell ref="N89:Q89"/>
    <mergeCell ref="N90:Q90"/>
    <mergeCell ref="N91:Q91"/>
    <mergeCell ref="N93:Q93"/>
    <mergeCell ref="L95:Q95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 xr:uid="{00000000-0004-0000-0700-000000000000}"/>
    <hyperlink ref="H1:K1" location="C86" tooltip="Rekapitulace rozpočtu" display="2) Rekapitulace rozpočtu" xr:uid="{00000000-0004-0000-0700-000001000000}"/>
    <hyperlink ref="L1" location="C111" tooltip="Rozpočet" display="3) Rozpočet" xr:uid="{00000000-0004-0000-0700-000002000000}"/>
    <hyperlink ref="S1:T1" location="'Rekapitulace stavby'!C2" tooltip="Rekapitulace stavby" display="Rekapitulace stavby" xr:uid="{00000000-0004-0000-07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1 - vlastní objekt</vt:lpstr>
      <vt:lpstr>2 - zdtravotní instalace</vt:lpstr>
      <vt:lpstr>3 - vytápění</vt:lpstr>
      <vt:lpstr>4 - elektroinstalace</vt:lpstr>
      <vt:lpstr>5 - venkovní plochy</vt:lpstr>
      <vt:lpstr>6 - vzduchotechnika</vt:lpstr>
      <vt:lpstr>99 - ostatní náklady stavby</vt:lpstr>
      <vt:lpstr>1 - vlastní objekt!Názvy_tisku</vt:lpstr>
      <vt:lpstr>2 - zdtravotní instalace!Názvy_tisku</vt:lpstr>
      <vt:lpstr>3 - vytápění!Názvy_tisku</vt:lpstr>
      <vt:lpstr>4 - elektroinstalace!Názvy_tisku</vt:lpstr>
      <vt:lpstr>5 - venkovní plochy!Názvy_tisku</vt:lpstr>
      <vt:lpstr>6 - vzduchotechnika!Názvy_tisku</vt:lpstr>
      <vt:lpstr>99 - ostatní náklady stavby!Názvy_tisku</vt:lpstr>
      <vt:lpstr>Rekapitulace stavby!Názvy_tisku</vt:lpstr>
      <vt:lpstr>1 - vlastní objekt!Oblast_tisku</vt:lpstr>
      <vt:lpstr>2 - zdtravotní instalace!Oblast_tisku</vt:lpstr>
      <vt:lpstr>3 - vytápění!Oblast_tisku</vt:lpstr>
      <vt:lpstr>4 - elektroinstalace!Oblast_tisku</vt:lpstr>
      <vt:lpstr>5 - venkovní plochy!Oblast_tisku</vt:lpstr>
      <vt:lpstr>6 - vzduchotechnika!Oblast_tisku</vt:lpstr>
      <vt:lpstr>99 - ostatní náklady stavby!Oblast_tisku</vt:lpstr>
      <vt:lpstr>Rekapitulace stavby!Oblast_tisku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</dc:creator>
  <cp:lastModifiedBy>SARKA</cp:lastModifiedBy>
  <dcterms:created xsi:type="dcterms:W3CDTF">2016-09-22T02:35:00Z</dcterms:created>
  <dcterms:modified xsi:type="dcterms:W3CDTF">2016-11-01T09:00:42Z</dcterms:modified>
</cp:coreProperties>
</file>