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pavel\Disk Google\84 NABIDKY 2020\7 NABIDKY 2020 151 - 200\N20187 - Pyšely, Mesto Pyšely,\SUBDODAVATELE\03 - ELEKTRO\"/>
    </mc:Choice>
  </mc:AlternateContent>
  <xr:revisionPtr revIDLastSave="0" documentId="13_ncr:1_{5452763E-8542-4A80-8426-87E5E6951ECD}" xr6:coauthVersionLast="45" xr6:coauthVersionMax="45" xr10:uidLastSave="{00000000-0000-0000-0000-000000000000}"/>
  <bookViews>
    <workbookView xWindow="-28920" yWindow="-2265" windowWidth="29040" windowHeight="15840" activeTab="1" xr2:uid="{00000000-000D-0000-FFFF-FFFF00000000}"/>
  </bookViews>
  <sheets>
    <sheet name="02 - elektro - silnoproud" sheetId="1" r:id="rId1"/>
    <sheet name="03 - elektro - slaboproud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K154" i="2" l="1"/>
  <c r="BI154" i="2"/>
  <c r="BH154" i="2"/>
  <c r="BG154" i="2"/>
  <c r="BF154" i="2"/>
  <c r="BE154" i="2"/>
  <c r="T154" i="2"/>
  <c r="T153" i="2" s="1"/>
  <c r="R154" i="2"/>
  <c r="R153" i="2" s="1"/>
  <c r="P154" i="2"/>
  <c r="J154" i="2"/>
  <c r="BK153" i="2"/>
  <c r="J153" i="2" s="1"/>
  <c r="J73" i="2" s="1"/>
  <c r="P153" i="2"/>
  <c r="BK152" i="2"/>
  <c r="BI152" i="2"/>
  <c r="BH152" i="2"/>
  <c r="BG152" i="2"/>
  <c r="BF152" i="2"/>
  <c r="BE152" i="2"/>
  <c r="T152" i="2"/>
  <c r="R152" i="2"/>
  <c r="P152" i="2"/>
  <c r="J152" i="2"/>
  <c r="BK151" i="2"/>
  <c r="BI151" i="2"/>
  <c r="BH151" i="2"/>
  <c r="BG151" i="2"/>
  <c r="BF151" i="2"/>
  <c r="T151" i="2"/>
  <c r="T149" i="2" s="1"/>
  <c r="R151" i="2"/>
  <c r="P151" i="2"/>
  <c r="P149" i="2" s="1"/>
  <c r="J151" i="2"/>
  <c r="BE151" i="2" s="1"/>
  <c r="BK150" i="2"/>
  <c r="BI150" i="2"/>
  <c r="BH150" i="2"/>
  <c r="BG150" i="2"/>
  <c r="BF150" i="2"/>
  <c r="T150" i="2"/>
  <c r="R150" i="2"/>
  <c r="P150" i="2"/>
  <c r="J150" i="2"/>
  <c r="BE150" i="2" s="1"/>
  <c r="BK149" i="2"/>
  <c r="J149" i="2" s="1"/>
  <c r="J72" i="2" s="1"/>
  <c r="R149" i="2"/>
  <c r="BK148" i="2"/>
  <c r="BI148" i="2"/>
  <c r="BH148" i="2"/>
  <c r="BG148" i="2"/>
  <c r="BF148" i="2"/>
  <c r="BE148" i="2"/>
  <c r="T148" i="2"/>
  <c r="R148" i="2"/>
  <c r="P148" i="2"/>
  <c r="J148" i="2"/>
  <c r="BK147" i="2"/>
  <c r="BI147" i="2"/>
  <c r="BH147" i="2"/>
  <c r="BG147" i="2"/>
  <c r="BF147" i="2"/>
  <c r="T147" i="2"/>
  <c r="R147" i="2"/>
  <c r="P147" i="2"/>
  <c r="J147" i="2"/>
  <c r="BE147" i="2" s="1"/>
  <c r="BK146" i="2"/>
  <c r="BI146" i="2"/>
  <c r="BH146" i="2"/>
  <c r="BG146" i="2"/>
  <c r="BF146" i="2"/>
  <c r="T146" i="2"/>
  <c r="R146" i="2"/>
  <c r="P146" i="2"/>
  <c r="J146" i="2"/>
  <c r="BE146" i="2" s="1"/>
  <c r="BK145" i="2"/>
  <c r="BI145" i="2"/>
  <c r="BH145" i="2"/>
  <c r="BG145" i="2"/>
  <c r="BF145" i="2"/>
  <c r="BE145" i="2"/>
  <c r="T145" i="2"/>
  <c r="R145" i="2"/>
  <c r="P145" i="2"/>
  <c r="J145" i="2"/>
  <c r="BK144" i="2"/>
  <c r="BI144" i="2"/>
  <c r="BH144" i="2"/>
  <c r="BG144" i="2"/>
  <c r="BF144" i="2"/>
  <c r="BE144" i="2"/>
  <c r="T144" i="2"/>
  <c r="R144" i="2"/>
  <c r="P144" i="2"/>
  <c r="J144" i="2"/>
  <c r="BK143" i="2"/>
  <c r="BI143" i="2"/>
  <c r="BH143" i="2"/>
  <c r="BG143" i="2"/>
  <c r="BF143" i="2"/>
  <c r="T143" i="2"/>
  <c r="R143" i="2"/>
  <c r="P143" i="2"/>
  <c r="J143" i="2"/>
  <c r="BE143" i="2" s="1"/>
  <c r="BK142" i="2"/>
  <c r="BI142" i="2"/>
  <c r="BH142" i="2"/>
  <c r="BG142" i="2"/>
  <c r="BF142" i="2"/>
  <c r="T142" i="2"/>
  <c r="R142" i="2"/>
  <c r="P142" i="2"/>
  <c r="J142" i="2"/>
  <c r="BE142" i="2" s="1"/>
  <c r="BK141" i="2"/>
  <c r="BI141" i="2"/>
  <c r="BH141" i="2"/>
  <c r="BG141" i="2"/>
  <c r="BF141" i="2"/>
  <c r="BE141" i="2"/>
  <c r="T141" i="2"/>
  <c r="R141" i="2"/>
  <c r="P141" i="2"/>
  <c r="J141" i="2"/>
  <c r="BK140" i="2"/>
  <c r="BI140" i="2"/>
  <c r="BH140" i="2"/>
  <c r="BG140" i="2"/>
  <c r="BF140" i="2"/>
  <c r="BE140" i="2"/>
  <c r="T140" i="2"/>
  <c r="R140" i="2"/>
  <c r="P140" i="2"/>
  <c r="J140" i="2"/>
  <c r="BK139" i="2"/>
  <c r="BI139" i="2"/>
  <c r="BH139" i="2"/>
  <c r="BG139" i="2"/>
  <c r="BF139" i="2"/>
  <c r="T139" i="2"/>
  <c r="R139" i="2"/>
  <c r="P139" i="2"/>
  <c r="J139" i="2"/>
  <c r="BE139" i="2" s="1"/>
  <c r="BK138" i="2"/>
  <c r="BI138" i="2"/>
  <c r="BH138" i="2"/>
  <c r="BG138" i="2"/>
  <c r="BF138" i="2"/>
  <c r="T138" i="2"/>
  <c r="R138" i="2"/>
  <c r="P138" i="2"/>
  <c r="J138" i="2"/>
  <c r="BE138" i="2" s="1"/>
  <c r="BK137" i="2"/>
  <c r="BI137" i="2"/>
  <c r="BH137" i="2"/>
  <c r="BG137" i="2"/>
  <c r="BF137" i="2"/>
  <c r="BE137" i="2"/>
  <c r="T137" i="2"/>
  <c r="R137" i="2"/>
  <c r="P137" i="2"/>
  <c r="J137" i="2"/>
  <c r="BK136" i="2"/>
  <c r="BI136" i="2"/>
  <c r="BH136" i="2"/>
  <c r="BG136" i="2"/>
  <c r="BF136" i="2"/>
  <c r="BE136" i="2"/>
  <c r="T136" i="2"/>
  <c r="R136" i="2"/>
  <c r="P136" i="2"/>
  <c r="J136" i="2"/>
  <c r="BK135" i="2"/>
  <c r="BI135" i="2"/>
  <c r="BH135" i="2"/>
  <c r="BG135" i="2"/>
  <c r="BF135" i="2"/>
  <c r="T135" i="2"/>
  <c r="R135" i="2"/>
  <c r="P135" i="2"/>
  <c r="J135" i="2"/>
  <c r="BE135" i="2" s="1"/>
  <c r="BK134" i="2"/>
  <c r="BI134" i="2"/>
  <c r="BH134" i="2"/>
  <c r="BG134" i="2"/>
  <c r="BF134" i="2"/>
  <c r="T134" i="2"/>
  <c r="R134" i="2"/>
  <c r="P134" i="2"/>
  <c r="J134" i="2"/>
  <c r="BE134" i="2" s="1"/>
  <c r="BK133" i="2"/>
  <c r="BI133" i="2"/>
  <c r="BH133" i="2"/>
  <c r="BG133" i="2"/>
  <c r="BF133" i="2"/>
  <c r="BE133" i="2"/>
  <c r="T133" i="2"/>
  <c r="T132" i="2" s="1"/>
  <c r="R133" i="2"/>
  <c r="R132" i="2" s="1"/>
  <c r="P133" i="2"/>
  <c r="J133" i="2"/>
  <c r="BK132" i="2"/>
  <c r="J132" i="2" s="1"/>
  <c r="J71" i="2" s="1"/>
  <c r="P132" i="2"/>
  <c r="BK131" i="2"/>
  <c r="BI131" i="2"/>
  <c r="BH131" i="2"/>
  <c r="BG131" i="2"/>
  <c r="BF131" i="2"/>
  <c r="T131" i="2"/>
  <c r="R131" i="2"/>
  <c r="P131" i="2"/>
  <c r="J131" i="2"/>
  <c r="BE131" i="2" s="1"/>
  <c r="BK130" i="2"/>
  <c r="BI130" i="2"/>
  <c r="BH130" i="2"/>
  <c r="BG130" i="2"/>
  <c r="BF130" i="2"/>
  <c r="T130" i="2"/>
  <c r="R130" i="2"/>
  <c r="P130" i="2"/>
  <c r="J130" i="2"/>
  <c r="BE130" i="2" s="1"/>
  <c r="BK129" i="2"/>
  <c r="BI129" i="2"/>
  <c r="BH129" i="2"/>
  <c r="BG129" i="2"/>
  <c r="BF129" i="2"/>
  <c r="BE129" i="2"/>
  <c r="T129" i="2"/>
  <c r="R129" i="2"/>
  <c r="P129" i="2"/>
  <c r="J129" i="2"/>
  <c r="BK128" i="2"/>
  <c r="BI128" i="2"/>
  <c r="BH128" i="2"/>
  <c r="BG128" i="2"/>
  <c r="BF128" i="2"/>
  <c r="BE128" i="2"/>
  <c r="T128" i="2"/>
  <c r="R128" i="2"/>
  <c r="P128" i="2"/>
  <c r="J128" i="2"/>
  <c r="BK127" i="2"/>
  <c r="BK124" i="2" s="1"/>
  <c r="J124" i="2" s="1"/>
  <c r="J70" i="2" s="1"/>
  <c r="BI127" i="2"/>
  <c r="BH127" i="2"/>
  <c r="BG127" i="2"/>
  <c r="BF127" i="2"/>
  <c r="T127" i="2"/>
  <c r="R127" i="2"/>
  <c r="P127" i="2"/>
  <c r="P124" i="2" s="1"/>
  <c r="J127" i="2"/>
  <c r="BE127" i="2" s="1"/>
  <c r="BK126" i="2"/>
  <c r="BI126" i="2"/>
  <c r="BH126" i="2"/>
  <c r="BG126" i="2"/>
  <c r="BF126" i="2"/>
  <c r="BE126" i="2"/>
  <c r="T126" i="2"/>
  <c r="T124" i="2" s="1"/>
  <c r="R126" i="2"/>
  <c r="P126" i="2"/>
  <c r="J126" i="2"/>
  <c r="BK125" i="2"/>
  <c r="BI125" i="2"/>
  <c r="BH125" i="2"/>
  <c r="BG125" i="2"/>
  <c r="BF125" i="2"/>
  <c r="T125" i="2"/>
  <c r="R125" i="2"/>
  <c r="P125" i="2"/>
  <c r="J125" i="2"/>
  <c r="BE125" i="2" s="1"/>
  <c r="R124" i="2"/>
  <c r="BK123" i="2"/>
  <c r="BI123" i="2"/>
  <c r="BH123" i="2"/>
  <c r="BG123" i="2"/>
  <c r="BF123" i="2"/>
  <c r="BE123" i="2"/>
  <c r="T123" i="2"/>
  <c r="R123" i="2"/>
  <c r="P123" i="2"/>
  <c r="J123" i="2"/>
  <c r="BK122" i="2"/>
  <c r="BI122" i="2"/>
  <c r="BH122" i="2"/>
  <c r="BG122" i="2"/>
  <c r="BF122" i="2"/>
  <c r="T122" i="2"/>
  <c r="R122" i="2"/>
  <c r="P122" i="2"/>
  <c r="J122" i="2"/>
  <c r="BE122" i="2" s="1"/>
  <c r="BK121" i="2"/>
  <c r="BI121" i="2"/>
  <c r="BH121" i="2"/>
  <c r="BG121" i="2"/>
  <c r="BF121" i="2"/>
  <c r="T121" i="2"/>
  <c r="R121" i="2"/>
  <c r="P121" i="2"/>
  <c r="J121" i="2"/>
  <c r="BE121" i="2" s="1"/>
  <c r="BK120" i="2"/>
  <c r="BI120" i="2"/>
  <c r="BH120" i="2"/>
  <c r="BG120" i="2"/>
  <c r="BF120" i="2"/>
  <c r="BE120" i="2"/>
  <c r="T120" i="2"/>
  <c r="R120" i="2"/>
  <c r="P120" i="2"/>
  <c r="J120" i="2"/>
  <c r="BK119" i="2"/>
  <c r="BK118" i="2" s="1"/>
  <c r="J118" i="2" s="1"/>
  <c r="J69" i="2" s="1"/>
  <c r="BI119" i="2"/>
  <c r="BH119" i="2"/>
  <c r="BG119" i="2"/>
  <c r="BF119" i="2"/>
  <c r="BE119" i="2"/>
  <c r="T119" i="2"/>
  <c r="R119" i="2"/>
  <c r="R118" i="2" s="1"/>
  <c r="P119" i="2"/>
  <c r="J119" i="2"/>
  <c r="T118" i="2"/>
  <c r="P118" i="2"/>
  <c r="BK117" i="2"/>
  <c r="BI117" i="2"/>
  <c r="BH117" i="2"/>
  <c r="BG117" i="2"/>
  <c r="BF117" i="2"/>
  <c r="T117" i="2"/>
  <c r="R117" i="2"/>
  <c r="P117" i="2"/>
  <c r="J117" i="2"/>
  <c r="BE117" i="2" s="1"/>
  <c r="BK116" i="2"/>
  <c r="BI116" i="2"/>
  <c r="BH116" i="2"/>
  <c r="BG116" i="2"/>
  <c r="BF116" i="2"/>
  <c r="T116" i="2"/>
  <c r="R116" i="2"/>
  <c r="P116" i="2"/>
  <c r="J116" i="2"/>
  <c r="BE116" i="2" s="1"/>
  <c r="BK115" i="2"/>
  <c r="BI115" i="2"/>
  <c r="BH115" i="2"/>
  <c r="BG115" i="2"/>
  <c r="BF115" i="2"/>
  <c r="BE115" i="2"/>
  <c r="T115" i="2"/>
  <c r="R115" i="2"/>
  <c r="P115" i="2"/>
  <c r="J115" i="2"/>
  <c r="BK114" i="2"/>
  <c r="BI114" i="2"/>
  <c r="BH114" i="2"/>
  <c r="BG114" i="2"/>
  <c r="BF114" i="2"/>
  <c r="T114" i="2"/>
  <c r="R114" i="2"/>
  <c r="P114" i="2"/>
  <c r="J114" i="2"/>
  <c r="BE114" i="2" s="1"/>
  <c r="BK113" i="2"/>
  <c r="BI113" i="2"/>
  <c r="BH113" i="2"/>
  <c r="BG113" i="2"/>
  <c r="BF113" i="2"/>
  <c r="T113" i="2"/>
  <c r="T110" i="2" s="1"/>
  <c r="R113" i="2"/>
  <c r="P113" i="2"/>
  <c r="J113" i="2"/>
  <c r="BE113" i="2" s="1"/>
  <c r="BK112" i="2"/>
  <c r="BI112" i="2"/>
  <c r="BH112" i="2"/>
  <c r="BG112" i="2"/>
  <c r="BF112" i="2"/>
  <c r="J36" i="2" s="1"/>
  <c r="T112" i="2"/>
  <c r="R112" i="2"/>
  <c r="P112" i="2"/>
  <c r="J112" i="2"/>
  <c r="BE112" i="2" s="1"/>
  <c r="BK111" i="2"/>
  <c r="BI111" i="2"/>
  <c r="BH111" i="2"/>
  <c r="F38" i="2" s="1"/>
  <c r="BG111" i="2"/>
  <c r="BF111" i="2"/>
  <c r="BE111" i="2"/>
  <c r="T111" i="2"/>
  <c r="R111" i="2"/>
  <c r="P111" i="2"/>
  <c r="P110" i="2" s="1"/>
  <c r="J111" i="2"/>
  <c r="BK110" i="2"/>
  <c r="J110" i="2" s="1"/>
  <c r="J68" i="2" s="1"/>
  <c r="R110" i="2"/>
  <c r="BK109" i="2"/>
  <c r="BI109" i="2"/>
  <c r="BH109" i="2"/>
  <c r="BG109" i="2"/>
  <c r="BF109" i="2"/>
  <c r="T109" i="2"/>
  <c r="R109" i="2"/>
  <c r="P109" i="2"/>
  <c r="J109" i="2"/>
  <c r="BE109" i="2" s="1"/>
  <c r="BK108" i="2"/>
  <c r="BI108" i="2"/>
  <c r="BH108" i="2"/>
  <c r="BG108" i="2"/>
  <c r="BF108" i="2"/>
  <c r="T108" i="2"/>
  <c r="R108" i="2"/>
  <c r="P108" i="2"/>
  <c r="J108" i="2"/>
  <c r="BE108" i="2" s="1"/>
  <c r="BK107" i="2"/>
  <c r="BI107" i="2"/>
  <c r="BH107" i="2"/>
  <c r="BG107" i="2"/>
  <c r="BF107" i="2"/>
  <c r="BE107" i="2"/>
  <c r="T107" i="2"/>
  <c r="R107" i="2"/>
  <c r="P107" i="2"/>
  <c r="J107" i="2"/>
  <c r="BK106" i="2"/>
  <c r="BI106" i="2"/>
  <c r="BH106" i="2"/>
  <c r="BG106" i="2"/>
  <c r="BF106" i="2"/>
  <c r="BE106" i="2"/>
  <c r="T106" i="2"/>
  <c r="R106" i="2"/>
  <c r="P106" i="2"/>
  <c r="J106" i="2"/>
  <c r="BK105" i="2"/>
  <c r="BI105" i="2"/>
  <c r="BH105" i="2"/>
  <c r="BG105" i="2"/>
  <c r="BF105" i="2"/>
  <c r="T105" i="2"/>
  <c r="R105" i="2"/>
  <c r="P105" i="2"/>
  <c r="J105" i="2"/>
  <c r="BE105" i="2" s="1"/>
  <c r="BK104" i="2"/>
  <c r="BI104" i="2"/>
  <c r="BH104" i="2"/>
  <c r="BG104" i="2"/>
  <c r="BF104" i="2"/>
  <c r="T104" i="2"/>
  <c r="R104" i="2"/>
  <c r="P104" i="2"/>
  <c r="J104" i="2"/>
  <c r="BE104" i="2" s="1"/>
  <c r="BK103" i="2"/>
  <c r="BI103" i="2"/>
  <c r="BH103" i="2"/>
  <c r="BG103" i="2"/>
  <c r="BF103" i="2"/>
  <c r="BE103" i="2"/>
  <c r="T103" i="2"/>
  <c r="R103" i="2"/>
  <c r="P103" i="2"/>
  <c r="J103" i="2"/>
  <c r="BK102" i="2"/>
  <c r="BI102" i="2"/>
  <c r="BH102" i="2"/>
  <c r="BG102" i="2"/>
  <c r="BF102" i="2"/>
  <c r="BE102" i="2"/>
  <c r="T102" i="2"/>
  <c r="R102" i="2"/>
  <c r="P102" i="2"/>
  <c r="J102" i="2"/>
  <c r="BK101" i="2"/>
  <c r="BI101" i="2"/>
  <c r="BH101" i="2"/>
  <c r="BG101" i="2"/>
  <c r="F37" i="2" s="1"/>
  <c r="BF101" i="2"/>
  <c r="T101" i="2"/>
  <c r="R101" i="2"/>
  <c r="P101" i="2"/>
  <c r="J101" i="2"/>
  <c r="BE101" i="2" s="1"/>
  <c r="BK100" i="2"/>
  <c r="BI100" i="2"/>
  <c r="F39" i="2" s="1"/>
  <c r="BH100" i="2"/>
  <c r="BG100" i="2"/>
  <c r="BF100" i="2"/>
  <c r="T100" i="2"/>
  <c r="R100" i="2"/>
  <c r="R99" i="2" s="1"/>
  <c r="R98" i="2" s="1"/>
  <c r="R97" i="2" s="1"/>
  <c r="R96" i="2" s="1"/>
  <c r="R95" i="2" s="1"/>
  <c r="P100" i="2"/>
  <c r="J100" i="2"/>
  <c r="BE100" i="2" s="1"/>
  <c r="BK99" i="2"/>
  <c r="J99" i="2" s="1"/>
  <c r="J67" i="2" s="1"/>
  <c r="T99" i="2"/>
  <c r="T98" i="2" s="1"/>
  <c r="T97" i="2" s="1"/>
  <c r="T96" i="2" s="1"/>
  <c r="T95" i="2" s="1"/>
  <c r="P99" i="2"/>
  <c r="J91" i="2"/>
  <c r="F91" i="2"/>
  <c r="J89" i="2"/>
  <c r="F89" i="2"/>
  <c r="E87" i="2"/>
  <c r="F59" i="2"/>
  <c r="J58" i="2"/>
  <c r="F58" i="2"/>
  <c r="F56" i="2"/>
  <c r="E54" i="2"/>
  <c r="J39" i="2"/>
  <c r="J38" i="2"/>
  <c r="J37" i="2"/>
  <c r="J26" i="2"/>
  <c r="E26" i="2"/>
  <c r="J92" i="2" s="1"/>
  <c r="J25" i="2"/>
  <c r="J20" i="2"/>
  <c r="E20" i="2"/>
  <c r="F92" i="2" s="1"/>
  <c r="J19" i="2"/>
  <c r="J14" i="2"/>
  <c r="J56" i="2" s="1"/>
  <c r="E7" i="2"/>
  <c r="E83" i="2" s="1"/>
  <c r="BK266" i="1"/>
  <c r="BK265" i="1" s="1"/>
  <c r="J265" i="1" s="1"/>
  <c r="J77" i="1" s="1"/>
  <c r="BI266" i="1"/>
  <c r="BH266" i="1"/>
  <c r="BG266" i="1"/>
  <c r="BF266" i="1"/>
  <c r="BE266" i="1"/>
  <c r="T266" i="1"/>
  <c r="R266" i="1"/>
  <c r="R265" i="1" s="1"/>
  <c r="P266" i="1"/>
  <c r="J266" i="1"/>
  <c r="T265" i="1"/>
  <c r="P265" i="1"/>
  <c r="BK264" i="1"/>
  <c r="BI264" i="1"/>
  <c r="BH264" i="1"/>
  <c r="BG264" i="1"/>
  <c r="BF264" i="1"/>
  <c r="T264" i="1"/>
  <c r="R264" i="1"/>
  <c r="P264" i="1"/>
  <c r="J264" i="1"/>
  <c r="BE264" i="1" s="1"/>
  <c r="BK263" i="1"/>
  <c r="BI263" i="1"/>
  <c r="BH263" i="1"/>
  <c r="BG263" i="1"/>
  <c r="BF263" i="1"/>
  <c r="T263" i="1"/>
  <c r="R263" i="1"/>
  <c r="P263" i="1"/>
  <c r="J263" i="1"/>
  <c r="BE263" i="1" s="1"/>
  <c r="BK262" i="1"/>
  <c r="BI262" i="1"/>
  <c r="BH262" i="1"/>
  <c r="BG262" i="1"/>
  <c r="BF262" i="1"/>
  <c r="BE262" i="1"/>
  <c r="T262" i="1"/>
  <c r="R262" i="1"/>
  <c r="P262" i="1"/>
  <c r="J262" i="1"/>
  <c r="BK261" i="1"/>
  <c r="BI261" i="1"/>
  <c r="BH261" i="1"/>
  <c r="BG261" i="1"/>
  <c r="BF261" i="1"/>
  <c r="BE261" i="1"/>
  <c r="T261" i="1"/>
  <c r="R261" i="1"/>
  <c r="P261" i="1"/>
  <c r="J261" i="1"/>
  <c r="BK260" i="1"/>
  <c r="BK257" i="1" s="1"/>
  <c r="J257" i="1" s="1"/>
  <c r="J76" i="1" s="1"/>
  <c r="BI260" i="1"/>
  <c r="BH260" i="1"/>
  <c r="BG260" i="1"/>
  <c r="BF260" i="1"/>
  <c r="T260" i="1"/>
  <c r="R260" i="1"/>
  <c r="P260" i="1"/>
  <c r="P257" i="1" s="1"/>
  <c r="J260" i="1"/>
  <c r="BE260" i="1" s="1"/>
  <c r="BK259" i="1"/>
  <c r="BI259" i="1"/>
  <c r="BH259" i="1"/>
  <c r="BG259" i="1"/>
  <c r="BF259" i="1"/>
  <c r="T259" i="1"/>
  <c r="R259" i="1"/>
  <c r="P259" i="1"/>
  <c r="J259" i="1"/>
  <c r="BE259" i="1" s="1"/>
  <c r="BK258" i="1"/>
  <c r="BI258" i="1"/>
  <c r="BH258" i="1"/>
  <c r="BG258" i="1"/>
  <c r="BF258" i="1"/>
  <c r="BE258" i="1"/>
  <c r="T258" i="1"/>
  <c r="T257" i="1" s="1"/>
  <c r="R258" i="1"/>
  <c r="P258" i="1"/>
  <c r="J258" i="1"/>
  <c r="R257" i="1"/>
  <c r="BK256" i="1"/>
  <c r="BI256" i="1"/>
  <c r="BH256" i="1"/>
  <c r="BG256" i="1"/>
  <c r="BF256" i="1"/>
  <c r="BE256" i="1"/>
  <c r="T256" i="1"/>
  <c r="R256" i="1"/>
  <c r="P256" i="1"/>
  <c r="J256" i="1"/>
  <c r="BK255" i="1"/>
  <c r="BI255" i="1"/>
  <c r="BH255" i="1"/>
  <c r="BG255" i="1"/>
  <c r="BF255" i="1"/>
  <c r="T255" i="1"/>
  <c r="R255" i="1"/>
  <c r="P255" i="1"/>
  <c r="J255" i="1"/>
  <c r="BE255" i="1" s="1"/>
  <c r="BK254" i="1"/>
  <c r="BI254" i="1"/>
  <c r="BH254" i="1"/>
  <c r="BG254" i="1"/>
  <c r="BF254" i="1"/>
  <c r="T254" i="1"/>
  <c r="R254" i="1"/>
  <c r="P254" i="1"/>
  <c r="J254" i="1"/>
  <c r="BE254" i="1" s="1"/>
  <c r="BK253" i="1"/>
  <c r="BI253" i="1"/>
  <c r="BH253" i="1"/>
  <c r="BG253" i="1"/>
  <c r="BF253" i="1"/>
  <c r="BE253" i="1"/>
  <c r="T253" i="1"/>
  <c r="R253" i="1"/>
  <c r="P253" i="1"/>
  <c r="J253" i="1"/>
  <c r="BK252" i="1"/>
  <c r="BI252" i="1"/>
  <c r="BH252" i="1"/>
  <c r="BG252" i="1"/>
  <c r="BF252" i="1"/>
  <c r="BE252" i="1"/>
  <c r="T252" i="1"/>
  <c r="R252" i="1"/>
  <c r="P252" i="1"/>
  <c r="P249" i="1" s="1"/>
  <c r="J252" i="1"/>
  <c r="BK251" i="1"/>
  <c r="BI251" i="1"/>
  <c r="BH251" i="1"/>
  <c r="BG251" i="1"/>
  <c r="BF251" i="1"/>
  <c r="T251" i="1"/>
  <c r="R251" i="1"/>
  <c r="P251" i="1"/>
  <c r="J251" i="1"/>
  <c r="BE251" i="1" s="1"/>
  <c r="BK250" i="1"/>
  <c r="BI250" i="1"/>
  <c r="BH250" i="1"/>
  <c r="BG250" i="1"/>
  <c r="BF250" i="1"/>
  <c r="T250" i="1"/>
  <c r="R250" i="1"/>
  <c r="R249" i="1" s="1"/>
  <c r="P250" i="1"/>
  <c r="J250" i="1"/>
  <c r="BE250" i="1" s="1"/>
  <c r="BK249" i="1"/>
  <c r="J249" i="1" s="1"/>
  <c r="J75" i="1" s="1"/>
  <c r="T249" i="1"/>
  <c r="BK248" i="1"/>
  <c r="BI248" i="1"/>
  <c r="BH248" i="1"/>
  <c r="BG248" i="1"/>
  <c r="BF248" i="1"/>
  <c r="BE248" i="1"/>
  <c r="T248" i="1"/>
  <c r="R248" i="1"/>
  <c r="P248" i="1"/>
  <c r="J248" i="1"/>
  <c r="BK247" i="1"/>
  <c r="BK244" i="1" s="1"/>
  <c r="J244" i="1" s="1"/>
  <c r="J74" i="1" s="1"/>
  <c r="BI247" i="1"/>
  <c r="BH247" i="1"/>
  <c r="BG247" i="1"/>
  <c r="BF247" i="1"/>
  <c r="T247" i="1"/>
  <c r="R247" i="1"/>
  <c r="P247" i="1"/>
  <c r="P244" i="1" s="1"/>
  <c r="J247" i="1"/>
  <c r="BE247" i="1" s="1"/>
  <c r="BK246" i="1"/>
  <c r="BI246" i="1"/>
  <c r="BH246" i="1"/>
  <c r="BG246" i="1"/>
  <c r="BF246" i="1"/>
  <c r="T246" i="1"/>
  <c r="R246" i="1"/>
  <c r="P246" i="1"/>
  <c r="J246" i="1"/>
  <c r="BE246" i="1" s="1"/>
  <c r="BK245" i="1"/>
  <c r="BI245" i="1"/>
  <c r="BH245" i="1"/>
  <c r="BG245" i="1"/>
  <c r="BF245" i="1"/>
  <c r="BE245" i="1"/>
  <c r="T245" i="1"/>
  <c r="T244" i="1" s="1"/>
  <c r="R245" i="1"/>
  <c r="P245" i="1"/>
  <c r="J245" i="1"/>
  <c r="R244" i="1"/>
  <c r="BK243" i="1"/>
  <c r="BI243" i="1"/>
  <c r="BH243" i="1"/>
  <c r="BG243" i="1"/>
  <c r="BF243" i="1"/>
  <c r="BE243" i="1"/>
  <c r="T243" i="1"/>
  <c r="R243" i="1"/>
  <c r="P243" i="1"/>
  <c r="J243" i="1"/>
  <c r="BK242" i="1"/>
  <c r="BI242" i="1"/>
  <c r="BH242" i="1"/>
  <c r="BG242" i="1"/>
  <c r="BF242" i="1"/>
  <c r="T242" i="1"/>
  <c r="R242" i="1"/>
  <c r="P242" i="1"/>
  <c r="J242" i="1"/>
  <c r="BE242" i="1" s="1"/>
  <c r="BK241" i="1"/>
  <c r="BI241" i="1"/>
  <c r="BH241" i="1"/>
  <c r="BG241" i="1"/>
  <c r="BF241" i="1"/>
  <c r="T241" i="1"/>
  <c r="R241" i="1"/>
  <c r="P241" i="1"/>
  <c r="J241" i="1"/>
  <c r="BE241" i="1" s="1"/>
  <c r="BK240" i="1"/>
  <c r="BI240" i="1"/>
  <c r="BH240" i="1"/>
  <c r="BG240" i="1"/>
  <c r="BF240" i="1"/>
  <c r="BE240" i="1"/>
  <c r="T240" i="1"/>
  <c r="R240" i="1"/>
  <c r="P240" i="1"/>
  <c r="J240" i="1"/>
  <c r="BK239" i="1"/>
  <c r="BI239" i="1"/>
  <c r="BH239" i="1"/>
  <c r="BG239" i="1"/>
  <c r="BF239" i="1"/>
  <c r="BE239" i="1"/>
  <c r="T239" i="1"/>
  <c r="R239" i="1"/>
  <c r="P239" i="1"/>
  <c r="J239" i="1"/>
  <c r="BK238" i="1"/>
  <c r="BI238" i="1"/>
  <c r="BH238" i="1"/>
  <c r="BG238" i="1"/>
  <c r="BF238" i="1"/>
  <c r="T238" i="1"/>
  <c r="R238" i="1"/>
  <c r="P238" i="1"/>
  <c r="J238" i="1"/>
  <c r="BE238" i="1" s="1"/>
  <c r="BK237" i="1"/>
  <c r="BI237" i="1"/>
  <c r="BH237" i="1"/>
  <c r="BG237" i="1"/>
  <c r="BF237" i="1"/>
  <c r="T237" i="1"/>
  <c r="R237" i="1"/>
  <c r="P237" i="1"/>
  <c r="J237" i="1"/>
  <c r="BE237" i="1" s="1"/>
  <c r="BK236" i="1"/>
  <c r="BI236" i="1"/>
  <c r="BH236" i="1"/>
  <c r="BG236" i="1"/>
  <c r="BF236" i="1"/>
  <c r="BE236" i="1"/>
  <c r="T236" i="1"/>
  <c r="R236" i="1"/>
  <c r="P236" i="1"/>
  <c r="J236" i="1"/>
  <c r="BK235" i="1"/>
  <c r="BI235" i="1"/>
  <c r="BH235" i="1"/>
  <c r="BG235" i="1"/>
  <c r="BF235" i="1"/>
  <c r="BE235" i="1"/>
  <c r="T235" i="1"/>
  <c r="R235" i="1"/>
  <c r="P235" i="1"/>
  <c r="P232" i="1" s="1"/>
  <c r="J235" i="1"/>
  <c r="BK234" i="1"/>
  <c r="BI234" i="1"/>
  <c r="BH234" i="1"/>
  <c r="BG234" i="1"/>
  <c r="BF234" i="1"/>
  <c r="T234" i="1"/>
  <c r="R234" i="1"/>
  <c r="P234" i="1"/>
  <c r="J234" i="1"/>
  <c r="BE234" i="1" s="1"/>
  <c r="BK233" i="1"/>
  <c r="BI233" i="1"/>
  <c r="BH233" i="1"/>
  <c r="BG233" i="1"/>
  <c r="BF233" i="1"/>
  <c r="T233" i="1"/>
  <c r="R233" i="1"/>
  <c r="R232" i="1" s="1"/>
  <c r="P233" i="1"/>
  <c r="J233" i="1"/>
  <c r="BE233" i="1" s="1"/>
  <c r="BK232" i="1"/>
  <c r="J232" i="1" s="1"/>
  <c r="J73" i="1" s="1"/>
  <c r="T232" i="1"/>
  <c r="BK231" i="1"/>
  <c r="BI231" i="1"/>
  <c r="BH231" i="1"/>
  <c r="BG231" i="1"/>
  <c r="BF231" i="1"/>
  <c r="BE231" i="1"/>
  <c r="T231" i="1"/>
  <c r="R231" i="1"/>
  <c r="P231" i="1"/>
  <c r="J231" i="1"/>
  <c r="BK230" i="1"/>
  <c r="BI230" i="1"/>
  <c r="BH230" i="1"/>
  <c r="BG230" i="1"/>
  <c r="BF230" i="1"/>
  <c r="T230" i="1"/>
  <c r="R230" i="1"/>
  <c r="P230" i="1"/>
  <c r="J230" i="1"/>
  <c r="BE230" i="1" s="1"/>
  <c r="BK229" i="1"/>
  <c r="BI229" i="1"/>
  <c r="BH229" i="1"/>
  <c r="BG229" i="1"/>
  <c r="BF229" i="1"/>
  <c r="T229" i="1"/>
  <c r="R229" i="1"/>
  <c r="P229" i="1"/>
  <c r="J229" i="1"/>
  <c r="BE229" i="1" s="1"/>
  <c r="BK227" i="1"/>
  <c r="BI227" i="1"/>
  <c r="BH227" i="1"/>
  <c r="BG227" i="1"/>
  <c r="BF227" i="1"/>
  <c r="BE227" i="1"/>
  <c r="T227" i="1"/>
  <c r="R227" i="1"/>
  <c r="P227" i="1"/>
  <c r="J227" i="1"/>
  <c r="BK226" i="1"/>
  <c r="BI226" i="1"/>
  <c r="BH226" i="1"/>
  <c r="BG226" i="1"/>
  <c r="BF226" i="1"/>
  <c r="BE226" i="1"/>
  <c r="T226" i="1"/>
  <c r="R226" i="1"/>
  <c r="P226" i="1"/>
  <c r="J226" i="1"/>
  <c r="BK225" i="1"/>
  <c r="BI225" i="1"/>
  <c r="BH225" i="1"/>
  <c r="BG225" i="1"/>
  <c r="BF225" i="1"/>
  <c r="T225" i="1"/>
  <c r="R225" i="1"/>
  <c r="P225" i="1"/>
  <c r="J225" i="1"/>
  <c r="BE225" i="1" s="1"/>
  <c r="BK224" i="1"/>
  <c r="BI224" i="1"/>
  <c r="BH224" i="1"/>
  <c r="BG224" i="1"/>
  <c r="BF224" i="1"/>
  <c r="T224" i="1"/>
  <c r="R224" i="1"/>
  <c r="P224" i="1"/>
  <c r="J224" i="1"/>
  <c r="BE224" i="1" s="1"/>
  <c r="BK223" i="1"/>
  <c r="BI223" i="1"/>
  <c r="BH223" i="1"/>
  <c r="BG223" i="1"/>
  <c r="BF223" i="1"/>
  <c r="BE223" i="1"/>
  <c r="T223" i="1"/>
  <c r="R223" i="1"/>
  <c r="P223" i="1"/>
  <c r="J223" i="1"/>
  <c r="BK222" i="1"/>
  <c r="BI222" i="1"/>
  <c r="BH222" i="1"/>
  <c r="BG222" i="1"/>
  <c r="BF222" i="1"/>
  <c r="BE222" i="1"/>
  <c r="T222" i="1"/>
  <c r="R222" i="1"/>
  <c r="P222" i="1"/>
  <c r="J222" i="1"/>
  <c r="BK221" i="1"/>
  <c r="BI221" i="1"/>
  <c r="BH221" i="1"/>
  <c r="BG221" i="1"/>
  <c r="BF221" i="1"/>
  <c r="T221" i="1"/>
  <c r="R221" i="1"/>
  <c r="P221" i="1"/>
  <c r="J221" i="1"/>
  <c r="BE221" i="1" s="1"/>
  <c r="BK220" i="1"/>
  <c r="BI220" i="1"/>
  <c r="BH220" i="1"/>
  <c r="BG220" i="1"/>
  <c r="BF220" i="1"/>
  <c r="T220" i="1"/>
  <c r="R220" i="1"/>
  <c r="P220" i="1"/>
  <c r="J220" i="1"/>
  <c r="BE220" i="1" s="1"/>
  <c r="BK219" i="1"/>
  <c r="BI219" i="1"/>
  <c r="BH219" i="1"/>
  <c r="BG219" i="1"/>
  <c r="BF219" i="1"/>
  <c r="BE219" i="1"/>
  <c r="T219" i="1"/>
  <c r="R219" i="1"/>
  <c r="P219" i="1"/>
  <c r="J219" i="1"/>
  <c r="BK218" i="1"/>
  <c r="BI218" i="1"/>
  <c r="BH218" i="1"/>
  <c r="BG218" i="1"/>
  <c r="BF218" i="1"/>
  <c r="BE218" i="1"/>
  <c r="T218" i="1"/>
  <c r="R218" i="1"/>
  <c r="P218" i="1"/>
  <c r="J218" i="1"/>
  <c r="BK217" i="1"/>
  <c r="BI217" i="1"/>
  <c r="BH217" i="1"/>
  <c r="BG217" i="1"/>
  <c r="BF217" i="1"/>
  <c r="T217" i="1"/>
  <c r="R217" i="1"/>
  <c r="P217" i="1"/>
  <c r="J217" i="1"/>
  <c r="BE217" i="1" s="1"/>
  <c r="BK216" i="1"/>
  <c r="BI216" i="1"/>
  <c r="BH216" i="1"/>
  <c r="BG216" i="1"/>
  <c r="BF216" i="1"/>
  <c r="T216" i="1"/>
  <c r="R216" i="1"/>
  <c r="P216" i="1"/>
  <c r="J216" i="1"/>
  <c r="BE216" i="1" s="1"/>
  <c r="BK215" i="1"/>
  <c r="BI215" i="1"/>
  <c r="BH215" i="1"/>
  <c r="BG215" i="1"/>
  <c r="BF215" i="1"/>
  <c r="BE215" i="1"/>
  <c r="T215" i="1"/>
  <c r="R215" i="1"/>
  <c r="P215" i="1"/>
  <c r="J215" i="1"/>
  <c r="BK214" i="1"/>
  <c r="BI214" i="1"/>
  <c r="BH214" i="1"/>
  <c r="BG214" i="1"/>
  <c r="BF214" i="1"/>
  <c r="BE214" i="1"/>
  <c r="T214" i="1"/>
  <c r="R214" i="1"/>
  <c r="P214" i="1"/>
  <c r="J214" i="1"/>
  <c r="BK213" i="1"/>
  <c r="BI213" i="1"/>
  <c r="BH213" i="1"/>
  <c r="BG213" i="1"/>
  <c r="BF213" i="1"/>
  <c r="T213" i="1"/>
  <c r="R213" i="1"/>
  <c r="P213" i="1"/>
  <c r="J213" i="1"/>
  <c r="BE213" i="1" s="1"/>
  <c r="BK212" i="1"/>
  <c r="BK204" i="1" s="1"/>
  <c r="BI212" i="1"/>
  <c r="BH212" i="1"/>
  <c r="BG212" i="1"/>
  <c r="BF212" i="1"/>
  <c r="T212" i="1"/>
  <c r="R212" i="1"/>
  <c r="P212" i="1"/>
  <c r="J212" i="1"/>
  <c r="BE212" i="1" s="1"/>
  <c r="BK211" i="1"/>
  <c r="BI211" i="1"/>
  <c r="BH211" i="1"/>
  <c r="BG211" i="1"/>
  <c r="BF211" i="1"/>
  <c r="BE211" i="1"/>
  <c r="T211" i="1"/>
  <c r="R211" i="1"/>
  <c r="P211" i="1"/>
  <c r="J211" i="1"/>
  <c r="BK210" i="1"/>
  <c r="BI210" i="1"/>
  <c r="BH210" i="1"/>
  <c r="BG210" i="1"/>
  <c r="BF210" i="1"/>
  <c r="BE210" i="1"/>
  <c r="T210" i="1"/>
  <c r="R210" i="1"/>
  <c r="P210" i="1"/>
  <c r="J210" i="1"/>
  <c r="BK209" i="1"/>
  <c r="BI209" i="1"/>
  <c r="BH209" i="1"/>
  <c r="BG209" i="1"/>
  <c r="BF209" i="1"/>
  <c r="T209" i="1"/>
  <c r="R209" i="1"/>
  <c r="P209" i="1"/>
  <c r="J209" i="1"/>
  <c r="BE209" i="1" s="1"/>
  <c r="BK208" i="1"/>
  <c r="BI208" i="1"/>
  <c r="BH208" i="1"/>
  <c r="BG208" i="1"/>
  <c r="BF208" i="1"/>
  <c r="T208" i="1"/>
  <c r="R208" i="1"/>
  <c r="P208" i="1"/>
  <c r="J208" i="1"/>
  <c r="BE208" i="1" s="1"/>
  <c r="BK207" i="1"/>
  <c r="BI207" i="1"/>
  <c r="BH207" i="1"/>
  <c r="BG207" i="1"/>
  <c r="BF207" i="1"/>
  <c r="BE207" i="1"/>
  <c r="T207" i="1"/>
  <c r="T204" i="1" s="1"/>
  <c r="R207" i="1"/>
  <c r="P207" i="1"/>
  <c r="J207" i="1"/>
  <c r="BK206" i="1"/>
  <c r="BI206" i="1"/>
  <c r="BH206" i="1"/>
  <c r="BG206" i="1"/>
  <c r="BF206" i="1"/>
  <c r="BE206" i="1"/>
  <c r="T206" i="1"/>
  <c r="R206" i="1"/>
  <c r="P206" i="1"/>
  <c r="J206" i="1"/>
  <c r="BK205" i="1"/>
  <c r="BI205" i="1"/>
  <c r="BH205" i="1"/>
  <c r="BG205" i="1"/>
  <c r="BF205" i="1"/>
  <c r="T205" i="1"/>
  <c r="R205" i="1"/>
  <c r="R204" i="1" s="1"/>
  <c r="R203" i="1" s="1"/>
  <c r="P205" i="1"/>
  <c r="P204" i="1" s="1"/>
  <c r="J205" i="1"/>
  <c r="BE205" i="1" s="1"/>
  <c r="BK201" i="1"/>
  <c r="BI201" i="1"/>
  <c r="BH201" i="1"/>
  <c r="BG201" i="1"/>
  <c r="BF201" i="1"/>
  <c r="BE201" i="1"/>
  <c r="T201" i="1"/>
  <c r="R201" i="1"/>
  <c r="P201" i="1"/>
  <c r="J201" i="1"/>
  <c r="BK199" i="1"/>
  <c r="BI199" i="1"/>
  <c r="BH199" i="1"/>
  <c r="BG199" i="1"/>
  <c r="BF199" i="1"/>
  <c r="BE199" i="1"/>
  <c r="T199" i="1"/>
  <c r="R199" i="1"/>
  <c r="P199" i="1"/>
  <c r="J199" i="1"/>
  <c r="BK197" i="1"/>
  <c r="BI197" i="1"/>
  <c r="BH197" i="1"/>
  <c r="BG197" i="1"/>
  <c r="BF197" i="1"/>
  <c r="T197" i="1"/>
  <c r="R197" i="1"/>
  <c r="P197" i="1"/>
  <c r="J197" i="1"/>
  <c r="BE197" i="1" s="1"/>
  <c r="BK195" i="1"/>
  <c r="BI195" i="1"/>
  <c r="BH195" i="1"/>
  <c r="BG195" i="1"/>
  <c r="BF195" i="1"/>
  <c r="T195" i="1"/>
  <c r="R195" i="1"/>
  <c r="P195" i="1"/>
  <c r="J195" i="1"/>
  <c r="BE195" i="1" s="1"/>
  <c r="BK193" i="1"/>
  <c r="BI193" i="1"/>
  <c r="BH193" i="1"/>
  <c r="BG193" i="1"/>
  <c r="BF193" i="1"/>
  <c r="BE193" i="1"/>
  <c r="T193" i="1"/>
  <c r="R193" i="1"/>
  <c r="P193" i="1"/>
  <c r="J193" i="1"/>
  <c r="BK191" i="1"/>
  <c r="BI191" i="1"/>
  <c r="BH191" i="1"/>
  <c r="BG191" i="1"/>
  <c r="BF191" i="1"/>
  <c r="BE191" i="1"/>
  <c r="T191" i="1"/>
  <c r="R191" i="1"/>
  <c r="P191" i="1"/>
  <c r="J191" i="1"/>
  <c r="BK189" i="1"/>
  <c r="BI189" i="1"/>
  <c r="BH189" i="1"/>
  <c r="BG189" i="1"/>
  <c r="BF189" i="1"/>
  <c r="T189" i="1"/>
  <c r="R189" i="1"/>
  <c r="P189" i="1"/>
  <c r="J189" i="1"/>
  <c r="BE189" i="1" s="1"/>
  <c r="BK187" i="1"/>
  <c r="BI187" i="1"/>
  <c r="BH187" i="1"/>
  <c r="BG187" i="1"/>
  <c r="BF187" i="1"/>
  <c r="T187" i="1"/>
  <c r="R187" i="1"/>
  <c r="P187" i="1"/>
  <c r="J187" i="1"/>
  <c r="BE187" i="1" s="1"/>
  <c r="BK185" i="1"/>
  <c r="BI185" i="1"/>
  <c r="BH185" i="1"/>
  <c r="BG185" i="1"/>
  <c r="BF185" i="1"/>
  <c r="BE185" i="1"/>
  <c r="T185" i="1"/>
  <c r="R185" i="1"/>
  <c r="P185" i="1"/>
  <c r="J185" i="1"/>
  <c r="BK183" i="1"/>
  <c r="BI183" i="1"/>
  <c r="BH183" i="1"/>
  <c r="BG183" i="1"/>
  <c r="BF183" i="1"/>
  <c r="BE183" i="1"/>
  <c r="T183" i="1"/>
  <c r="R183" i="1"/>
  <c r="P183" i="1"/>
  <c r="J183" i="1"/>
  <c r="BK181" i="1"/>
  <c r="BI181" i="1"/>
  <c r="BH181" i="1"/>
  <c r="BG181" i="1"/>
  <c r="BF181" i="1"/>
  <c r="T181" i="1"/>
  <c r="R181" i="1"/>
  <c r="P181" i="1"/>
  <c r="J181" i="1"/>
  <c r="BE181" i="1" s="1"/>
  <c r="BK179" i="1"/>
  <c r="BI179" i="1"/>
  <c r="BH179" i="1"/>
  <c r="BG179" i="1"/>
  <c r="BF179" i="1"/>
  <c r="T179" i="1"/>
  <c r="R179" i="1"/>
  <c r="P179" i="1"/>
  <c r="J179" i="1"/>
  <c r="BE179" i="1" s="1"/>
  <c r="BK177" i="1"/>
  <c r="BI177" i="1"/>
  <c r="BH177" i="1"/>
  <c r="BG177" i="1"/>
  <c r="BF177" i="1"/>
  <c r="BE177" i="1"/>
  <c r="T177" i="1"/>
  <c r="R177" i="1"/>
  <c r="P177" i="1"/>
  <c r="J177" i="1"/>
  <c r="BK175" i="1"/>
  <c r="BI175" i="1"/>
  <c r="BH175" i="1"/>
  <c r="BG175" i="1"/>
  <c r="BF175" i="1"/>
  <c r="BE175" i="1"/>
  <c r="T175" i="1"/>
  <c r="R175" i="1"/>
  <c r="P175" i="1"/>
  <c r="J175" i="1"/>
  <c r="BK173" i="1"/>
  <c r="BI173" i="1"/>
  <c r="BH173" i="1"/>
  <c r="BG173" i="1"/>
  <c r="BF173" i="1"/>
  <c r="T173" i="1"/>
  <c r="R173" i="1"/>
  <c r="P173" i="1"/>
  <c r="J173" i="1"/>
  <c r="BE173" i="1" s="1"/>
  <c r="BK171" i="1"/>
  <c r="BI171" i="1"/>
  <c r="BH171" i="1"/>
  <c r="BG171" i="1"/>
  <c r="BF171" i="1"/>
  <c r="T171" i="1"/>
  <c r="R171" i="1"/>
  <c r="P171" i="1"/>
  <c r="J171" i="1"/>
  <c r="BE171" i="1" s="1"/>
  <c r="BK169" i="1"/>
  <c r="BI169" i="1"/>
  <c r="BH169" i="1"/>
  <c r="BG169" i="1"/>
  <c r="BF169" i="1"/>
  <c r="BE169" i="1"/>
  <c r="T169" i="1"/>
  <c r="R169" i="1"/>
  <c r="P169" i="1"/>
  <c r="J169" i="1"/>
  <c r="BK167" i="1"/>
  <c r="BI167" i="1"/>
  <c r="BH167" i="1"/>
  <c r="BG167" i="1"/>
  <c r="BF167" i="1"/>
  <c r="BE167" i="1"/>
  <c r="T167" i="1"/>
  <c r="R167" i="1"/>
  <c r="P167" i="1"/>
  <c r="J167" i="1"/>
  <c r="BK165" i="1"/>
  <c r="BI165" i="1"/>
  <c r="BH165" i="1"/>
  <c r="BG165" i="1"/>
  <c r="BF165" i="1"/>
  <c r="T165" i="1"/>
  <c r="R165" i="1"/>
  <c r="P165" i="1"/>
  <c r="J165" i="1"/>
  <c r="BE165" i="1" s="1"/>
  <c r="BK163" i="1"/>
  <c r="BK158" i="1" s="1"/>
  <c r="J158" i="1" s="1"/>
  <c r="J70" i="1" s="1"/>
  <c r="BI163" i="1"/>
  <c r="BH163" i="1"/>
  <c r="BG163" i="1"/>
  <c r="BF163" i="1"/>
  <c r="T163" i="1"/>
  <c r="R163" i="1"/>
  <c r="P163" i="1"/>
  <c r="J163" i="1"/>
  <c r="BE163" i="1" s="1"/>
  <c r="BK161" i="1"/>
  <c r="BI161" i="1"/>
  <c r="BH161" i="1"/>
  <c r="BG161" i="1"/>
  <c r="BF161" i="1"/>
  <c r="BE161" i="1"/>
  <c r="T161" i="1"/>
  <c r="T158" i="1" s="1"/>
  <c r="R161" i="1"/>
  <c r="P161" i="1"/>
  <c r="J161" i="1"/>
  <c r="BK159" i="1"/>
  <c r="BI159" i="1"/>
  <c r="BH159" i="1"/>
  <c r="BG159" i="1"/>
  <c r="BF159" i="1"/>
  <c r="BE159" i="1"/>
  <c r="T159" i="1"/>
  <c r="R159" i="1"/>
  <c r="P159" i="1"/>
  <c r="J159" i="1"/>
  <c r="R158" i="1"/>
  <c r="P158" i="1"/>
  <c r="BK156" i="1"/>
  <c r="BI156" i="1"/>
  <c r="BH156" i="1"/>
  <c r="BG156" i="1"/>
  <c r="BF156" i="1"/>
  <c r="BE156" i="1"/>
  <c r="T156" i="1"/>
  <c r="R156" i="1"/>
  <c r="P156" i="1"/>
  <c r="J156" i="1"/>
  <c r="BK154" i="1"/>
  <c r="BI154" i="1"/>
  <c r="BH154" i="1"/>
  <c r="BG154" i="1"/>
  <c r="BF154" i="1"/>
  <c r="T154" i="1"/>
  <c r="R154" i="1"/>
  <c r="P154" i="1"/>
  <c r="J154" i="1"/>
  <c r="BE154" i="1" s="1"/>
  <c r="BK152" i="1"/>
  <c r="BI152" i="1"/>
  <c r="BH152" i="1"/>
  <c r="BG152" i="1"/>
  <c r="BF152" i="1"/>
  <c r="T152" i="1"/>
  <c r="R152" i="1"/>
  <c r="P152" i="1"/>
  <c r="J152" i="1"/>
  <c r="BE152" i="1" s="1"/>
  <c r="BK151" i="1"/>
  <c r="BI151" i="1"/>
  <c r="BH151" i="1"/>
  <c r="BG151" i="1"/>
  <c r="BF151" i="1"/>
  <c r="BE151" i="1"/>
  <c r="T151" i="1"/>
  <c r="R151" i="1"/>
  <c r="P151" i="1"/>
  <c r="J151" i="1"/>
  <c r="BK150" i="1"/>
  <c r="BI150" i="1"/>
  <c r="BH150" i="1"/>
  <c r="BG150" i="1"/>
  <c r="BF150" i="1"/>
  <c r="BE150" i="1"/>
  <c r="T150" i="1"/>
  <c r="R150" i="1"/>
  <c r="P150" i="1"/>
  <c r="J150" i="1"/>
  <c r="BK149" i="1"/>
  <c r="BI149" i="1"/>
  <c r="BH149" i="1"/>
  <c r="BG149" i="1"/>
  <c r="BF149" i="1"/>
  <c r="T149" i="1"/>
  <c r="R149" i="1"/>
  <c r="P149" i="1"/>
  <c r="J149" i="1"/>
  <c r="BE149" i="1" s="1"/>
  <c r="BK148" i="1"/>
  <c r="BI148" i="1"/>
  <c r="BH148" i="1"/>
  <c r="BG148" i="1"/>
  <c r="BF148" i="1"/>
  <c r="T148" i="1"/>
  <c r="R148" i="1"/>
  <c r="P148" i="1"/>
  <c r="J148" i="1"/>
  <c r="BE148" i="1" s="1"/>
  <c r="BK147" i="1"/>
  <c r="BI147" i="1"/>
  <c r="BH147" i="1"/>
  <c r="BG147" i="1"/>
  <c r="BF147" i="1"/>
  <c r="BE147" i="1"/>
  <c r="T147" i="1"/>
  <c r="R147" i="1"/>
  <c r="P147" i="1"/>
  <c r="J147" i="1"/>
  <c r="BK146" i="1"/>
  <c r="BI146" i="1"/>
  <c r="BH146" i="1"/>
  <c r="BG146" i="1"/>
  <c r="BF146" i="1"/>
  <c r="BE146" i="1"/>
  <c r="T146" i="1"/>
  <c r="R146" i="1"/>
  <c r="P146" i="1"/>
  <c r="J146" i="1"/>
  <c r="BK145" i="1"/>
  <c r="BI145" i="1"/>
  <c r="BH145" i="1"/>
  <c r="BG145" i="1"/>
  <c r="BF145" i="1"/>
  <c r="T145" i="1"/>
  <c r="T143" i="1" s="1"/>
  <c r="R145" i="1"/>
  <c r="P145" i="1"/>
  <c r="J145" i="1"/>
  <c r="BE145" i="1" s="1"/>
  <c r="BK144" i="1"/>
  <c r="BI144" i="1"/>
  <c r="BH144" i="1"/>
  <c r="BG144" i="1"/>
  <c r="BF144" i="1"/>
  <c r="T144" i="1"/>
  <c r="R144" i="1"/>
  <c r="R143" i="1" s="1"/>
  <c r="P144" i="1"/>
  <c r="P143" i="1" s="1"/>
  <c r="J144" i="1"/>
  <c r="BE144" i="1" s="1"/>
  <c r="BK143" i="1"/>
  <c r="J143" i="1" s="1"/>
  <c r="J69" i="1" s="1"/>
  <c r="BK142" i="1"/>
  <c r="BI142" i="1"/>
  <c r="BH142" i="1"/>
  <c r="BG142" i="1"/>
  <c r="BF142" i="1"/>
  <c r="T142" i="1"/>
  <c r="R142" i="1"/>
  <c r="P142" i="1"/>
  <c r="J142" i="1"/>
  <c r="BE142" i="1" s="1"/>
  <c r="BK141" i="1"/>
  <c r="BI141" i="1"/>
  <c r="BH141" i="1"/>
  <c r="BG141" i="1"/>
  <c r="BF141" i="1"/>
  <c r="T141" i="1"/>
  <c r="R141" i="1"/>
  <c r="P141" i="1"/>
  <c r="J141" i="1"/>
  <c r="BE141" i="1" s="1"/>
  <c r="BK140" i="1"/>
  <c r="BI140" i="1"/>
  <c r="BH140" i="1"/>
  <c r="BG140" i="1"/>
  <c r="BF140" i="1"/>
  <c r="BE140" i="1"/>
  <c r="T140" i="1"/>
  <c r="R140" i="1"/>
  <c r="P140" i="1"/>
  <c r="J140" i="1"/>
  <c r="BK139" i="1"/>
  <c r="BI139" i="1"/>
  <c r="BH139" i="1"/>
  <c r="BG139" i="1"/>
  <c r="BF139" i="1"/>
  <c r="BE139" i="1"/>
  <c r="T139" i="1"/>
  <c r="R139" i="1"/>
  <c r="P139" i="1"/>
  <c r="J139" i="1"/>
  <c r="BK138" i="1"/>
  <c r="BI138" i="1"/>
  <c r="BH138" i="1"/>
  <c r="BG138" i="1"/>
  <c r="BF138" i="1"/>
  <c r="T138" i="1"/>
  <c r="R138" i="1"/>
  <c r="P138" i="1"/>
  <c r="J138" i="1"/>
  <c r="BE138" i="1" s="1"/>
  <c r="BK137" i="1"/>
  <c r="BI137" i="1"/>
  <c r="BH137" i="1"/>
  <c r="BG137" i="1"/>
  <c r="BF137" i="1"/>
  <c r="T137" i="1"/>
  <c r="R137" i="1"/>
  <c r="P137" i="1"/>
  <c r="J137" i="1"/>
  <c r="BE137" i="1" s="1"/>
  <c r="BK136" i="1"/>
  <c r="BI136" i="1"/>
  <c r="BH136" i="1"/>
  <c r="BG136" i="1"/>
  <c r="BF136" i="1"/>
  <c r="BE136" i="1"/>
  <c r="T136" i="1"/>
  <c r="R136" i="1"/>
  <c r="P136" i="1"/>
  <c r="J136" i="1"/>
  <c r="BK135" i="1"/>
  <c r="BI135" i="1"/>
  <c r="BH135" i="1"/>
  <c r="BG135" i="1"/>
  <c r="BF135" i="1"/>
  <c r="BE135" i="1"/>
  <c r="T135" i="1"/>
  <c r="R135" i="1"/>
  <c r="P135" i="1"/>
  <c r="J135" i="1"/>
  <c r="BK134" i="1"/>
  <c r="BI134" i="1"/>
  <c r="BH134" i="1"/>
  <c r="BG134" i="1"/>
  <c r="BF134" i="1"/>
  <c r="T134" i="1"/>
  <c r="R134" i="1"/>
  <c r="P134" i="1"/>
  <c r="J134" i="1"/>
  <c r="BE134" i="1" s="1"/>
  <c r="BK133" i="1"/>
  <c r="BI133" i="1"/>
  <c r="BH133" i="1"/>
  <c r="BG133" i="1"/>
  <c r="BF133" i="1"/>
  <c r="T133" i="1"/>
  <c r="R133" i="1"/>
  <c r="P133" i="1"/>
  <c r="J133" i="1"/>
  <c r="BE133" i="1" s="1"/>
  <c r="BK132" i="1"/>
  <c r="BI132" i="1"/>
  <c r="BH132" i="1"/>
  <c r="BG132" i="1"/>
  <c r="BF132" i="1"/>
  <c r="BE132" i="1"/>
  <c r="T132" i="1"/>
  <c r="R132" i="1"/>
  <c r="P132" i="1"/>
  <c r="J132" i="1"/>
  <c r="BK131" i="1"/>
  <c r="BI131" i="1"/>
  <c r="BH131" i="1"/>
  <c r="BG131" i="1"/>
  <c r="BF131" i="1"/>
  <c r="BE131" i="1"/>
  <c r="T131" i="1"/>
  <c r="R131" i="1"/>
  <c r="P131" i="1"/>
  <c r="J131" i="1"/>
  <c r="BK130" i="1"/>
  <c r="BI130" i="1"/>
  <c r="BH130" i="1"/>
  <c r="BG130" i="1"/>
  <c r="BF130" i="1"/>
  <c r="T130" i="1"/>
  <c r="R130" i="1"/>
  <c r="P130" i="1"/>
  <c r="J130" i="1"/>
  <c r="BE130" i="1" s="1"/>
  <c r="BK129" i="1"/>
  <c r="BI129" i="1"/>
  <c r="BH129" i="1"/>
  <c r="BG129" i="1"/>
  <c r="BF129" i="1"/>
  <c r="T129" i="1"/>
  <c r="R129" i="1"/>
  <c r="P129" i="1"/>
  <c r="J129" i="1"/>
  <c r="BE129" i="1" s="1"/>
  <c r="BK128" i="1"/>
  <c r="BI128" i="1"/>
  <c r="BH128" i="1"/>
  <c r="BG128" i="1"/>
  <c r="BF128" i="1"/>
  <c r="BE128" i="1"/>
  <c r="T128" i="1"/>
  <c r="R128" i="1"/>
  <c r="P128" i="1"/>
  <c r="J128" i="1"/>
  <c r="BK127" i="1"/>
  <c r="BI127" i="1"/>
  <c r="BH127" i="1"/>
  <c r="BG127" i="1"/>
  <c r="BF127" i="1"/>
  <c r="BE127" i="1"/>
  <c r="T127" i="1"/>
  <c r="R127" i="1"/>
  <c r="P127" i="1"/>
  <c r="J127" i="1"/>
  <c r="BK126" i="1"/>
  <c r="BI126" i="1"/>
  <c r="BH126" i="1"/>
  <c r="BG126" i="1"/>
  <c r="BF126" i="1"/>
  <c r="T126" i="1"/>
  <c r="R126" i="1"/>
  <c r="P126" i="1"/>
  <c r="J126" i="1"/>
  <c r="BE126" i="1" s="1"/>
  <c r="BK125" i="1"/>
  <c r="BK123" i="1" s="1"/>
  <c r="J123" i="1" s="1"/>
  <c r="J68" i="1" s="1"/>
  <c r="BI125" i="1"/>
  <c r="BH125" i="1"/>
  <c r="BG125" i="1"/>
  <c r="BF125" i="1"/>
  <c r="T125" i="1"/>
  <c r="R125" i="1"/>
  <c r="P125" i="1"/>
  <c r="P123" i="1" s="1"/>
  <c r="J125" i="1"/>
  <c r="BE125" i="1" s="1"/>
  <c r="BK124" i="1"/>
  <c r="BI124" i="1"/>
  <c r="BH124" i="1"/>
  <c r="BG124" i="1"/>
  <c r="BF124" i="1"/>
  <c r="BE124" i="1"/>
  <c r="T124" i="1"/>
  <c r="T123" i="1" s="1"/>
  <c r="R124" i="1"/>
  <c r="R123" i="1" s="1"/>
  <c r="P124" i="1"/>
  <c r="J124" i="1"/>
  <c r="BK122" i="1"/>
  <c r="BI122" i="1"/>
  <c r="BH122" i="1"/>
  <c r="BG122" i="1"/>
  <c r="BF122" i="1"/>
  <c r="BE122" i="1"/>
  <c r="T122" i="1"/>
  <c r="R122" i="1"/>
  <c r="P122" i="1"/>
  <c r="J122" i="1"/>
  <c r="BK121" i="1"/>
  <c r="BI121" i="1"/>
  <c r="BH121" i="1"/>
  <c r="BG121" i="1"/>
  <c r="BF121" i="1"/>
  <c r="BE121" i="1"/>
  <c r="T121" i="1"/>
  <c r="R121" i="1"/>
  <c r="P121" i="1"/>
  <c r="J121" i="1"/>
  <c r="BK120" i="1"/>
  <c r="BI120" i="1"/>
  <c r="BH120" i="1"/>
  <c r="BG120" i="1"/>
  <c r="BF120" i="1"/>
  <c r="T120" i="1"/>
  <c r="R120" i="1"/>
  <c r="P120" i="1"/>
  <c r="J120" i="1"/>
  <c r="BE120" i="1" s="1"/>
  <c r="BK119" i="1"/>
  <c r="BI119" i="1"/>
  <c r="BH119" i="1"/>
  <c r="BG119" i="1"/>
  <c r="BF119" i="1"/>
  <c r="T119" i="1"/>
  <c r="R119" i="1"/>
  <c r="P119" i="1"/>
  <c r="J119" i="1"/>
  <c r="BE119" i="1" s="1"/>
  <c r="BK118" i="1"/>
  <c r="BI118" i="1"/>
  <c r="BH118" i="1"/>
  <c r="BG118" i="1"/>
  <c r="BF118" i="1"/>
  <c r="BE118" i="1"/>
  <c r="T118" i="1"/>
  <c r="R118" i="1"/>
  <c r="P118" i="1"/>
  <c r="J118" i="1"/>
  <c r="BK117" i="1"/>
  <c r="BI117" i="1"/>
  <c r="BH117" i="1"/>
  <c r="BG117" i="1"/>
  <c r="BF117" i="1"/>
  <c r="BE117" i="1"/>
  <c r="T117" i="1"/>
  <c r="R117" i="1"/>
  <c r="P117" i="1"/>
  <c r="J117" i="1"/>
  <c r="BK116" i="1"/>
  <c r="BI116" i="1"/>
  <c r="BH116" i="1"/>
  <c r="BG116" i="1"/>
  <c r="BF116" i="1"/>
  <c r="T116" i="1"/>
  <c r="R116" i="1"/>
  <c r="P116" i="1"/>
  <c r="J116" i="1"/>
  <c r="BE116" i="1" s="1"/>
  <c r="BK115" i="1"/>
  <c r="BI115" i="1"/>
  <c r="BH115" i="1"/>
  <c r="BG115" i="1"/>
  <c r="BF115" i="1"/>
  <c r="T115" i="1"/>
  <c r="R115" i="1"/>
  <c r="P115" i="1"/>
  <c r="J115" i="1"/>
  <c r="BE115" i="1" s="1"/>
  <c r="BK114" i="1"/>
  <c r="BI114" i="1"/>
  <c r="BH114" i="1"/>
  <c r="BG114" i="1"/>
  <c r="BF114" i="1"/>
  <c r="BE114" i="1"/>
  <c r="T114" i="1"/>
  <c r="R114" i="1"/>
  <c r="P114" i="1"/>
  <c r="J114" i="1"/>
  <c r="BK113" i="1"/>
  <c r="BI113" i="1"/>
  <c r="BH113" i="1"/>
  <c r="BG113" i="1"/>
  <c r="BF113" i="1"/>
  <c r="BE113" i="1"/>
  <c r="T113" i="1"/>
  <c r="R113" i="1"/>
  <c r="P113" i="1"/>
  <c r="J113" i="1"/>
  <c r="BK112" i="1"/>
  <c r="BI112" i="1"/>
  <c r="BH112" i="1"/>
  <c r="BG112" i="1"/>
  <c r="BF112" i="1"/>
  <c r="T112" i="1"/>
  <c r="R112" i="1"/>
  <c r="P112" i="1"/>
  <c r="J112" i="1"/>
  <c r="BE112" i="1" s="1"/>
  <c r="BK111" i="1"/>
  <c r="BI111" i="1"/>
  <c r="BH111" i="1"/>
  <c r="BG111" i="1"/>
  <c r="BF111" i="1"/>
  <c r="T111" i="1"/>
  <c r="R111" i="1"/>
  <c r="P111" i="1"/>
  <c r="J111" i="1"/>
  <c r="BE111" i="1" s="1"/>
  <c r="BK110" i="1"/>
  <c r="BK109" i="1" s="1"/>
  <c r="J109" i="1" s="1"/>
  <c r="J67" i="1" s="1"/>
  <c r="BI110" i="1"/>
  <c r="BH110" i="1"/>
  <c r="BG110" i="1"/>
  <c r="BF110" i="1"/>
  <c r="BE110" i="1"/>
  <c r="T110" i="1"/>
  <c r="T109" i="1" s="1"/>
  <c r="R110" i="1"/>
  <c r="R109" i="1" s="1"/>
  <c r="P110" i="1"/>
  <c r="P109" i="1" s="1"/>
  <c r="J110" i="1"/>
  <c r="BK108" i="1"/>
  <c r="BI108" i="1"/>
  <c r="BH108" i="1"/>
  <c r="BG108" i="1"/>
  <c r="BF108" i="1"/>
  <c r="T108" i="1"/>
  <c r="R108" i="1"/>
  <c r="P108" i="1"/>
  <c r="J108" i="1"/>
  <c r="BE108" i="1" s="1"/>
  <c r="BK107" i="1"/>
  <c r="BI107" i="1"/>
  <c r="BH107" i="1"/>
  <c r="BG107" i="1"/>
  <c r="BF107" i="1"/>
  <c r="BE107" i="1"/>
  <c r="T107" i="1"/>
  <c r="R107" i="1"/>
  <c r="P107" i="1"/>
  <c r="J107" i="1"/>
  <c r="BK106" i="1"/>
  <c r="BI106" i="1"/>
  <c r="BH106" i="1"/>
  <c r="BG106" i="1"/>
  <c r="BF106" i="1"/>
  <c r="J36" i="1" s="1"/>
  <c r="BE106" i="1"/>
  <c r="T106" i="1"/>
  <c r="R106" i="1"/>
  <c r="P106" i="1"/>
  <c r="J106" i="1"/>
  <c r="BK105" i="1"/>
  <c r="BI105" i="1"/>
  <c r="BH105" i="1"/>
  <c r="BG105" i="1"/>
  <c r="F37" i="1" s="1"/>
  <c r="BF105" i="1"/>
  <c r="T105" i="1"/>
  <c r="R105" i="1"/>
  <c r="P105" i="1"/>
  <c r="J105" i="1"/>
  <c r="BE105" i="1" s="1"/>
  <c r="BK104" i="1"/>
  <c r="BK102" i="1" s="1"/>
  <c r="BI104" i="1"/>
  <c r="BH104" i="1"/>
  <c r="BG104" i="1"/>
  <c r="BF104" i="1"/>
  <c r="T104" i="1"/>
  <c r="R104" i="1"/>
  <c r="P104" i="1"/>
  <c r="P102" i="1" s="1"/>
  <c r="J104" i="1"/>
  <c r="BE104" i="1" s="1"/>
  <c r="BK103" i="1"/>
  <c r="BI103" i="1"/>
  <c r="BH103" i="1"/>
  <c r="F38" i="1" s="1"/>
  <c r="BG103" i="1"/>
  <c r="BF103" i="1"/>
  <c r="F36" i="1" s="1"/>
  <c r="BE103" i="1"/>
  <c r="T103" i="1"/>
  <c r="T102" i="1" s="1"/>
  <c r="R103" i="1"/>
  <c r="R102" i="1" s="1"/>
  <c r="P103" i="1"/>
  <c r="J103" i="1"/>
  <c r="J96" i="1"/>
  <c r="F96" i="1"/>
  <c r="J95" i="1"/>
  <c r="F95" i="1"/>
  <c r="F93" i="1"/>
  <c r="E91" i="1"/>
  <c r="E87" i="1"/>
  <c r="J59" i="1"/>
  <c r="F59" i="1"/>
  <c r="J58" i="1"/>
  <c r="F58" i="1"/>
  <c r="F56" i="1"/>
  <c r="E54" i="1"/>
  <c r="E50" i="1"/>
  <c r="J39" i="1"/>
  <c r="F39" i="1"/>
  <c r="J38" i="1"/>
  <c r="J37" i="1"/>
  <c r="J26" i="1"/>
  <c r="E26" i="1"/>
  <c r="J25" i="1"/>
  <c r="J20" i="1"/>
  <c r="E20" i="1"/>
  <c r="J19" i="1"/>
  <c r="J14" i="1"/>
  <c r="J56" i="1" s="1"/>
  <c r="E7" i="1"/>
  <c r="P98" i="2" l="1"/>
  <c r="P97" i="2" s="1"/>
  <c r="P96" i="2" s="1"/>
  <c r="P95" i="2" s="1"/>
  <c r="J35" i="2"/>
  <c r="F35" i="2"/>
  <c r="F36" i="2"/>
  <c r="J59" i="2"/>
  <c r="BK98" i="2"/>
  <c r="E50" i="2"/>
  <c r="J204" i="1"/>
  <c r="J72" i="1" s="1"/>
  <c r="BK203" i="1"/>
  <c r="J203" i="1" s="1"/>
  <c r="J71" i="1" s="1"/>
  <c r="R101" i="1"/>
  <c r="R100" i="1" s="1"/>
  <c r="R99" i="1" s="1"/>
  <c r="J35" i="1"/>
  <c r="F35" i="1"/>
  <c r="BK101" i="1"/>
  <c r="J102" i="1"/>
  <c r="J66" i="1" s="1"/>
  <c r="T203" i="1"/>
  <c r="T101" i="1" s="1"/>
  <c r="T100" i="1" s="1"/>
  <c r="T99" i="1" s="1"/>
  <c r="P203" i="1"/>
  <c r="P101" i="1" s="1"/>
  <c r="P100" i="1" s="1"/>
  <c r="P99" i="1" s="1"/>
  <c r="J93" i="1"/>
  <c r="J98" i="2" l="1"/>
  <c r="J66" i="2" s="1"/>
  <c r="BK97" i="2"/>
  <c r="BK100" i="1"/>
  <c r="J101" i="1"/>
  <c r="J65" i="1" s="1"/>
  <c r="BK96" i="2" l="1"/>
  <c r="J97" i="2"/>
  <c r="J65" i="2" s="1"/>
  <c r="J100" i="1"/>
  <c r="J64" i="1" s="1"/>
  <c r="BK99" i="1"/>
  <c r="J99" i="1" s="1"/>
  <c r="J96" i="2" l="1"/>
  <c r="J64" i="2" s="1"/>
  <c r="BK95" i="2"/>
  <c r="J95" i="2" s="1"/>
  <c r="J32" i="1"/>
  <c r="J41" i="1" s="1"/>
  <c r="J63" i="1"/>
  <c r="J63" i="2" l="1"/>
  <c r="J32" i="2"/>
  <c r="J41" i="2" s="1"/>
</calcChain>
</file>

<file path=xl/sharedStrings.xml><?xml version="1.0" encoding="utf-8"?>
<sst xmlns="http://schemas.openxmlformats.org/spreadsheetml/2006/main" count="3130" uniqueCount="677">
  <si>
    <t>&gt;&gt;  skryté sloupce  &lt;&lt;</t>
  </si>
  <si>
    <t>{b1344429-57fb-4f28-b27f-a8350912dc84}</t>
  </si>
  <si>
    <t>2</t>
  </si>
  <si>
    <t>KRYCÍ LIST SOUPISU PRACÍ</t>
  </si>
  <si>
    <t>v ---  níže se nacházejí doplnkové a pomocné údaje k sestavám  --- v</t>
  </si>
  <si>
    <t>False</t>
  </si>
  <si>
    <t>Stavba:</t>
  </si>
  <si>
    <t>Objekt:</t>
  </si>
  <si>
    <t>SO 01 - hlavní budova</t>
  </si>
  <si>
    <t>Soupis:</t>
  </si>
  <si>
    <t>02 - elektro - silnoproud</t>
  </si>
  <si>
    <t>KSO:</t>
  </si>
  <si>
    <t/>
  </si>
  <si>
    <t>CC-CZ:</t>
  </si>
  <si>
    <t>Místo:</t>
  </si>
  <si>
    <t>Pyšely</t>
  </si>
  <si>
    <t>Datum:</t>
  </si>
  <si>
    <t>Zadavatel:</t>
  </si>
  <si>
    <t>IČ:</t>
  </si>
  <si>
    <t>LORETA invest a.s., Praha 1</t>
  </si>
  <si>
    <t>DIČ:</t>
  </si>
  <si>
    <t>Uchazeč:</t>
  </si>
  <si>
    <t>Projektant:</t>
  </si>
  <si>
    <t>TRIGLYPH architektonická kancelář s.r.o., Praha 6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</si>
  <si>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</si>
  <si>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</si>
  <si>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</si>
  <si>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</si>
  <si>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Základ daně</t>
  </si>
  <si>
    <t>Sazba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</si>
  <si>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</si>
  <si>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</si>
  <si>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</si>
  <si>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</si>
  <si>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</si>
  <si>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</si>
  <si>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</si>
  <si>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</si>
  <si>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</si>
  <si>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</si>
  <si>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ČLENĚNÍ SOUPISU PRACÍ</t>
  </si>
  <si>
    <t>Kód dílu - Popis</t>
  </si>
  <si>
    <t>Cena celkem [CZK]</t>
  </si>
  <si>
    <t>Náklady stavby celkem</t>
  </si>
  <si>
    <t>-1</t>
  </si>
  <si>
    <t>PSV - Práce a dodávky PSV</t>
  </si>
  <si>
    <t xml:space="preserve">    741 - Elektroinstalace - silnoproud</t>
  </si>
  <si>
    <t xml:space="preserve">      D1 - Rozvaděče</t>
  </si>
  <si>
    <t xml:space="preserve">      D2 - Svítidla vč. zdrojů</t>
  </si>
  <si>
    <t xml:space="preserve">      D3 - Přístroje (IP20 v barvě bílé)</t>
  </si>
  <si>
    <t xml:space="preserve">      D4 - Instalační materiál</t>
  </si>
  <si>
    <t xml:space="preserve">      D5 - Kabely</t>
  </si>
  <si>
    <t xml:space="preserve">      D6 - Hromosvod, zemnění</t>
  </si>
  <si>
    <t xml:space="preserve">        01 - Materiál</t>
  </si>
  <si>
    <t xml:space="preserve">        02 - Montáž</t>
  </si>
  <si>
    <t xml:space="preserve">        03 - Zemní práce</t>
  </si>
  <si>
    <t xml:space="preserve">        04 - Ostatní</t>
  </si>
  <si>
    <t xml:space="preserve">      D7 - Ostatní</t>
  </si>
  <si>
    <t>VRN - Vedlejší rozpočtové náklady</t>
  </si>
  <si>
    <t>SOUPIS PRACÍ</t>
  </si>
  <si>
    <t>PČ</t>
  </si>
  <si>
    <t>Typ</t>
  </si>
  <si>
    <t>Kód</t>
  </si>
  <si>
    <t>Popis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</si>
  <si>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</si>
  <si>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</si>
  <si>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</si>
  <si>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</si>
  <si>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</si>
  <si>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</si>
  <si>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</si>
  <si>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</si>
  <si>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</si>
  <si>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</si>
  <si>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</si>
  <si>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</t>
  </si>
  <si>
    <t>PSV</t>
  </si>
  <si>
    <t>Práce a dodávky PSV</t>
  </si>
  <si>
    <t>0</t>
  </si>
  <si>
    <t>ROZPOCET</t>
  </si>
  <si>
    <t>741</t>
  </si>
  <si>
    <t>Elektroinstalace - silnoproud</t>
  </si>
  <si>
    <t>1</t>
  </si>
  <si>
    <t>D1</t>
  </si>
  <si>
    <t>Rozvaděče</t>
  </si>
  <si>
    <t>K</t>
  </si>
  <si>
    <t>Pol1</t>
  </si>
  <si>
    <t>RH (náplň podle výkresu)</t>
  </si>
  <si>
    <t>ks</t>
  </si>
  <si>
    <t>4</t>
  </si>
  <si>
    <t>3</t>
  </si>
  <si>
    <t>Pol2</t>
  </si>
  <si>
    <t>DCK RIS/250A demontáž a likvidace stávající</t>
  </si>
  <si>
    <t>Pol3</t>
  </si>
  <si>
    <t>DCK NS212+102/NVF8D/250A včetně přepojení kabelů ze stávající RIS</t>
  </si>
  <si>
    <t>6</t>
  </si>
  <si>
    <t>Pol4</t>
  </si>
  <si>
    <t>RS (náplň podle výkresu)</t>
  </si>
  <si>
    <t>8</t>
  </si>
  <si>
    <t>5</t>
  </si>
  <si>
    <t>Pol5</t>
  </si>
  <si>
    <t>RK (náplň podle výkresu)</t>
  </si>
  <si>
    <t>10</t>
  </si>
  <si>
    <t>Pol7</t>
  </si>
  <si>
    <t>RZD (náplň podle výkresu)</t>
  </si>
  <si>
    <t>14</t>
  </si>
  <si>
    <t>D2</t>
  </si>
  <si>
    <t>Svítidla vč. zdrojů</t>
  </si>
  <si>
    <t>7</t>
  </si>
  <si>
    <t>Pol8</t>
  </si>
  <si>
    <t>Svítidlo S1, vestavné, downlight, zářivka kompaktní, 2x26, IP43</t>
  </si>
  <si>
    <t>16</t>
  </si>
  <si>
    <t>Pol9</t>
  </si>
  <si>
    <t>Svítidlo S2, vestavné, downlight, zářivka kompaktní, 2x18, IP20</t>
  </si>
  <si>
    <t>18</t>
  </si>
  <si>
    <t>9</t>
  </si>
  <si>
    <t>Pol10</t>
  </si>
  <si>
    <t>Svítidlo S3,vestavné, downlight, zářivka kompaktní, 2x26W, IP20</t>
  </si>
  <si>
    <t>20</t>
  </si>
  <si>
    <t>Pol11</t>
  </si>
  <si>
    <t>Svítidlo S4, vestavné, downlight, zářivka kompaktní, 2x42W, IP20</t>
  </si>
  <si>
    <t>22</t>
  </si>
  <si>
    <t>11</t>
  </si>
  <si>
    <t>Pol12</t>
  </si>
  <si>
    <t>Svítidlo S5, zářivka, lineární přisazené, 2x36W, IP54</t>
  </si>
  <si>
    <t>24</t>
  </si>
  <si>
    <t>12</t>
  </si>
  <si>
    <t>Pol13</t>
  </si>
  <si>
    <t>Svítidlo S6, zářivka, lineární přisazené, 2x58W, IP54</t>
  </si>
  <si>
    <t>26</t>
  </si>
  <si>
    <t>13</t>
  </si>
  <si>
    <t>Pol14</t>
  </si>
  <si>
    <t>Svítidlo S7, LED pásek, 12V/9,6W/m, IP43, v hliníkovém profilu</t>
  </si>
  <si>
    <t>m</t>
  </si>
  <si>
    <t>28</t>
  </si>
  <si>
    <t>Pol14a</t>
  </si>
  <si>
    <t>Trafo 230/12VDC/50W IP20 k napájení LED pásků k instalaci do podhledu</t>
  </si>
  <si>
    <t>30</t>
  </si>
  <si>
    <t>15</t>
  </si>
  <si>
    <t>Pol15</t>
  </si>
  <si>
    <t>Svítidlo S8, reflektor s PIR čidlem, halogenový, 1x100W, IP54</t>
  </si>
  <si>
    <t>32</t>
  </si>
  <si>
    <t>Pol16</t>
  </si>
  <si>
    <t>Svítidlo S9, žárovkové, stropní (nástěnné), IP44</t>
  </si>
  <si>
    <t>34</t>
  </si>
  <si>
    <t>17</t>
  </si>
  <si>
    <t>Pol16a</t>
  </si>
  <si>
    <t>Svítidlo S10, svítidlo zářivkové lineární přisazené IP20, 230V/2x28W T5, 4000K, s leštěnou AL-mřížkou</t>
  </si>
  <si>
    <t>36</t>
  </si>
  <si>
    <t>Pol17</t>
  </si>
  <si>
    <t>Svítidlo N, zářivkové, přisazené s bat. zdrojem 1h a piktogramem 1x8W, IP20</t>
  </si>
  <si>
    <t>38</t>
  </si>
  <si>
    <t>19</t>
  </si>
  <si>
    <t>Pol18</t>
  </si>
  <si>
    <t>Svítidlo N1, zářivkové, přisazené s bat. zdrojem 1h, 1x3W, IP20</t>
  </si>
  <si>
    <t>40</t>
  </si>
  <si>
    <t>D3</t>
  </si>
  <si>
    <t>Přístroje (IP20 v barvě bílé)</t>
  </si>
  <si>
    <t>Pol19</t>
  </si>
  <si>
    <t>Spínač jednopólový, 250V, 10A, ř.1</t>
  </si>
  <si>
    <t>42</t>
  </si>
  <si>
    <t>21</t>
  </si>
  <si>
    <t>Pol20</t>
  </si>
  <si>
    <t>Spínač jednopólový, 250V, 10A, ř.1, do vlhka, IP44</t>
  </si>
  <si>
    <t>44</t>
  </si>
  <si>
    <t>Pol21</t>
  </si>
  <si>
    <t>Spínač jednopólový, 250V, 10A, ř.1, do vlhka, IP54</t>
  </si>
  <si>
    <t>46</t>
  </si>
  <si>
    <t>23</t>
  </si>
  <si>
    <t>Pol22</t>
  </si>
  <si>
    <t>Spínač seriový, 250V, 10A, ř.5</t>
  </si>
  <si>
    <t>48</t>
  </si>
  <si>
    <t>Pol23</t>
  </si>
  <si>
    <t>Spínač seriový, 250V, 10A, ř.5, do vlhka, IP44</t>
  </si>
  <si>
    <t>50</t>
  </si>
  <si>
    <t>25</t>
  </si>
  <si>
    <t>Pol24</t>
  </si>
  <si>
    <t>Spínač střídavý, 250V, 10A, ř.6</t>
  </si>
  <si>
    <t>52</t>
  </si>
  <si>
    <t>Pol25</t>
  </si>
  <si>
    <t>Spínač křížový, 250V, 10A, ř.7</t>
  </si>
  <si>
    <t>54</t>
  </si>
  <si>
    <t>27</t>
  </si>
  <si>
    <t>Pol26</t>
  </si>
  <si>
    <t>Spínač žaluziový 250V, 10A</t>
  </si>
  <si>
    <t>56</t>
  </si>
  <si>
    <t>Pol26.1</t>
  </si>
  <si>
    <t>Spínač žaluziový 250V, 10A, IP44</t>
  </si>
  <si>
    <t>58</t>
  </si>
  <si>
    <t>29</t>
  </si>
  <si>
    <t>Pol27</t>
  </si>
  <si>
    <t>Tlačítkový hlásič v zasklené krabici</t>
  </si>
  <si>
    <t>60</t>
  </si>
  <si>
    <t>Pol29</t>
  </si>
  <si>
    <t>Ovladač polozap. 1/0, 250V, 10A, s orientační doutnavkou</t>
  </si>
  <si>
    <t>64</t>
  </si>
  <si>
    <t>31</t>
  </si>
  <si>
    <t>Pol30</t>
  </si>
  <si>
    <t>Zásuvka jednoduchá, polozapuštěná, 250V, 16A</t>
  </si>
  <si>
    <t>66</t>
  </si>
  <si>
    <t>Pol31</t>
  </si>
  <si>
    <t>Zásuvka jednoduchá, polozapuštěná, 250V/16A, IP44</t>
  </si>
  <si>
    <t>68</t>
  </si>
  <si>
    <t>33</t>
  </si>
  <si>
    <t>Pol31.1</t>
  </si>
  <si>
    <t>Zásuvka dvojitá, polozapuštěná, 250V/16A, IP44</t>
  </si>
  <si>
    <t>70</t>
  </si>
  <si>
    <t>Pol33.1</t>
  </si>
  <si>
    <t>Spínač trojpólový nástěnný, 400V/40 A, IP 65,</t>
  </si>
  <si>
    <t>76</t>
  </si>
  <si>
    <t>35</t>
  </si>
  <si>
    <t>Pol34</t>
  </si>
  <si>
    <t>Pohybové čidlo dosah 5m, 180°, IP20</t>
  </si>
  <si>
    <t>78</t>
  </si>
  <si>
    <t>Pol35</t>
  </si>
  <si>
    <t>Pohybové čidlo dosah 5m, 360°, IP20</t>
  </si>
  <si>
    <t>80</t>
  </si>
  <si>
    <t>37</t>
  </si>
  <si>
    <t>Pol36</t>
  </si>
  <si>
    <t>Termostat</t>
  </si>
  <si>
    <t>82</t>
  </si>
  <si>
    <t>Pol37</t>
  </si>
  <si>
    <t>Rámeček pro elektroinstalační přístroje, jednonásobný</t>
  </si>
  <si>
    <t>84</t>
  </si>
  <si>
    <t>D4</t>
  </si>
  <si>
    <t>Instalační materiál</t>
  </si>
  <si>
    <t>39</t>
  </si>
  <si>
    <t>Pol38</t>
  </si>
  <si>
    <t>Žlab Merkur 200/100, vč. příslušenství, závěsů, montážního materiálu, odboček, víka, spojek</t>
  </si>
  <si>
    <t>86</t>
  </si>
  <si>
    <t>Pol39</t>
  </si>
  <si>
    <t>Kabelový plný plechový žlab Mars 125/50 na stojkách v.300mm na střechu</t>
  </si>
  <si>
    <t>88</t>
  </si>
  <si>
    <t>41</t>
  </si>
  <si>
    <t>Pol40</t>
  </si>
  <si>
    <t>Svorka sonap vel. 25-28mm</t>
  </si>
  <si>
    <t>90</t>
  </si>
  <si>
    <t>Pol41</t>
  </si>
  <si>
    <t>Svorka BERNARD</t>
  </si>
  <si>
    <t>92</t>
  </si>
  <si>
    <t>43</t>
  </si>
  <si>
    <t>Pol42</t>
  </si>
  <si>
    <t>Krabice přístrojová (KU68-1901)</t>
  </si>
  <si>
    <t>94</t>
  </si>
  <si>
    <t>Pol43</t>
  </si>
  <si>
    <t>Krabice rozvodná (KU68-1903)</t>
  </si>
  <si>
    <t>96</t>
  </si>
  <si>
    <t>45</t>
  </si>
  <si>
    <t>Pol44</t>
  </si>
  <si>
    <t>Krabice rozvodná (KR97/5)</t>
  </si>
  <si>
    <t>98</t>
  </si>
  <si>
    <t>Pol45</t>
  </si>
  <si>
    <t>Krabice rozvodná (KO125 E)</t>
  </si>
  <si>
    <t>100</t>
  </si>
  <si>
    <t>47</t>
  </si>
  <si>
    <t>Pol46</t>
  </si>
  <si>
    <t>Trubka PVC LPE2</t>
  </si>
  <si>
    <t>102</t>
  </si>
  <si>
    <t>P</t>
  </si>
  <si>
    <t>Poznámka k položce:_x000D_
Poznámka k položce: d=32mm</t>
  </si>
  <si>
    <t>104</t>
  </si>
  <si>
    <t>Poznámka k položce:_x000D_
Poznámka k položce: d=16mm</t>
  </si>
  <si>
    <t>49</t>
  </si>
  <si>
    <t>Pol47</t>
  </si>
  <si>
    <t>Lišta instalační, včetně montážního materiálu</t>
  </si>
  <si>
    <t>106</t>
  </si>
  <si>
    <t>Poznámka k položce:_x000D_
Poznámka k položce: 20mm</t>
  </si>
  <si>
    <t>D5</t>
  </si>
  <si>
    <t>Kabely</t>
  </si>
  <si>
    <t>Pol48</t>
  </si>
  <si>
    <t>AYKY-J</t>
  </si>
  <si>
    <t>108</t>
  </si>
  <si>
    <t>Poznámka k položce:_x000D_
Poznámka k položce:  3x70+50mm2</t>
  </si>
  <si>
    <t>51</t>
  </si>
  <si>
    <t>110</t>
  </si>
  <si>
    <t>Poznámka k položce:_x000D_
Poznámka k položce:  3x95+70mm2</t>
  </si>
  <si>
    <t>Pol49</t>
  </si>
  <si>
    <t>CYKY-J</t>
  </si>
  <si>
    <t>112</t>
  </si>
  <si>
    <t>Poznámka k položce:_x000D_
Poznámka k položce:  3x1,5 mm2</t>
  </si>
  <si>
    <t>53</t>
  </si>
  <si>
    <t>114</t>
  </si>
  <si>
    <t>Poznámka k položce:_x000D_
Poznámka k položce:  3x2,5 mm2</t>
  </si>
  <si>
    <t>116</t>
  </si>
  <si>
    <t>Poznámka k položce:_x000D_
Poznámka k položce:  5x1,5 mm2</t>
  </si>
  <si>
    <t>55</t>
  </si>
  <si>
    <t>118</t>
  </si>
  <si>
    <t>Poznámka k položce:_x000D_
Poznámka k položce:  5x2,5 mm2</t>
  </si>
  <si>
    <t>120</t>
  </si>
  <si>
    <t>Poznámka k položce:_x000D_
Poznámka k položce:  5x4mm2</t>
  </si>
  <si>
    <t>57</t>
  </si>
  <si>
    <t>122</t>
  </si>
  <si>
    <t>Poznámka k položce:_x000D_
Poznámka k položce:  5x6mm2</t>
  </si>
  <si>
    <t>124</t>
  </si>
  <si>
    <t>Poznámka k položce:_x000D_
Poznámka k položce:  3x120+70mm2</t>
  </si>
  <si>
    <t>59</t>
  </si>
  <si>
    <t>Pol50</t>
  </si>
  <si>
    <t>CYKY-O</t>
  </si>
  <si>
    <t>126</t>
  </si>
  <si>
    <t>Poznámka k položce:_x000D_
Poznámka k položce:  2x1,5mm2</t>
  </si>
  <si>
    <t>128</t>
  </si>
  <si>
    <t>61</t>
  </si>
  <si>
    <t>Pol51</t>
  </si>
  <si>
    <t>Vodič CY/zž.</t>
  </si>
  <si>
    <t>130</t>
  </si>
  <si>
    <t>Poznámka k položce:_x000D_
Poznámka k položce:  6 mm2</t>
  </si>
  <si>
    <t>62</t>
  </si>
  <si>
    <t>Pol52</t>
  </si>
  <si>
    <t>Vodič CYA/zž.</t>
  </si>
  <si>
    <t>132</t>
  </si>
  <si>
    <t>Poznámka k položce:_x000D_
Poznámka k položce:  25 mm2</t>
  </si>
  <si>
    <t>63</t>
  </si>
  <si>
    <t>134</t>
  </si>
  <si>
    <t>Poznámka k položce:_x000D_
Poznámka k položce:  50 mm2</t>
  </si>
  <si>
    <t>136</t>
  </si>
  <si>
    <t>Poznámka k položce:_x000D_
Poznámka k položce:  120 mm2</t>
  </si>
  <si>
    <t>65</t>
  </si>
  <si>
    <t>Pol53</t>
  </si>
  <si>
    <t>Kabel JYTY 5x1</t>
  </si>
  <si>
    <t>138</t>
  </si>
  <si>
    <t>Poznámka k položce:_x000D_
Poznámka k položce:  kabel kotelny</t>
  </si>
  <si>
    <t>Pol53.1</t>
  </si>
  <si>
    <t>Kabel J-Y(St)Y 1x2x0,8</t>
  </si>
  <si>
    <t>140</t>
  </si>
  <si>
    <t>Poznámka k položce:_x000D_
Poznámka k položce:  kabel světlíku</t>
  </si>
  <si>
    <t>67</t>
  </si>
  <si>
    <t>Pol54</t>
  </si>
  <si>
    <t>Kabel J-Y(St)Y 4x2x0,8</t>
  </si>
  <si>
    <t>142</t>
  </si>
  <si>
    <t>Pol55</t>
  </si>
  <si>
    <t>Kabel TCEPKPFLE 3x4x0,6</t>
  </si>
  <si>
    <t>144</t>
  </si>
  <si>
    <t>Poznámka k položce:_x000D_
Poznámka k položce:  kabel k regulátoru VZT gastro</t>
  </si>
  <si>
    <t>69</t>
  </si>
  <si>
    <t>Pol56</t>
  </si>
  <si>
    <t>CXKH-V</t>
  </si>
  <si>
    <t>146</t>
  </si>
  <si>
    <t>Poznámka k položce:_x000D_
Poznámka k položce:  2x1,5 mm2</t>
  </si>
  <si>
    <t>Pol57</t>
  </si>
  <si>
    <t>148</t>
  </si>
  <si>
    <t>71</t>
  </si>
  <si>
    <t>Pol68</t>
  </si>
  <si>
    <t>Topný kabel samoregulační 230V/25W/m včetně fólie, připojovací sady a pom. mat. (regulátor v rozvaděči RS)</t>
  </si>
  <si>
    <t>150</t>
  </si>
  <si>
    <t>D6</t>
  </si>
  <si>
    <t>Hromosvod, zemnění</t>
  </si>
  <si>
    <t>01</t>
  </si>
  <si>
    <t>Materiál</t>
  </si>
  <si>
    <t>72</t>
  </si>
  <si>
    <t>35441077</t>
  </si>
  <si>
    <t>drát D 8mm AlMgSi</t>
  </si>
  <si>
    <t>kg</t>
  </si>
  <si>
    <t>152</t>
  </si>
  <si>
    <t>73</t>
  </si>
  <si>
    <t>01.001</t>
  </si>
  <si>
    <t>drát D 8mm AlMgSi s izolací, referenční typ: DEHNalu RD8 AlMgSi WE KM)</t>
  </si>
  <si>
    <t>154</t>
  </si>
  <si>
    <t>74</t>
  </si>
  <si>
    <t>01.002a</t>
  </si>
  <si>
    <t>Instalační sada - vodič CUI 50 mm2, l=5m, nerezová hlavice, stříška, podpěra vedení - komplet sada</t>
  </si>
  <si>
    <t>158</t>
  </si>
  <si>
    <t>75</t>
  </si>
  <si>
    <t>01.002b</t>
  </si>
  <si>
    <t>Příchytka vodiče CUI 50 mm2, l=5m na stěnu</t>
  </si>
  <si>
    <t>160</t>
  </si>
  <si>
    <t>35442062</t>
  </si>
  <si>
    <t>pás zemnící 30x4mm FeZn</t>
  </si>
  <si>
    <t>162</t>
  </si>
  <si>
    <t>77</t>
  </si>
  <si>
    <t>01.003</t>
  </si>
  <si>
    <t>vodič izolovaný s Cu jádrem 16mm2</t>
  </si>
  <si>
    <t>164</t>
  </si>
  <si>
    <t>34571108</t>
  </si>
  <si>
    <t>trubka elektroinstalační pancéřová pevná z PH D 20,6/25 mm, délka 3m</t>
  </si>
  <si>
    <t>166</t>
  </si>
  <si>
    <t>79</t>
  </si>
  <si>
    <t>01.004</t>
  </si>
  <si>
    <t>Příchytka pro kabelové trubky do pr. 25 mm, materiál Polyamid</t>
  </si>
  <si>
    <t>kus</t>
  </si>
  <si>
    <t>168</t>
  </si>
  <si>
    <t>01.005a</t>
  </si>
  <si>
    <t>Jímací tyč AlMgSi, délka 1500 mm</t>
  </si>
  <si>
    <t>170</t>
  </si>
  <si>
    <t>81</t>
  </si>
  <si>
    <t>01.005</t>
  </si>
  <si>
    <t>Jímací tyč AlMgSi, délka 2500 mm</t>
  </si>
  <si>
    <t>172</t>
  </si>
  <si>
    <t>35442034</t>
  </si>
  <si>
    <t>svorka uzemnění nerez zkušební, 81 mm</t>
  </si>
  <si>
    <t>176</t>
  </si>
  <si>
    <t>83</t>
  </si>
  <si>
    <t>35442037</t>
  </si>
  <si>
    <t>svorka uzemnění nerez křížová</t>
  </si>
  <si>
    <t>178</t>
  </si>
  <si>
    <t>35441875</t>
  </si>
  <si>
    <t>svorka křížová pro vodič D 6-10 mm</t>
  </si>
  <si>
    <t>180</t>
  </si>
  <si>
    <t>85</t>
  </si>
  <si>
    <t>01.007</t>
  </si>
  <si>
    <t>Svorka univerzální FeZn</t>
  </si>
  <si>
    <t>182</t>
  </si>
  <si>
    <t>35441986</t>
  </si>
  <si>
    <t>svorka odbočovací a spojovací pro pásek 30x4 mm, FeZn</t>
  </si>
  <si>
    <t>184</t>
  </si>
  <si>
    <t>87</t>
  </si>
  <si>
    <t>35441860</t>
  </si>
  <si>
    <t>svorka FeZn k jímací tyči - 4 šrouby</t>
  </si>
  <si>
    <t>186</t>
  </si>
  <si>
    <t>01.008</t>
  </si>
  <si>
    <t>Svorka zemnící Cu/FeZn drát/pásek</t>
  </si>
  <si>
    <t>188</t>
  </si>
  <si>
    <t>89</t>
  </si>
  <si>
    <t>01.009</t>
  </si>
  <si>
    <t>Tříramenný podstavec FeZn pro jímací tyč, d. do 3,5 m</t>
  </si>
  <si>
    <t>190</t>
  </si>
  <si>
    <t>01.010</t>
  </si>
  <si>
    <t>Betonový podstavec 17kg</t>
  </si>
  <si>
    <t>192</t>
  </si>
  <si>
    <t>91</t>
  </si>
  <si>
    <t>01.011</t>
  </si>
  <si>
    <t>Podložka pod betonový podstavec, materiál plast</t>
  </si>
  <si>
    <t>194</t>
  </si>
  <si>
    <t>35442110</t>
  </si>
  <si>
    <t>štítek plastový - čísla svodů</t>
  </si>
  <si>
    <t>196</t>
  </si>
  <si>
    <t>93</t>
  </si>
  <si>
    <t>01.012</t>
  </si>
  <si>
    <t>Dilatační kus průběžného vedení</t>
  </si>
  <si>
    <t>198</t>
  </si>
  <si>
    <t>24617150</t>
  </si>
  <si>
    <t>nátěr hydroizolační na bázi asfaltu a plastu do spodní stavby</t>
  </si>
  <si>
    <t>200</t>
  </si>
  <si>
    <t>Poznámka k položce:_x000D_
Poznámka k položce: Spotřeba: min. 1,0–1,5 l/m²</t>
  </si>
  <si>
    <t>95</t>
  </si>
  <si>
    <t>01.013</t>
  </si>
  <si>
    <t>Distanční držák s držákem vedení, délka 515 mm, materiál nerez</t>
  </si>
  <si>
    <t>202</t>
  </si>
  <si>
    <t>01.014</t>
  </si>
  <si>
    <t>Podpěra vedení na ploché střechy s betonovou zátěží a dvojitým uchycením vedení</t>
  </si>
  <si>
    <t>204</t>
  </si>
  <si>
    <t>97</t>
  </si>
  <si>
    <t>01.016</t>
  </si>
  <si>
    <t>Podružný materiál - komplet</t>
  </si>
  <si>
    <t>208</t>
  </si>
  <si>
    <t>02</t>
  </si>
  <si>
    <t>Montáž</t>
  </si>
  <si>
    <t>741420001</t>
  </si>
  <si>
    <t>Montáž drát nebo lano hromosvodné svodové D do 10mm s podpěrou</t>
  </si>
  <si>
    <t>210</t>
  </si>
  <si>
    <t>99</t>
  </si>
  <si>
    <t>741410021</t>
  </si>
  <si>
    <t>Montáž vodič uzemňovací pásek průřezu do 120 mm2 v městské zástavbě v zemi</t>
  </si>
  <si>
    <t>212</t>
  </si>
  <si>
    <t>741120303</t>
  </si>
  <si>
    <t>Montáž vodič Cu izolovaný plný a laněný s PVC pláštěm žíla 25-35 mm2 pevně (CY, CHAH-R(V))</t>
  </si>
  <si>
    <t>214</t>
  </si>
  <si>
    <t>101</t>
  </si>
  <si>
    <t>741110002</t>
  </si>
  <si>
    <t>Montáž trubka plastová tuhá D přes 23 do 35 mm uložená pevně</t>
  </si>
  <si>
    <t>216</t>
  </si>
  <si>
    <t>741430005</t>
  </si>
  <si>
    <t>Montáž tyč jímací délky do 3 m na stojan</t>
  </si>
  <si>
    <t>218</t>
  </si>
  <si>
    <t>103</t>
  </si>
  <si>
    <t>741420021</t>
  </si>
  <si>
    <t>Montáž svorka hromosvodná se 2 šrouby</t>
  </si>
  <si>
    <t>222</t>
  </si>
  <si>
    <t>741420022</t>
  </si>
  <si>
    <t>Montáž svorka hromosvodná se 3 šrouby</t>
  </si>
  <si>
    <t>224</t>
  </si>
  <si>
    <t>105</t>
  </si>
  <si>
    <t>741420083</t>
  </si>
  <si>
    <t>Montáž vedení hromosvodné-štítek k označení svodu</t>
  </si>
  <si>
    <t>226</t>
  </si>
  <si>
    <t>02.001</t>
  </si>
  <si>
    <t>Montáž vedení hromosvodové-dilatační kus průběžného vedení</t>
  </si>
  <si>
    <t>228</t>
  </si>
  <si>
    <t>107</t>
  </si>
  <si>
    <t>210293011</t>
  </si>
  <si>
    <t>Nátěry svodových vodičů včetně podpěr a svorek hromosvodů</t>
  </si>
  <si>
    <t>230</t>
  </si>
  <si>
    <t>741420101</t>
  </si>
  <si>
    <t>Montáž držáků oddáleného vedení do zdiva</t>
  </si>
  <si>
    <t>232</t>
  </si>
  <si>
    <t>03</t>
  </si>
  <si>
    <t>Zemní práce</t>
  </si>
  <si>
    <t>109</t>
  </si>
  <si>
    <t>460150054</t>
  </si>
  <si>
    <t>Hloubení kabelových zapažených i nezapažených rýh ručně š 40 cm, hl 70 cm, v hornině tř 4</t>
  </si>
  <si>
    <t>234</t>
  </si>
  <si>
    <t>460560054</t>
  </si>
  <si>
    <t>Zásyp rýh ručně šířky 40 cm, hloubky 70 cm, z horniny třídy 4</t>
  </si>
  <si>
    <t>236</t>
  </si>
  <si>
    <t>111</t>
  </si>
  <si>
    <t>460620014</t>
  </si>
  <si>
    <t>Provizorní úprava terénu se zhutněním, v hornině tř 4</t>
  </si>
  <si>
    <t>m2</t>
  </si>
  <si>
    <t>238</t>
  </si>
  <si>
    <t>03.001</t>
  </si>
  <si>
    <t>Hutnění zeminy po vrstvách tl. maximálně 20 cm</t>
  </si>
  <si>
    <t>m3</t>
  </si>
  <si>
    <t>240</t>
  </si>
  <si>
    <t>04</t>
  </si>
  <si>
    <t>Ostatní</t>
  </si>
  <si>
    <t>113</t>
  </si>
  <si>
    <t>04.001</t>
  </si>
  <si>
    <t>Výchozí revize elektro</t>
  </si>
  <si>
    <t>hod</t>
  </si>
  <si>
    <t>242</t>
  </si>
  <si>
    <t>04.002</t>
  </si>
  <si>
    <t>Vypracování návodu na údržbu a plánu údržby</t>
  </si>
  <si>
    <t>244</t>
  </si>
  <si>
    <t>115</t>
  </si>
  <si>
    <t>04.003</t>
  </si>
  <si>
    <t>Měření uzemňovacích vývodů pro HOP</t>
  </si>
  <si>
    <t>246</t>
  </si>
  <si>
    <t>04.004</t>
  </si>
  <si>
    <t>Koordinace s ostatními profesemi</t>
  </si>
  <si>
    <t>248</t>
  </si>
  <si>
    <t>117</t>
  </si>
  <si>
    <t>04.005</t>
  </si>
  <si>
    <t>Autoplošina</t>
  </si>
  <si>
    <t>250</t>
  </si>
  <si>
    <t>04.006</t>
  </si>
  <si>
    <t>Poplatek za likvidaci a odvoz elektroodpadu - komplet</t>
  </si>
  <si>
    <t>252</t>
  </si>
  <si>
    <t>119</t>
  </si>
  <si>
    <t>04.007</t>
  </si>
  <si>
    <t>Recyklační poplatek</t>
  </si>
  <si>
    <t>254</t>
  </si>
  <si>
    <t>D7</t>
  </si>
  <si>
    <t>Pol71</t>
  </si>
  <si>
    <t>Demontáž, odvoz a likvidace stávajícího elektrovybavení</t>
  </si>
  <si>
    <t>kpl</t>
  </si>
  <si>
    <t>260</t>
  </si>
  <si>
    <t>121</t>
  </si>
  <si>
    <t>Pol72</t>
  </si>
  <si>
    <t>Svorkovnice pro hlavní ochranné pospojování (HOP)</t>
  </si>
  <si>
    <t>262</t>
  </si>
  <si>
    <t>Pol73</t>
  </si>
  <si>
    <t>Řezání kabelové drážky 30x25mm v omítce</t>
  </si>
  <si>
    <t>264</t>
  </si>
  <si>
    <t>123</t>
  </si>
  <si>
    <t>Pol74</t>
  </si>
  <si>
    <t>Drobný montážní materiál (stahovací pásky, sádra, hmoždinky, vruty,...)</t>
  </si>
  <si>
    <t>266</t>
  </si>
  <si>
    <t>Pol75</t>
  </si>
  <si>
    <t>Protipožární ucpávky EI60-120 pro kabelový žlab 200/100</t>
  </si>
  <si>
    <t>268</t>
  </si>
  <si>
    <t>125</t>
  </si>
  <si>
    <t>Pol76</t>
  </si>
  <si>
    <t>Závěrečná měření, kontrola a nastavení prvků</t>
  </si>
  <si>
    <t>270</t>
  </si>
  <si>
    <t>Pol78</t>
  </si>
  <si>
    <t>Výchozí revize</t>
  </si>
  <si>
    <t>kč</t>
  </si>
  <si>
    <t>274</t>
  </si>
  <si>
    <t>VRN</t>
  </si>
  <si>
    <t>Vedlejší rozpočtové náklady</t>
  </si>
  <si>
    <t>127</t>
  </si>
  <si>
    <t>10.001</t>
  </si>
  <si>
    <t>PPV (5%)</t>
  </si>
  <si>
    <t>256</t>
  </si>
  <si>
    <t>{e204fa90-83ef-4ecf-a6bb-5a2022959cd0}</t>
  </si>
  <si>
    <t>03 - elektro - slaboproud</t>
  </si>
  <si>
    <t xml:space="preserve">    742 - Elektroinstalace - slaboproud</t>
  </si>
  <si>
    <t xml:space="preserve">      D1 - Společná televizní anténa (STA)</t>
  </si>
  <si>
    <t xml:space="preserve">        D2 - Anténní systém</t>
  </si>
  <si>
    <t xml:space="preserve">        D3 - Kabely, trasy</t>
  </si>
  <si>
    <t xml:space="preserve">        D4 - Ostatní</t>
  </si>
  <si>
    <t xml:space="preserve">      D5 - Strukturovaná kabeláž (SK) + telefonní rozvod (TEL)</t>
  </si>
  <si>
    <t xml:space="preserve">      D6 - Domácí videotelefon</t>
  </si>
  <si>
    <t xml:space="preserve">      D7 - Společné rozvody ESL</t>
  </si>
  <si>
    <t xml:space="preserve">      OST - Ostatní</t>
  </si>
  <si>
    <t>742</t>
  </si>
  <si>
    <t>Elektroinstalace - slaboproud</t>
  </si>
  <si>
    <t>Společná televizní anténa (STA)</t>
  </si>
  <si>
    <t>Anténní systém</t>
  </si>
  <si>
    <t>Pol77</t>
  </si>
  <si>
    <t>UHF anténa, kanál 21-69, 12.5 dB</t>
  </si>
  <si>
    <t>Offsetová parabola 85cm</t>
  </si>
  <si>
    <t>Pol79</t>
  </si>
  <si>
    <t>Anténní stožár pr. 48mm, v. 2000mm, se stojanem do trojúhelníka o délce stran 1500mm (přesnou rozteč změřit na stavbě podle připravených betonových podstavců)</t>
  </si>
  <si>
    <t>Pol80</t>
  </si>
  <si>
    <t>Výložník se třmenem na stožár pr. 48mm, galvanicky zinkováno</t>
  </si>
  <si>
    <t>Pol81</t>
  </si>
  <si>
    <t>Kotva do betonu</t>
  </si>
  <si>
    <t>Pol82</t>
  </si>
  <si>
    <t>Svodič bleskových proudů pro koaxiální vedení 75 ohm, konektor F, rozhraní zón LPZ 0A a LPZ 1 (na vstupu vedení do objektu).</t>
  </si>
  <si>
    <t>Pol83</t>
  </si>
  <si>
    <t>Rozvodnice svodiče přepětí, IP30, rozměry 300 x 200 x 120 mm</t>
  </si>
  <si>
    <t>Pol83a</t>
  </si>
  <si>
    <t>RSL (prázdná oceloplechová rozvodnice 600x600x250mm), vybavená zásuvkou 230V/16 s přepěťovou ochranou "T3")</t>
  </si>
  <si>
    <t>Pol84</t>
  </si>
  <si>
    <t>MBV 429 PF, širokopásmový zesilovač 30dB</t>
  </si>
  <si>
    <t>Pol85</t>
  </si>
  <si>
    <t>8xSAT kompaktní multipřepínač, SMS 5807 NF</t>
  </si>
  <si>
    <t>Kabely, trasy</t>
  </si>
  <si>
    <t>Pol86</t>
  </si>
  <si>
    <t>Venkovní i vnitřní koaxiální kabel 75 ohm pro SAT rozvody o průměru 6,8 mm, hliníkové opletení</t>
  </si>
  <si>
    <t>Pol87</t>
  </si>
  <si>
    <t>Ohebná elektroinstalační trubka SUPERFLEX pr. 25mm - střední mechanická odolnost</t>
  </si>
  <si>
    <t>Pol88</t>
  </si>
  <si>
    <t>Účastnická zásuvka koncová R/TV - ASE 202</t>
  </si>
  <si>
    <t>Pol89</t>
  </si>
  <si>
    <t>Krabice přístrojová Kopos KU68-1901</t>
  </si>
  <si>
    <t>Pol90</t>
  </si>
  <si>
    <t>Kryt zásuvky + rámeček</t>
  </si>
  <si>
    <t>Pol91</t>
  </si>
  <si>
    <t>F-konektor 7mm krimpovací</t>
  </si>
  <si>
    <t>Pol92</t>
  </si>
  <si>
    <t>ZFR 75 DC - zakončovací rezistor 75 ohm</t>
  </si>
  <si>
    <t>Pol93</t>
  </si>
  <si>
    <t>Měření TV signálu - nastavení antény</t>
  </si>
  <si>
    <t>Pol94</t>
  </si>
  <si>
    <t>Měření útlumu TV signálu</t>
  </si>
  <si>
    <t>Pol97</t>
  </si>
  <si>
    <t>Oživení, uvedení systému do trvalého provozu</t>
  </si>
  <si>
    <t>Pol98</t>
  </si>
  <si>
    <t>Nastavení paramerů systému (rozvodnice RSTA)</t>
  </si>
  <si>
    <t>Pol99</t>
  </si>
  <si>
    <t>Výchozí revize systému</t>
  </si>
  <si>
    <t>Strukturovaná kabeláž (SK) + telefonní rozvod (TEL)</t>
  </si>
  <si>
    <t>Pol100</t>
  </si>
  <si>
    <t>Zásuvka SK 1xRJ45 – pod omítku</t>
  </si>
  <si>
    <t>Pol100.1</t>
  </si>
  <si>
    <t>Patchpanel 12 port cat5e k nástěnné montáži</t>
  </si>
  <si>
    <t>Pol100.2</t>
  </si>
  <si>
    <t>Pol101</t>
  </si>
  <si>
    <t>Krabice odbočovací Kopos KU68-1902</t>
  </si>
  <si>
    <t>Pol102</t>
  </si>
  <si>
    <t>Kabel UTP 4x2x0,5, CAT5E (6)</t>
  </si>
  <si>
    <t>Pol103</t>
  </si>
  <si>
    <t>Kabel TCEPKPFLE 3x4x0,8</t>
  </si>
  <si>
    <t>Pol104</t>
  </si>
  <si>
    <t>Trubka Kopos 1416/1</t>
  </si>
  <si>
    <t>Domácí videotelefon</t>
  </si>
  <si>
    <t>Pol107</t>
  </si>
  <si>
    <t>Tablo domácího videotelefonu</t>
  </si>
  <si>
    <t>Pol108</t>
  </si>
  <si>
    <t>Pol109</t>
  </si>
  <si>
    <t>2-cestný video distributor</t>
  </si>
  <si>
    <t>Pol110</t>
  </si>
  <si>
    <t>Zdroj 18Vss/3,5A</t>
  </si>
  <si>
    <t>Pol111a</t>
  </si>
  <si>
    <t>ABLOY EL460-Elektromechanický úzký samozamykací panikový zámek backset 35mm</t>
  </si>
  <si>
    <t>Pol111b</t>
  </si>
  <si>
    <t>ABLOY-6m propojovací kabel s konektorem pro el.zámky</t>
  </si>
  <si>
    <t>Pol111c</t>
  </si>
  <si>
    <t>ABLOY EA281: kabelová průchodka, délka 478 mm</t>
  </si>
  <si>
    <t>Pol111d</t>
  </si>
  <si>
    <t>ABLOY EA330: univerzální protiplech pro elektromech. zámky, š.23,8 mm</t>
  </si>
  <si>
    <t>Pol111e</t>
  </si>
  <si>
    <t>IKON SX43F1: bezpečnostní kování klika x klika pro EL460,9mm dělený čtyřhran</t>
  </si>
  <si>
    <t>Pol111f</t>
  </si>
  <si>
    <t>S-4: protizákmitová ochrana na zámky, sada 2 ks</t>
  </si>
  <si>
    <t>Pol112</t>
  </si>
  <si>
    <t>Kabel CYKY-O 3x1,5</t>
  </si>
  <si>
    <t>Pol113</t>
  </si>
  <si>
    <t>Kabel CYKY-O 5x1,5</t>
  </si>
  <si>
    <t>Pol114</t>
  </si>
  <si>
    <t>Kabel koaxiální KH21D</t>
  </si>
  <si>
    <t>Pol115</t>
  </si>
  <si>
    <t>Chránička KOPOFLEX KF 09040</t>
  </si>
  <si>
    <t>Pol116</t>
  </si>
  <si>
    <t>Pol117</t>
  </si>
  <si>
    <t>Oživení, měření, revize, dokumentace skutečného stavu</t>
  </si>
  <si>
    <t>Společné rozvody ESL</t>
  </si>
  <si>
    <t>Pol118</t>
  </si>
  <si>
    <t>Chránička 40mm</t>
  </si>
  <si>
    <t>Pol121</t>
  </si>
  <si>
    <t>Protipožární ucpávka EI90 pro kabelovou chráničku D20-40mm</t>
  </si>
  <si>
    <t>Pol105</t>
  </si>
  <si>
    <t>Pomocný montážní materiál</t>
  </si>
  <si>
    <t>OST</t>
  </si>
  <si>
    <t>O-001</t>
  </si>
  <si>
    <t>262144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</si>
</sst>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.mm\.yyyy"/>
    <numFmt numFmtId="165" formatCode="#,##0.00%"/>
    <numFmt numFmtId="166" formatCode="#,##0.00000"/>
    <numFmt numFmtId="167" formatCode="#,##0.000"/>
  </numFmts>
  <fonts count="22" x14ac:knownFonts="1">
    <font>
      <sz val="11"/>
      <color theme="1"/>
      <name val="Calibri"/>
      <family val="2"/>
      <scheme val="minor"/>
    </font>
    <font>
      <sz val="8"/>
      <color rgb="FF3366FF"/>
      <name val="Arial CE"/>
    </font>
    <font>
      <b/>
      <sz val="14"/>
      <name val="Arial CE"/>
    </font>
    <font>
      <sz val="10"/>
      <color rgb="FF3366FF"/>
      <name val="Arial CE"/>
    </font>
    <font>
      <sz val="10"/>
      <color rgb="FF969696"/>
      <name val="Arial CE"/>
    </font>
    <font>
      <b/>
      <sz val="11"/>
      <name val="Arial CE"/>
    </font>
    <font>
      <sz val="10"/>
      <name val="Arial CE"/>
    </font>
    <font>
      <b/>
      <sz val="10"/>
      <name val="Arial CE"/>
    </font>
    <font>
      <b/>
      <sz val="12"/>
      <color rgb="FF960000"/>
      <name val="Arial CE"/>
    </font>
    <font>
      <sz val="8"/>
      <color rgb="FF969696"/>
      <name val="Arial CE"/>
    </font>
    <font>
      <b/>
      <sz val="12"/>
      <name val="Arial CE"/>
    </font>
    <font>
      <sz val="9"/>
      <name val="Arial CE"/>
    </font>
    <font>
      <b/>
      <sz val="12"/>
      <color rgb="FF800000"/>
      <name val="Arial CE"/>
    </font>
    <font>
      <sz val="12"/>
      <color rgb="FF003366"/>
      <name val="Arial CE"/>
    </font>
    <font>
      <sz val="10"/>
      <color rgb="FF003366"/>
      <name val="Arial CE"/>
    </font>
    <font>
      <sz val="9"/>
      <color rgb="FF969696"/>
      <name val="Arial CE"/>
    </font>
    <font>
      <sz val="8"/>
      <color rgb="FF960000"/>
      <name val="Arial CE"/>
    </font>
    <font>
      <b/>
      <sz val="8"/>
      <name val="Arial CE"/>
    </font>
    <font>
      <sz val="8"/>
      <color rgb="FF003366"/>
      <name val="Arial CE"/>
    </font>
    <font>
      <sz val="7"/>
      <color rgb="FF969696"/>
      <name val="Arial CE"/>
    </font>
    <font>
      <i/>
      <sz val="7"/>
      <color rgb="FF969696"/>
      <name val="Arial CE"/>
    </font>
    <font>
      <i/>
      <sz val="8"/>
      <color rgb="FF003366"/>
      <name val="Arial CE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rgb="FFD2D2D2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969696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969696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Protection="1">
      <protection locked="0"/>
    </xf>
    <xf numFmtId="0" fontId="0" fillId="0" borderId="0" xfId="0"/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0" fillId="0" borderId="3" xfId="0" applyBorder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164" fontId="6" fillId="0" borderId="0" xfId="0" applyNumberFormat="1" applyFont="1" applyAlignment="1">
      <alignment horizontal="left" vertical="center"/>
    </xf>
    <xf numFmtId="0" fontId="6" fillId="2" borderId="0" xfId="0" applyFont="1" applyFill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 applyProtection="1">
      <alignment vertical="center" wrapText="1"/>
      <protection locked="0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7" fillId="0" borderId="0" xfId="0" applyFont="1" applyAlignment="1">
      <alignment horizontal="left" vertical="center"/>
    </xf>
    <xf numFmtId="4" fontId="8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>
      <alignment horizontal="left" vertical="center"/>
    </xf>
    <xf numFmtId="4" fontId="4" fillId="0" borderId="0" xfId="0" applyNumberFormat="1" applyFont="1" applyAlignment="1">
      <alignment vertical="center"/>
    </xf>
    <xf numFmtId="165" fontId="4" fillId="0" borderId="0" xfId="0" applyNumberFormat="1" applyFont="1" applyAlignment="1" applyProtection="1">
      <alignment horizontal="right" vertical="center"/>
      <protection locked="0"/>
    </xf>
    <xf numFmtId="0" fontId="0" fillId="4" borderId="0" xfId="0" applyFill="1" applyAlignment="1">
      <alignment vertical="center"/>
    </xf>
    <xf numFmtId="0" fontId="10" fillId="4" borderId="5" xfId="0" applyFont="1" applyFill="1" applyBorder="1" applyAlignment="1">
      <alignment horizontal="left" vertical="center"/>
    </xf>
    <xf numFmtId="0" fontId="0" fillId="4" borderId="6" xfId="0" applyFill="1" applyBorder="1" applyAlignment="1">
      <alignment vertical="center"/>
    </xf>
    <xf numFmtId="0" fontId="10" fillId="4" borderId="6" xfId="0" applyFont="1" applyFill="1" applyBorder="1" applyAlignment="1">
      <alignment horizontal="right" vertical="center"/>
    </xf>
    <xf numFmtId="0" fontId="10" fillId="4" borderId="6" xfId="0" applyFont="1" applyFill="1" applyBorder="1" applyAlignment="1">
      <alignment horizontal="center" vertical="center"/>
    </xf>
    <xf numFmtId="0" fontId="0" fillId="4" borderId="6" xfId="0" applyFill="1" applyBorder="1" applyAlignment="1" applyProtection="1">
      <alignment vertical="center"/>
      <protection locked="0"/>
    </xf>
    <xf numFmtId="4" fontId="10" fillId="4" borderId="6" xfId="0" applyNumberFormat="1" applyFont="1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 applyProtection="1">
      <alignment vertical="center"/>
      <protection locked="0"/>
    </xf>
    <xf numFmtId="0" fontId="6" fillId="0" borderId="0" xfId="0" applyFont="1" applyAlignment="1">
      <alignment horizontal="left" vertical="center" wrapText="1"/>
    </xf>
    <xf numFmtId="0" fontId="11" fillId="4" borderId="0" xfId="0" applyFont="1" applyFill="1" applyAlignment="1">
      <alignment horizontal="left" vertical="center"/>
    </xf>
    <xf numFmtId="0" fontId="0" fillId="4" borderId="0" xfId="0" applyFill="1" applyAlignment="1" applyProtection="1">
      <alignment vertical="center"/>
      <protection locked="0"/>
    </xf>
    <xf numFmtId="0" fontId="11" fillId="4" borderId="0" xfId="0" applyFont="1" applyFill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 applyProtection="1">
      <alignment vertical="center"/>
      <protection locked="0"/>
    </xf>
    <xf numFmtId="4" fontId="13" fillId="0" borderId="10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vertical="center"/>
    </xf>
    <xf numFmtId="0" fontId="14" fillId="0" borderId="10" xfId="0" applyFont="1" applyBorder="1" applyAlignment="1" applyProtection="1">
      <alignment vertical="center"/>
      <protection locked="0"/>
    </xf>
    <xf numFmtId="4" fontId="14" fillId="0" borderId="10" xfId="0" applyNumberFormat="1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 applyProtection="1">
      <alignment horizontal="center" vertical="center" wrapText="1"/>
      <protection locked="0"/>
    </xf>
    <xf numFmtId="0" fontId="11" fillId="4" borderId="13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4" fontId="8" fillId="0" borderId="0" xfId="0" applyNumberFormat="1" applyFont="1"/>
    <xf numFmtId="0" fontId="0" fillId="0" borderId="14" xfId="0" applyBorder="1" applyAlignment="1">
      <alignment vertical="center"/>
    </xf>
    <xf numFmtId="166" fontId="16" fillId="0" borderId="4" xfId="0" applyNumberFormat="1" applyFont="1" applyBorder="1"/>
    <xf numFmtId="166" fontId="16" fillId="0" borderId="15" xfId="0" applyNumberFormat="1" applyFont="1" applyBorder="1"/>
    <xf numFmtId="4" fontId="17" fillId="0" borderId="0" xfId="0" applyNumberFormat="1" applyFont="1" applyAlignment="1">
      <alignment vertical="center"/>
    </xf>
    <xf numFmtId="0" fontId="18" fillId="0" borderId="0" xfId="0" applyFont="1"/>
    <xf numFmtId="0" fontId="18" fillId="0" borderId="3" xfId="0" applyFont="1" applyBorder="1"/>
    <xf numFmtId="0" fontId="1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8" fillId="0" borderId="0" xfId="0" applyFont="1" applyProtection="1">
      <protection locked="0"/>
    </xf>
    <xf numFmtId="4" fontId="13" fillId="0" borderId="0" xfId="0" applyNumberFormat="1" applyFont="1"/>
    <xf numFmtId="0" fontId="18" fillId="0" borderId="16" xfId="0" applyFont="1" applyBorder="1"/>
    <xf numFmtId="166" fontId="18" fillId="0" borderId="0" xfId="0" applyNumberFormat="1" applyFont="1"/>
    <xf numFmtId="166" fontId="18" fillId="0" borderId="17" xfId="0" applyNumberFormat="1" applyFont="1" applyBorder="1"/>
    <xf numFmtId="0" fontId="18" fillId="0" borderId="0" xfId="0" applyFont="1" applyAlignment="1">
      <alignment horizontal="center"/>
    </xf>
    <xf numFmtId="4" fontId="18" fillId="0" borderId="0" xfId="0" applyNumberFormat="1" applyFont="1" applyAlignment="1">
      <alignment vertical="center"/>
    </xf>
    <xf numFmtId="0" fontId="14" fillId="0" borderId="0" xfId="0" applyFont="1" applyAlignment="1">
      <alignment horizontal="left"/>
    </xf>
    <xf numFmtId="4" fontId="14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49" fontId="11" fillId="0" borderId="18" xfId="0" applyNumberFormat="1" applyFont="1" applyBorder="1" applyAlignment="1" applyProtection="1">
      <alignment horizontal="left" vertical="center" wrapText="1"/>
      <protection locked="0"/>
    </xf>
    <xf numFmtId="0" fontId="11" fillId="0" borderId="18" xfId="0" applyFont="1" applyBorder="1" applyAlignment="1" applyProtection="1">
      <alignment horizontal="left" vertical="center" wrapText="1"/>
      <protection locked="0"/>
    </xf>
    <xf numFmtId="0" fontId="11" fillId="0" borderId="18" xfId="0" applyFont="1" applyBorder="1" applyAlignment="1" applyProtection="1">
      <alignment horizontal="center" vertical="center" wrapText="1"/>
      <protection locked="0"/>
    </xf>
    <xf numFmtId="167" fontId="11" fillId="0" borderId="18" xfId="0" applyNumberFormat="1" applyFont="1" applyBorder="1" applyAlignment="1" applyProtection="1">
      <alignment vertical="center"/>
      <protection locked="0"/>
    </xf>
    <xf numFmtId="4" fontId="11" fillId="2" borderId="18" xfId="0" applyNumberFormat="1" applyFont="1" applyFill="1" applyBorder="1" applyAlignment="1" applyProtection="1">
      <alignment vertical="center"/>
      <protection locked="0"/>
    </xf>
    <xf numFmtId="4" fontId="11" fillId="0" borderId="18" xfId="0" applyNumberFormat="1" applyFont="1" applyBorder="1" applyAlignment="1" applyProtection="1">
      <alignment vertical="center"/>
      <protection locked="0"/>
    </xf>
    <xf numFmtId="0" fontId="15" fillId="2" borderId="16" xfId="0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>
      <alignment horizontal="center" vertical="center"/>
    </xf>
    <xf numFmtId="166" fontId="15" fillId="0" borderId="0" xfId="0" applyNumberFormat="1" applyFont="1" applyAlignment="1">
      <alignment vertical="center"/>
    </xf>
    <xf numFmtId="166" fontId="15" fillId="0" borderId="17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0" xfId="0" applyFont="1"/>
    <xf numFmtId="0" fontId="21" fillId="0" borderId="3" xfId="0" applyFont="1" applyBorder="1"/>
    <xf numFmtId="0" fontId="21" fillId="0" borderId="0" xfId="0" applyFont="1" applyAlignment="1">
      <alignment horizontal="left"/>
    </xf>
    <xf numFmtId="0" fontId="21" fillId="0" borderId="0" xfId="0" applyFont="1" applyProtection="1">
      <protection locked="0"/>
    </xf>
    <xf numFmtId="4" fontId="21" fillId="0" borderId="0" xfId="0" applyNumberFormat="1" applyFont="1"/>
    <xf numFmtId="0" fontId="21" fillId="0" borderId="16" xfId="0" applyFont="1" applyBorder="1"/>
    <xf numFmtId="166" fontId="21" fillId="0" borderId="0" xfId="0" applyNumberFormat="1" applyFont="1"/>
    <xf numFmtId="166" fontId="21" fillId="0" borderId="17" xfId="0" applyNumberFormat="1" applyFont="1" applyBorder="1"/>
    <xf numFmtId="0" fontId="21" fillId="0" borderId="0" xfId="0" applyFont="1" applyAlignment="1">
      <alignment horizontal="center"/>
    </xf>
    <xf numFmtId="4" fontId="21" fillId="0" borderId="0" xfId="0" applyNumberFormat="1" applyFont="1" applyAlignment="1">
      <alignment vertical="center"/>
    </xf>
    <xf numFmtId="0" fontId="15" fillId="2" borderId="19" xfId="0" applyFont="1" applyFill="1" applyBorder="1" applyAlignment="1" applyProtection="1">
      <alignment horizontal="left" vertical="center"/>
      <protection locked="0"/>
    </xf>
    <xf numFmtId="0" fontId="15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66" fontId="15" fillId="0" borderId="10" xfId="0" applyNumberFormat="1" applyFont="1" applyBorder="1" applyAlignment="1">
      <alignment vertical="center"/>
    </xf>
    <xf numFmtId="166" fontId="15" fillId="0" borderId="20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1" fillId="3" borderId="0" xfId="0" applyFont="1" applyFill="1" applyAlignment="1">
      <alignment horizontal="center" vertical="center"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6" fillId="2" borderId="0" xfId="0" applyFont="1" applyFill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vel/Disk%20Google/84%20NABIDKY%202020/7%20NABIDKY%202020%20151%20-%20200/N20187%20-%20Py&#353;ely,%20Mesto%20Py&#353;ely,/SUBDODAVATELE/V&#253;kaz%20v&#253;mer%20vypsan&#253;%207.7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 stavby"/>
      <sheetName val="01 - stavební část"/>
      <sheetName val="02 - elektro - silnoproud"/>
      <sheetName val="03 - elektro - slaboproud"/>
      <sheetName val="04 - ústřední vytápění"/>
      <sheetName val="05 - vzduchotechnika"/>
      <sheetName val="06 - zdravotechnické inst..."/>
      <sheetName val="01 - stavební část_01"/>
      <sheetName val="00 - přípravné práce, bou..."/>
      <sheetName val="01 - zpevněné plochy"/>
      <sheetName val="02 - gabionové zdi"/>
      <sheetName val="03 - oplocení"/>
      <sheetName val="04 - ozelenění, výsadba t..."/>
      <sheetName val="VON - vedlejší a ostatní ..."/>
      <sheetName val="Pokyny pro vyplnění"/>
    </sheetNames>
    <sheetDataSet>
      <sheetData sheetId="0">
        <row r="6">
          <cell r="K6" t="str">
            <v>Mateřská školka - Stavební úpravy objektu bývalého NS Jednota, Pražská 326, Pyšely</v>
          </cell>
        </row>
        <row r="8">
          <cell r="AN8" t="str">
            <v>7. 3. 2020</v>
          </cell>
        </row>
        <row r="13">
          <cell r="AN13" t="str">
            <v>Vyplň údaj</v>
          </cell>
        </row>
        <row r="14">
          <cell r="E14" t="str">
            <v>Vyplň údaj</v>
          </cell>
          <cell r="AN14" t="str">
            <v>Vyplň údaj</v>
          </cell>
        </row>
        <row r="19">
          <cell r="AN19" t="str">
            <v/>
          </cell>
        </row>
        <row r="20">
          <cell r="E20" t="str">
            <v xml:space="preserve"> </v>
          </cell>
          <cell r="AN20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M267"/>
  <sheetViews>
    <sheetView workbookViewId="0">
      <selection activeCell="V17" sqref="V17"/>
    </sheetView>
  </sheetViews>
  <sheetFormatPr defaultRowHeight="14.4" x14ac:dyDescent="0.3"/>
  <cols>
    <col min="1" max="1" width="6.44140625" style="2" customWidth="1"/>
    <col min="2" max="2" width="1.33203125" style="2" customWidth="1"/>
    <col min="3" max="3" width="3.21875" style="2" customWidth="1"/>
    <col min="4" max="4" width="3.33203125" style="2" customWidth="1"/>
    <col min="5" max="5" width="13.33203125" style="2" customWidth="1"/>
    <col min="6" max="6" width="39.5546875" style="2" customWidth="1"/>
    <col min="7" max="7" width="5.44140625" style="2" customWidth="1"/>
    <col min="8" max="8" width="8.88671875" style="2"/>
    <col min="9" max="9" width="15.6640625" style="1" customWidth="1"/>
    <col min="10" max="11" width="15.6640625" style="2" customWidth="1"/>
    <col min="12" max="12" width="7.21875" style="2" customWidth="1"/>
    <col min="13" max="13" width="8.44140625" style="2" hidden="1" customWidth="1"/>
    <col min="14" max="14" width="8.88671875" style="2"/>
    <col min="15" max="20" width="11" style="2" hidden="1" customWidth="1"/>
    <col min="21" max="21" width="12.6640625" style="2" hidden="1" customWidth="1"/>
    <col min="22" max="22" width="9.5546875" style="2" customWidth="1"/>
    <col min="23" max="23" width="12.6640625" style="2" customWidth="1"/>
    <col min="24" max="24" width="9.5546875" style="2" customWidth="1"/>
    <col min="25" max="25" width="11.6640625" style="2" customWidth="1"/>
    <col min="26" max="26" width="8.5546875" style="2" customWidth="1"/>
    <col min="27" max="27" width="11.6640625" style="2" customWidth="1"/>
    <col min="28" max="28" width="12.6640625" style="2" customWidth="1"/>
    <col min="29" max="29" width="8.5546875" style="2" customWidth="1"/>
    <col min="30" max="30" width="11.6640625" style="2" customWidth="1"/>
    <col min="31" max="31" width="12.6640625" style="2" customWidth="1"/>
    <col min="32" max="16384" width="8.88671875" style="2"/>
  </cols>
  <sheetData>
    <row r="2" spans="2:46" ht="36.9" customHeight="1" x14ac:dyDescent="0.3">
      <c r="L2" s="124" t="s">
        <v>0</v>
      </c>
      <c r="M2" s="125"/>
      <c r="N2" s="125"/>
      <c r="O2" s="125"/>
      <c r="P2" s="125"/>
      <c r="Q2" s="125"/>
      <c r="R2" s="125"/>
      <c r="S2" s="125"/>
      <c r="T2" s="125"/>
      <c r="U2" s="125"/>
      <c r="V2" s="125"/>
      <c r="AT2" s="3" t="s">
        <v>1</v>
      </c>
    </row>
    <row r="3" spans="2:46" ht="6.9" customHeight="1" x14ac:dyDescent="0.3">
      <c r="B3" s="4"/>
      <c r="C3" s="5"/>
      <c r="D3" s="5"/>
      <c r="E3" s="5"/>
      <c r="F3" s="5"/>
      <c r="G3" s="5"/>
      <c r="H3" s="5"/>
      <c r="I3" s="6"/>
      <c r="J3" s="5"/>
      <c r="K3" s="5"/>
      <c r="L3" s="7"/>
      <c r="AT3" s="3" t="s">
        <v>2</v>
      </c>
    </row>
    <row r="4" spans="2:46" ht="24.9" customHeight="1" x14ac:dyDescent="0.3">
      <c r="B4" s="7"/>
      <c r="D4" s="8" t="s">
        <v>3</v>
      </c>
      <c r="L4" s="7"/>
      <c r="M4" s="9" t="s">
        <v>4</v>
      </c>
      <c r="AT4" s="3" t="s">
        <v>5</v>
      </c>
    </row>
    <row r="5" spans="2:46" ht="6.9" customHeight="1" x14ac:dyDescent="0.3">
      <c r="B5" s="7"/>
      <c r="L5" s="7"/>
    </row>
    <row r="6" spans="2:46" ht="12" customHeight="1" x14ac:dyDescent="0.3">
      <c r="B6" s="7"/>
      <c r="D6" s="10" t="s">
        <v>6</v>
      </c>
      <c r="L6" s="7"/>
    </row>
    <row r="7" spans="2:46" ht="23.25" customHeight="1" x14ac:dyDescent="0.3">
      <c r="B7" s="7"/>
      <c r="E7" s="126" t="str">
        <f>'[1]Rekapitulace stavby'!K6</f>
        <v>Mateřská školka - Stavební úpravy objektu bývalého NS Jednota, Pražská 326, Pyšely</v>
      </c>
      <c r="F7" s="127"/>
      <c r="G7" s="127"/>
      <c r="H7" s="127"/>
      <c r="L7" s="7"/>
    </row>
    <row r="8" spans="2:46" ht="12" customHeight="1" x14ac:dyDescent="0.3">
      <c r="B8" s="7"/>
      <c r="D8" s="10" t="s">
        <v>7</v>
      </c>
      <c r="L8" s="7"/>
    </row>
    <row r="9" spans="2:46" s="12" customFormat="1" ht="16.5" customHeight="1" x14ac:dyDescent="0.3">
      <c r="B9" s="11"/>
      <c r="E9" s="126" t="s">
        <v>8</v>
      </c>
      <c r="F9" s="123"/>
      <c r="G9" s="123"/>
      <c r="H9" s="123"/>
      <c r="I9" s="13"/>
      <c r="L9" s="11"/>
    </row>
    <row r="10" spans="2:46" s="12" customFormat="1" ht="12" customHeight="1" x14ac:dyDescent="0.3">
      <c r="B10" s="11"/>
      <c r="D10" s="10" t="s">
        <v>9</v>
      </c>
      <c r="I10" s="13"/>
      <c r="L10" s="11"/>
    </row>
    <row r="11" spans="2:46" s="12" customFormat="1" ht="16.5" customHeight="1" x14ac:dyDescent="0.3">
      <c r="B11" s="11"/>
      <c r="E11" s="122" t="s">
        <v>10</v>
      </c>
      <c r="F11" s="123"/>
      <c r="G11" s="123"/>
      <c r="H11" s="123"/>
      <c r="I11" s="13"/>
      <c r="L11" s="11"/>
    </row>
    <row r="12" spans="2:46" s="12" customFormat="1" x14ac:dyDescent="0.3">
      <c r="B12" s="11"/>
      <c r="I12" s="13"/>
      <c r="L12" s="11"/>
    </row>
    <row r="13" spans="2:46" s="12" customFormat="1" ht="12" customHeight="1" x14ac:dyDescent="0.3">
      <c r="B13" s="11"/>
      <c r="D13" s="10" t="s">
        <v>11</v>
      </c>
      <c r="F13" s="17" t="s">
        <v>12</v>
      </c>
      <c r="I13" s="14" t="s">
        <v>13</v>
      </c>
      <c r="J13" s="17" t="s">
        <v>12</v>
      </c>
      <c r="L13" s="11"/>
    </row>
    <row r="14" spans="2:46" s="12" customFormat="1" ht="12" customHeight="1" x14ac:dyDescent="0.3">
      <c r="B14" s="11"/>
      <c r="D14" s="10" t="s">
        <v>14</v>
      </c>
      <c r="F14" s="17" t="s">
        <v>15</v>
      </c>
      <c r="I14" s="14" t="s">
        <v>16</v>
      </c>
      <c r="J14" s="15" t="str">
        <f>'[1]Rekapitulace stavby'!AN8</f>
        <v>7. 3. 2020</v>
      </c>
      <c r="L14" s="11"/>
    </row>
    <row r="15" spans="2:46" s="12" customFormat="1" ht="10.95" customHeight="1" x14ac:dyDescent="0.3">
      <c r="B15" s="11"/>
      <c r="I15" s="13"/>
      <c r="L15" s="11"/>
    </row>
    <row r="16" spans="2:46" s="12" customFormat="1" ht="12" customHeight="1" x14ac:dyDescent="0.3">
      <c r="B16" s="11"/>
      <c r="D16" s="10" t="s">
        <v>17</v>
      </c>
      <c r="I16" s="14" t="s">
        <v>18</v>
      </c>
      <c r="J16" s="17" t="s">
        <v>12</v>
      </c>
      <c r="L16" s="11"/>
    </row>
    <row r="17" spans="2:12" s="12" customFormat="1" ht="18" customHeight="1" x14ac:dyDescent="0.3">
      <c r="B17" s="11"/>
      <c r="E17" s="17" t="s">
        <v>19</v>
      </c>
      <c r="I17" s="14" t="s">
        <v>20</v>
      </c>
      <c r="J17" s="17" t="s">
        <v>12</v>
      </c>
      <c r="L17" s="11"/>
    </row>
    <row r="18" spans="2:12" s="12" customFormat="1" ht="6.9" customHeight="1" x14ac:dyDescent="0.3">
      <c r="B18" s="11"/>
      <c r="I18" s="13"/>
      <c r="L18" s="11"/>
    </row>
    <row r="19" spans="2:12" s="12" customFormat="1" ht="12" customHeight="1" x14ac:dyDescent="0.3">
      <c r="B19" s="11"/>
      <c r="D19" s="10" t="s">
        <v>21</v>
      </c>
      <c r="I19" s="14" t="s">
        <v>18</v>
      </c>
      <c r="J19" s="16" t="str">
        <f>'[1]Rekapitulace stavby'!AN13</f>
        <v>Vyplň údaj</v>
      </c>
      <c r="L19" s="11"/>
    </row>
    <row r="20" spans="2:12" s="12" customFormat="1" ht="18" customHeight="1" x14ac:dyDescent="0.3">
      <c r="B20" s="11"/>
      <c r="E20" s="128" t="str">
        <f>'[1]Rekapitulace stavby'!E14</f>
        <v>Vyplň údaj</v>
      </c>
      <c r="F20" s="129"/>
      <c r="G20" s="129"/>
      <c r="H20" s="129"/>
      <c r="I20" s="14" t="s">
        <v>20</v>
      </c>
      <c r="J20" s="16" t="str">
        <f>'[1]Rekapitulace stavby'!AN14</f>
        <v>Vyplň údaj</v>
      </c>
      <c r="L20" s="11"/>
    </row>
    <row r="21" spans="2:12" s="12" customFormat="1" ht="6.9" customHeight="1" x14ac:dyDescent="0.3">
      <c r="B21" s="11"/>
      <c r="I21" s="13"/>
      <c r="L21" s="11"/>
    </row>
    <row r="22" spans="2:12" s="12" customFormat="1" ht="12" customHeight="1" x14ac:dyDescent="0.3">
      <c r="B22" s="11"/>
      <c r="D22" s="10" t="s">
        <v>22</v>
      </c>
      <c r="I22" s="14" t="s">
        <v>18</v>
      </c>
      <c r="J22" s="17" t="s">
        <v>12</v>
      </c>
      <c r="L22" s="11"/>
    </row>
    <row r="23" spans="2:12" s="12" customFormat="1" ht="18" customHeight="1" x14ac:dyDescent="0.3">
      <c r="B23" s="11"/>
      <c r="E23" s="17" t="s">
        <v>23</v>
      </c>
      <c r="I23" s="14" t="s">
        <v>20</v>
      </c>
      <c r="J23" s="17" t="s">
        <v>12</v>
      </c>
      <c r="L23" s="11"/>
    </row>
    <row r="24" spans="2:12" s="12" customFormat="1" ht="6.9" customHeight="1" x14ac:dyDescent="0.3">
      <c r="B24" s="11"/>
      <c r="I24" s="13"/>
      <c r="L24" s="11"/>
    </row>
    <row r="25" spans="2:12" s="12" customFormat="1" ht="12" customHeight="1" x14ac:dyDescent="0.3">
      <c r="B25" s="11"/>
      <c r="D25" s="10" t="s">
        <v>24</v>
      </c>
      <c r="I25" s="14" t="s">
        <v>18</v>
      </c>
      <c r="J25" s="17" t="str">
        <f>IF('[1]Rekapitulace stavby'!AN19="","",'[1]Rekapitulace stavby'!AN19)</f>
        <v/>
      </c>
      <c r="L25" s="11"/>
    </row>
    <row r="26" spans="2:12" s="12" customFormat="1" ht="18" customHeight="1" x14ac:dyDescent="0.3">
      <c r="B26" s="11"/>
      <c r="E26" s="17" t="str">
        <f>IF('[1]Rekapitulace stavby'!E20="","",'[1]Rekapitulace stavby'!E20)</f>
        <v xml:space="preserve"> </v>
      </c>
      <c r="I26" s="14" t="s">
        <v>20</v>
      </c>
      <c r="J26" s="17" t="str">
        <f>IF('[1]Rekapitulace stavby'!AN20="","",'[1]Rekapitulace stavby'!AN20)</f>
        <v/>
      </c>
      <c r="L26" s="11"/>
    </row>
    <row r="27" spans="2:12" s="12" customFormat="1" ht="6.9" customHeight="1" x14ac:dyDescent="0.3">
      <c r="B27" s="11"/>
      <c r="I27" s="13"/>
      <c r="L27" s="11"/>
    </row>
    <row r="28" spans="2:12" s="12" customFormat="1" ht="12" customHeight="1" x14ac:dyDescent="0.3">
      <c r="B28" s="11"/>
      <c r="D28" s="10" t="s">
        <v>25</v>
      </c>
      <c r="I28" s="13"/>
      <c r="L28" s="11"/>
    </row>
    <row r="29" spans="2:12" s="18" customFormat="1" ht="83.25" customHeight="1" x14ac:dyDescent="0.3">
      <c r="B29" s="19"/>
      <c r="E29" s="130" t="s">
        <v>26</v>
      </c>
      <c r="F29" s="130"/>
      <c r="G29" s="130"/>
      <c r="H29" s="130"/>
      <c r="I29" s="20"/>
      <c r="L29" s="19"/>
    </row>
    <row r="30" spans="2:12" s="12" customFormat="1" ht="6.9" customHeight="1" x14ac:dyDescent="0.3">
      <c r="B30" s="11"/>
      <c r="I30" s="13"/>
      <c r="L30" s="11"/>
    </row>
    <row r="31" spans="2:12" s="12" customFormat="1" ht="6.9" customHeight="1" x14ac:dyDescent="0.3">
      <c r="B31" s="11"/>
      <c r="D31" s="21"/>
      <c r="E31" s="21"/>
      <c r="F31" s="21"/>
      <c r="G31" s="21"/>
      <c r="H31" s="21"/>
      <c r="I31" s="22"/>
      <c r="J31" s="21"/>
      <c r="K31" s="21"/>
      <c r="L31" s="11"/>
    </row>
    <row r="32" spans="2:12" s="12" customFormat="1" ht="25.35" customHeight="1" x14ac:dyDescent="0.3">
      <c r="B32" s="11"/>
      <c r="D32" s="23" t="s">
        <v>27</v>
      </c>
      <c r="I32" s="13"/>
      <c r="J32" s="24">
        <f>ROUND(J99, 2)</f>
        <v>0</v>
      </c>
      <c r="L32" s="11"/>
    </row>
    <row r="33" spans="2:12" s="12" customFormat="1" ht="6.9" customHeight="1" x14ac:dyDescent="0.3">
      <c r="B33" s="11"/>
      <c r="D33" s="21"/>
      <c r="E33" s="21"/>
      <c r="F33" s="21"/>
      <c r="G33" s="21"/>
      <c r="H33" s="21"/>
      <c r="I33" s="22"/>
      <c r="J33" s="21"/>
      <c r="K33" s="21"/>
      <c r="L33" s="11"/>
    </row>
    <row r="34" spans="2:12" s="12" customFormat="1" ht="14.4" customHeight="1" x14ac:dyDescent="0.3">
      <c r="B34" s="11"/>
      <c r="F34" s="25" t="s">
        <v>28</v>
      </c>
      <c r="I34" s="26" t="s">
        <v>29</v>
      </c>
      <c r="J34" s="25" t="s">
        <v>30</v>
      </c>
      <c r="L34" s="11"/>
    </row>
    <row r="35" spans="2:12" s="12" customFormat="1" ht="14.4" customHeight="1" x14ac:dyDescent="0.3">
      <c r="B35" s="11"/>
      <c r="D35" s="27" t="s">
        <v>31</v>
      </c>
      <c r="E35" s="10" t="s">
        <v>32</v>
      </c>
      <c r="F35" s="28">
        <f>ROUND((SUM(BE99:BE266)),  2)</f>
        <v>0</v>
      </c>
      <c r="I35" s="29">
        <v>0.21</v>
      </c>
      <c r="J35" s="28">
        <f>ROUND(((SUM(BE99:BE266))*I35),  2)</f>
        <v>0</v>
      </c>
      <c r="L35" s="11"/>
    </row>
    <row r="36" spans="2:12" s="12" customFormat="1" ht="14.4" customHeight="1" x14ac:dyDescent="0.3">
      <c r="B36" s="11"/>
      <c r="E36" s="10" t="s">
        <v>33</v>
      </c>
      <c r="F36" s="28">
        <f>ROUND((SUM(BF99:BF266)),  2)</f>
        <v>0</v>
      </c>
      <c r="I36" s="29">
        <v>0.15</v>
      </c>
      <c r="J36" s="28">
        <f>ROUND(((SUM(BF99:BF266))*I36),  2)</f>
        <v>0</v>
      </c>
      <c r="L36" s="11"/>
    </row>
    <row r="37" spans="2:12" s="12" customFormat="1" ht="14.4" hidden="1" customHeight="1" x14ac:dyDescent="0.3">
      <c r="B37" s="11"/>
      <c r="E37" s="10" t="s">
        <v>34</v>
      </c>
      <c r="F37" s="28">
        <f>ROUND((SUM(BG99:BG266)),  2)</f>
        <v>0</v>
      </c>
      <c r="I37" s="29">
        <v>0.21</v>
      </c>
      <c r="J37" s="28">
        <f>0</f>
        <v>0</v>
      </c>
      <c r="L37" s="11"/>
    </row>
    <row r="38" spans="2:12" s="12" customFormat="1" ht="14.4" hidden="1" customHeight="1" x14ac:dyDescent="0.3">
      <c r="B38" s="11"/>
      <c r="E38" s="10" t="s">
        <v>35</v>
      </c>
      <c r="F38" s="28">
        <f>ROUND((SUM(BH99:BH266)),  2)</f>
        <v>0</v>
      </c>
      <c r="I38" s="29">
        <v>0.15</v>
      </c>
      <c r="J38" s="28">
        <f>0</f>
        <v>0</v>
      </c>
      <c r="L38" s="11"/>
    </row>
    <row r="39" spans="2:12" s="12" customFormat="1" ht="14.4" hidden="1" customHeight="1" x14ac:dyDescent="0.3">
      <c r="B39" s="11"/>
      <c r="E39" s="10" t="s">
        <v>36</v>
      </c>
      <c r="F39" s="28">
        <f>ROUND((SUM(BI99:BI266)),  2)</f>
        <v>0</v>
      </c>
      <c r="I39" s="29">
        <v>0</v>
      </c>
      <c r="J39" s="28">
        <f>0</f>
        <v>0</v>
      </c>
      <c r="L39" s="11"/>
    </row>
    <row r="40" spans="2:12" s="12" customFormat="1" ht="6.9" customHeight="1" x14ac:dyDescent="0.3">
      <c r="B40" s="11"/>
      <c r="I40" s="13"/>
      <c r="L40" s="11"/>
    </row>
    <row r="41" spans="2:12" s="12" customFormat="1" ht="25.35" customHeight="1" x14ac:dyDescent="0.3">
      <c r="B41" s="11"/>
      <c r="C41" s="30"/>
      <c r="D41" s="31" t="s">
        <v>37</v>
      </c>
      <c r="E41" s="32"/>
      <c r="F41" s="32"/>
      <c r="G41" s="33" t="s">
        <v>38</v>
      </c>
      <c r="H41" s="34" t="s">
        <v>39</v>
      </c>
      <c r="I41" s="35"/>
      <c r="J41" s="36">
        <f>SUM(J32:J39)</f>
        <v>0</v>
      </c>
      <c r="K41" s="37"/>
      <c r="L41" s="11"/>
    </row>
    <row r="42" spans="2:12" s="12" customFormat="1" ht="14.4" customHeight="1" x14ac:dyDescent="0.3">
      <c r="B42" s="38"/>
      <c r="C42" s="39"/>
      <c r="D42" s="39"/>
      <c r="E42" s="39"/>
      <c r="F42" s="39"/>
      <c r="G42" s="39"/>
      <c r="H42" s="39"/>
      <c r="I42" s="40"/>
      <c r="J42" s="39"/>
      <c r="K42" s="39"/>
      <c r="L42" s="11"/>
    </row>
    <row r="46" spans="2:12" s="12" customFormat="1" ht="6.9" customHeight="1" x14ac:dyDescent="0.3">
      <c r="B46" s="41"/>
      <c r="C46" s="42"/>
      <c r="D46" s="42"/>
      <c r="E46" s="42"/>
      <c r="F46" s="42"/>
      <c r="G46" s="42"/>
      <c r="H46" s="42"/>
      <c r="I46" s="43"/>
      <c r="J46" s="42"/>
      <c r="K46" s="42"/>
      <c r="L46" s="11"/>
    </row>
    <row r="47" spans="2:12" s="12" customFormat="1" ht="24.9" customHeight="1" x14ac:dyDescent="0.3">
      <c r="B47" s="11"/>
      <c r="C47" s="8" t="s">
        <v>40</v>
      </c>
      <c r="I47" s="13"/>
      <c r="L47" s="11"/>
    </row>
    <row r="48" spans="2:12" s="12" customFormat="1" ht="6.9" customHeight="1" x14ac:dyDescent="0.3">
      <c r="B48" s="11"/>
      <c r="I48" s="13"/>
      <c r="L48" s="11"/>
    </row>
    <row r="49" spans="2:47" s="12" customFormat="1" ht="12" customHeight="1" x14ac:dyDescent="0.3">
      <c r="B49" s="11"/>
      <c r="C49" s="10" t="s">
        <v>6</v>
      </c>
      <c r="I49" s="13"/>
      <c r="L49" s="11"/>
    </row>
    <row r="50" spans="2:47" s="12" customFormat="1" ht="23.25" customHeight="1" x14ac:dyDescent="0.3">
      <c r="B50" s="11"/>
      <c r="E50" s="126" t="str">
        <f>E7</f>
        <v>Mateřská školka - Stavební úpravy objektu bývalého NS Jednota, Pražská 326, Pyšely</v>
      </c>
      <c r="F50" s="127"/>
      <c r="G50" s="127"/>
      <c r="H50" s="127"/>
      <c r="I50" s="13"/>
      <c r="L50" s="11"/>
    </row>
    <row r="51" spans="2:47" ht="12" customHeight="1" x14ac:dyDescent="0.3">
      <c r="B51" s="7"/>
      <c r="C51" s="10" t="s">
        <v>7</v>
      </c>
      <c r="L51" s="7"/>
    </row>
    <row r="52" spans="2:47" s="12" customFormat="1" ht="16.5" customHeight="1" x14ac:dyDescent="0.3">
      <c r="B52" s="11"/>
      <c r="E52" s="126" t="s">
        <v>8</v>
      </c>
      <c r="F52" s="123"/>
      <c r="G52" s="123"/>
      <c r="H52" s="123"/>
      <c r="I52" s="13"/>
      <c r="L52" s="11"/>
    </row>
    <row r="53" spans="2:47" s="12" customFormat="1" ht="12" customHeight="1" x14ac:dyDescent="0.3">
      <c r="B53" s="11"/>
      <c r="C53" s="10" t="s">
        <v>9</v>
      </c>
      <c r="I53" s="13"/>
      <c r="L53" s="11"/>
    </row>
    <row r="54" spans="2:47" s="12" customFormat="1" ht="16.5" customHeight="1" x14ac:dyDescent="0.3">
      <c r="B54" s="11"/>
      <c r="E54" s="122" t="str">
        <f>E11</f>
        <v>02 - elektro - silnoproud</v>
      </c>
      <c r="F54" s="123"/>
      <c r="G54" s="123"/>
      <c r="H54" s="123"/>
      <c r="I54" s="13"/>
      <c r="L54" s="11"/>
    </row>
    <row r="55" spans="2:47" s="12" customFormat="1" ht="6.9" customHeight="1" x14ac:dyDescent="0.3">
      <c r="B55" s="11"/>
      <c r="I55" s="13"/>
      <c r="L55" s="11"/>
    </row>
    <row r="56" spans="2:47" s="12" customFormat="1" ht="12" customHeight="1" x14ac:dyDescent="0.3">
      <c r="B56" s="11"/>
      <c r="C56" s="10" t="s">
        <v>14</v>
      </c>
      <c r="F56" s="17" t="str">
        <f>F14</f>
        <v>Pyšely</v>
      </c>
      <c r="I56" s="14" t="s">
        <v>16</v>
      </c>
      <c r="J56" s="15" t="str">
        <f>IF(J14="","",J14)</f>
        <v>7. 3. 2020</v>
      </c>
      <c r="L56" s="11"/>
    </row>
    <row r="57" spans="2:47" s="12" customFormat="1" ht="6.9" customHeight="1" x14ac:dyDescent="0.3">
      <c r="B57" s="11"/>
      <c r="I57" s="13"/>
      <c r="L57" s="11"/>
    </row>
    <row r="58" spans="2:47" s="12" customFormat="1" ht="54.45" customHeight="1" x14ac:dyDescent="0.3">
      <c r="B58" s="11"/>
      <c r="C58" s="10" t="s">
        <v>17</v>
      </c>
      <c r="F58" s="17" t="str">
        <f>E17</f>
        <v>LORETA invest a.s., Praha 1</v>
      </c>
      <c r="I58" s="14" t="s">
        <v>22</v>
      </c>
      <c r="J58" s="44" t="str">
        <f>E23</f>
        <v>TRIGLYPH architektonická kancelář s.r.o., Praha 6</v>
      </c>
      <c r="L58" s="11"/>
    </row>
    <row r="59" spans="2:47" s="12" customFormat="1" ht="15.15" customHeight="1" x14ac:dyDescent="0.3">
      <c r="B59" s="11"/>
      <c r="C59" s="10" t="s">
        <v>21</v>
      </c>
      <c r="F59" s="17" t="str">
        <f>IF(E20="","",E20)</f>
        <v>Vyplň údaj</v>
      </c>
      <c r="I59" s="14" t="s">
        <v>24</v>
      </c>
      <c r="J59" s="44" t="str">
        <f>E26</f>
        <v xml:space="preserve"> </v>
      </c>
      <c r="L59" s="11"/>
    </row>
    <row r="60" spans="2:47" s="12" customFormat="1" ht="10.35" customHeight="1" x14ac:dyDescent="0.3">
      <c r="B60" s="11"/>
      <c r="I60" s="13"/>
      <c r="L60" s="11"/>
    </row>
    <row r="61" spans="2:47" s="12" customFormat="1" ht="29.25" customHeight="1" x14ac:dyDescent="0.3">
      <c r="B61" s="11"/>
      <c r="C61" s="45" t="s">
        <v>41</v>
      </c>
      <c r="D61" s="30"/>
      <c r="E61" s="30"/>
      <c r="F61" s="30"/>
      <c r="G61" s="30"/>
      <c r="H61" s="30"/>
      <c r="I61" s="46"/>
      <c r="J61" s="47" t="s">
        <v>42</v>
      </c>
      <c r="K61" s="30"/>
      <c r="L61" s="11"/>
    </row>
    <row r="62" spans="2:47" s="12" customFormat="1" ht="10.35" customHeight="1" x14ac:dyDescent="0.3">
      <c r="B62" s="11"/>
      <c r="I62" s="13"/>
      <c r="L62" s="11"/>
    </row>
    <row r="63" spans="2:47" s="12" customFormat="1" ht="22.95" customHeight="1" x14ac:dyDescent="0.3">
      <c r="B63" s="11"/>
      <c r="C63" s="48" t="s">
        <v>43</v>
      </c>
      <c r="I63" s="13"/>
      <c r="J63" s="24">
        <f>J99</f>
        <v>0</v>
      </c>
      <c r="L63" s="11"/>
      <c r="AU63" s="3" t="s">
        <v>44</v>
      </c>
    </row>
    <row r="64" spans="2:47" s="49" customFormat="1" ht="24.9" customHeight="1" x14ac:dyDescent="0.3">
      <c r="B64" s="50"/>
      <c r="D64" s="51" t="s">
        <v>45</v>
      </c>
      <c r="E64" s="52"/>
      <c r="F64" s="52"/>
      <c r="G64" s="52"/>
      <c r="H64" s="52"/>
      <c r="I64" s="53"/>
      <c r="J64" s="54">
        <f>J100</f>
        <v>0</v>
      </c>
      <c r="L64" s="50"/>
    </row>
    <row r="65" spans="2:12" s="55" customFormat="1" ht="19.95" customHeight="1" x14ac:dyDescent="0.3">
      <c r="B65" s="56"/>
      <c r="D65" s="57" t="s">
        <v>46</v>
      </c>
      <c r="E65" s="58"/>
      <c r="F65" s="58"/>
      <c r="G65" s="58"/>
      <c r="H65" s="58"/>
      <c r="I65" s="59"/>
      <c r="J65" s="60">
        <f>J101</f>
        <v>0</v>
      </c>
      <c r="L65" s="56"/>
    </row>
    <row r="66" spans="2:12" s="55" customFormat="1" ht="14.85" customHeight="1" x14ac:dyDescent="0.3">
      <c r="B66" s="56"/>
      <c r="D66" s="57" t="s">
        <v>47</v>
      </c>
      <c r="E66" s="58"/>
      <c r="F66" s="58"/>
      <c r="G66" s="58"/>
      <c r="H66" s="58"/>
      <c r="I66" s="59"/>
      <c r="J66" s="60">
        <f>J102</f>
        <v>0</v>
      </c>
      <c r="L66" s="56"/>
    </row>
    <row r="67" spans="2:12" s="55" customFormat="1" ht="14.85" customHeight="1" x14ac:dyDescent="0.3">
      <c r="B67" s="56"/>
      <c r="D67" s="57" t="s">
        <v>48</v>
      </c>
      <c r="E67" s="58"/>
      <c r="F67" s="58"/>
      <c r="G67" s="58"/>
      <c r="H67" s="58"/>
      <c r="I67" s="59"/>
      <c r="J67" s="60">
        <f>J109</f>
        <v>0</v>
      </c>
      <c r="L67" s="56"/>
    </row>
    <row r="68" spans="2:12" s="55" customFormat="1" ht="14.85" customHeight="1" x14ac:dyDescent="0.3">
      <c r="B68" s="56"/>
      <c r="D68" s="57" t="s">
        <v>49</v>
      </c>
      <c r="E68" s="58"/>
      <c r="F68" s="58"/>
      <c r="G68" s="58"/>
      <c r="H68" s="58"/>
      <c r="I68" s="59"/>
      <c r="J68" s="60">
        <f>J123</f>
        <v>0</v>
      </c>
      <c r="L68" s="56"/>
    </row>
    <row r="69" spans="2:12" s="55" customFormat="1" ht="14.85" customHeight="1" x14ac:dyDescent="0.3">
      <c r="B69" s="56"/>
      <c r="D69" s="57" t="s">
        <v>50</v>
      </c>
      <c r="E69" s="58"/>
      <c r="F69" s="58"/>
      <c r="G69" s="58"/>
      <c r="H69" s="58"/>
      <c r="I69" s="59"/>
      <c r="J69" s="60">
        <f>J143</f>
        <v>0</v>
      </c>
      <c r="L69" s="56"/>
    </row>
    <row r="70" spans="2:12" s="55" customFormat="1" ht="14.85" customHeight="1" x14ac:dyDescent="0.3">
      <c r="B70" s="56"/>
      <c r="D70" s="57" t="s">
        <v>51</v>
      </c>
      <c r="E70" s="58"/>
      <c r="F70" s="58"/>
      <c r="G70" s="58"/>
      <c r="H70" s="58"/>
      <c r="I70" s="59"/>
      <c r="J70" s="60">
        <f>J158</f>
        <v>0</v>
      </c>
      <c r="L70" s="56"/>
    </row>
    <row r="71" spans="2:12" s="55" customFormat="1" ht="14.85" customHeight="1" x14ac:dyDescent="0.3">
      <c r="B71" s="56"/>
      <c r="D71" s="57" t="s">
        <v>52</v>
      </c>
      <c r="E71" s="58"/>
      <c r="F71" s="58"/>
      <c r="G71" s="58"/>
      <c r="H71" s="58"/>
      <c r="I71" s="59"/>
      <c r="J71" s="60">
        <f>J203</f>
        <v>0</v>
      </c>
      <c r="L71" s="56"/>
    </row>
    <row r="72" spans="2:12" s="55" customFormat="1" ht="21.75" customHeight="1" x14ac:dyDescent="0.3">
      <c r="B72" s="56"/>
      <c r="D72" s="57" t="s">
        <v>53</v>
      </c>
      <c r="E72" s="58"/>
      <c r="F72" s="58"/>
      <c r="G72" s="58"/>
      <c r="H72" s="58"/>
      <c r="I72" s="59"/>
      <c r="J72" s="60">
        <f>J204</f>
        <v>0</v>
      </c>
      <c r="L72" s="56"/>
    </row>
    <row r="73" spans="2:12" s="55" customFormat="1" ht="21.75" customHeight="1" x14ac:dyDescent="0.3">
      <c r="B73" s="56"/>
      <c r="D73" s="57" t="s">
        <v>54</v>
      </c>
      <c r="E73" s="58"/>
      <c r="F73" s="58"/>
      <c r="G73" s="58"/>
      <c r="H73" s="58"/>
      <c r="I73" s="59"/>
      <c r="J73" s="60">
        <f>J232</f>
        <v>0</v>
      </c>
      <c r="L73" s="56"/>
    </row>
    <row r="74" spans="2:12" s="55" customFormat="1" ht="21.75" customHeight="1" x14ac:dyDescent="0.3">
      <c r="B74" s="56"/>
      <c r="D74" s="57" t="s">
        <v>55</v>
      </c>
      <c r="E74" s="58"/>
      <c r="F74" s="58"/>
      <c r="G74" s="58"/>
      <c r="H74" s="58"/>
      <c r="I74" s="59"/>
      <c r="J74" s="60">
        <f>J244</f>
        <v>0</v>
      </c>
      <c r="L74" s="56"/>
    </row>
    <row r="75" spans="2:12" s="55" customFormat="1" ht="21.75" customHeight="1" x14ac:dyDescent="0.3">
      <c r="B75" s="56"/>
      <c r="D75" s="57" t="s">
        <v>56</v>
      </c>
      <c r="E75" s="58"/>
      <c r="F75" s="58"/>
      <c r="G75" s="58"/>
      <c r="H75" s="58"/>
      <c r="I75" s="59"/>
      <c r="J75" s="60">
        <f>J249</f>
        <v>0</v>
      </c>
      <c r="L75" s="56"/>
    </row>
    <row r="76" spans="2:12" s="55" customFormat="1" ht="14.85" customHeight="1" x14ac:dyDescent="0.3">
      <c r="B76" s="56"/>
      <c r="D76" s="57" t="s">
        <v>57</v>
      </c>
      <c r="E76" s="58"/>
      <c r="F76" s="58"/>
      <c r="G76" s="58"/>
      <c r="H76" s="58"/>
      <c r="I76" s="59"/>
      <c r="J76" s="60">
        <f>J257</f>
        <v>0</v>
      </c>
      <c r="L76" s="56"/>
    </row>
    <row r="77" spans="2:12" s="49" customFormat="1" ht="24.9" customHeight="1" x14ac:dyDescent="0.3">
      <c r="B77" s="50"/>
      <c r="D77" s="51" t="s">
        <v>58</v>
      </c>
      <c r="E77" s="52"/>
      <c r="F77" s="52"/>
      <c r="G77" s="52"/>
      <c r="H77" s="52"/>
      <c r="I77" s="53"/>
      <c r="J77" s="54">
        <f>J265</f>
        <v>0</v>
      </c>
      <c r="L77" s="50"/>
    </row>
    <row r="78" spans="2:12" s="12" customFormat="1" ht="21.75" customHeight="1" x14ac:dyDescent="0.3">
      <c r="B78" s="11"/>
      <c r="I78" s="13"/>
      <c r="L78" s="11"/>
    </row>
    <row r="79" spans="2:12" s="12" customFormat="1" ht="6.9" customHeight="1" x14ac:dyDescent="0.3">
      <c r="B79" s="38"/>
      <c r="C79" s="39"/>
      <c r="D79" s="39"/>
      <c r="E79" s="39"/>
      <c r="F79" s="39"/>
      <c r="G79" s="39"/>
      <c r="H79" s="39"/>
      <c r="I79" s="40"/>
      <c r="J79" s="39"/>
      <c r="K79" s="39"/>
      <c r="L79" s="11"/>
    </row>
    <row r="83" spans="2:12" s="12" customFormat="1" ht="6.9" customHeight="1" x14ac:dyDescent="0.3">
      <c r="B83" s="41"/>
      <c r="C83" s="42"/>
      <c r="D83" s="42"/>
      <c r="E83" s="42"/>
      <c r="F83" s="42"/>
      <c r="G83" s="42"/>
      <c r="H83" s="42"/>
      <c r="I83" s="43"/>
      <c r="J83" s="42"/>
      <c r="K83" s="42"/>
      <c r="L83" s="11"/>
    </row>
    <row r="84" spans="2:12" s="12" customFormat="1" ht="24.9" customHeight="1" x14ac:dyDescent="0.3">
      <c r="B84" s="11"/>
      <c r="C84" s="8" t="s">
        <v>59</v>
      </c>
      <c r="I84" s="13"/>
      <c r="L84" s="11"/>
    </row>
    <row r="85" spans="2:12" s="12" customFormat="1" ht="6.9" customHeight="1" x14ac:dyDescent="0.3">
      <c r="B85" s="11"/>
      <c r="I85" s="13"/>
      <c r="L85" s="11"/>
    </row>
    <row r="86" spans="2:12" s="12" customFormat="1" ht="12" customHeight="1" x14ac:dyDescent="0.3">
      <c r="B86" s="11"/>
      <c r="C86" s="10" t="s">
        <v>6</v>
      </c>
      <c r="I86" s="13"/>
      <c r="L86" s="11"/>
    </row>
    <row r="87" spans="2:12" s="12" customFormat="1" ht="23.25" customHeight="1" x14ac:dyDescent="0.3">
      <c r="B87" s="11"/>
      <c r="E87" s="126" t="str">
        <f>E7</f>
        <v>Mateřská školka - Stavební úpravy objektu bývalého NS Jednota, Pražská 326, Pyšely</v>
      </c>
      <c r="F87" s="127"/>
      <c r="G87" s="127"/>
      <c r="H87" s="127"/>
      <c r="I87" s="13"/>
      <c r="L87" s="11"/>
    </row>
    <row r="88" spans="2:12" ht="12" customHeight="1" x14ac:dyDescent="0.3">
      <c r="B88" s="7"/>
      <c r="C88" s="10" t="s">
        <v>7</v>
      </c>
      <c r="L88" s="7"/>
    </row>
    <row r="89" spans="2:12" s="12" customFormat="1" ht="16.5" customHeight="1" x14ac:dyDescent="0.3">
      <c r="B89" s="11"/>
      <c r="E89" s="126" t="s">
        <v>8</v>
      </c>
      <c r="F89" s="123"/>
      <c r="G89" s="123"/>
      <c r="H89" s="123"/>
      <c r="I89" s="13"/>
      <c r="L89" s="11"/>
    </row>
    <row r="90" spans="2:12" s="12" customFormat="1" ht="12" customHeight="1" x14ac:dyDescent="0.3">
      <c r="B90" s="11"/>
      <c r="C90" s="10" t="s">
        <v>9</v>
      </c>
      <c r="I90" s="13"/>
      <c r="L90" s="11"/>
    </row>
    <row r="91" spans="2:12" s="12" customFormat="1" ht="16.5" customHeight="1" x14ac:dyDescent="0.3">
      <c r="B91" s="11"/>
      <c r="E91" s="122" t="str">
        <f>E11</f>
        <v>02 - elektro - silnoproud</v>
      </c>
      <c r="F91" s="123"/>
      <c r="G91" s="123"/>
      <c r="H91" s="123"/>
      <c r="I91" s="13"/>
      <c r="L91" s="11"/>
    </row>
    <row r="92" spans="2:12" s="12" customFormat="1" ht="6.9" customHeight="1" x14ac:dyDescent="0.3">
      <c r="B92" s="11"/>
      <c r="I92" s="13"/>
      <c r="L92" s="11"/>
    </row>
    <row r="93" spans="2:12" s="12" customFormat="1" ht="12" customHeight="1" x14ac:dyDescent="0.3">
      <c r="B93" s="11"/>
      <c r="C93" s="10" t="s">
        <v>14</v>
      </c>
      <c r="F93" s="17" t="str">
        <f>F14</f>
        <v>Pyšely</v>
      </c>
      <c r="I93" s="14" t="s">
        <v>16</v>
      </c>
      <c r="J93" s="15" t="str">
        <f>IF(J14="","",J14)</f>
        <v>7. 3. 2020</v>
      </c>
      <c r="L93" s="11"/>
    </row>
    <row r="94" spans="2:12" s="12" customFormat="1" ht="6.9" customHeight="1" x14ac:dyDescent="0.3">
      <c r="B94" s="11"/>
      <c r="I94" s="13"/>
      <c r="L94" s="11"/>
    </row>
    <row r="95" spans="2:12" s="12" customFormat="1" ht="54.45" customHeight="1" x14ac:dyDescent="0.3">
      <c r="B95" s="11"/>
      <c r="C95" s="10" t="s">
        <v>17</v>
      </c>
      <c r="F95" s="17" t="str">
        <f>E17</f>
        <v>LORETA invest a.s., Praha 1</v>
      </c>
      <c r="I95" s="14" t="s">
        <v>22</v>
      </c>
      <c r="J95" s="44" t="str">
        <f>E23</f>
        <v>TRIGLYPH architektonická kancelář s.r.o., Praha 6</v>
      </c>
      <c r="L95" s="11"/>
    </row>
    <row r="96" spans="2:12" s="12" customFormat="1" ht="15.15" customHeight="1" x14ac:dyDescent="0.3">
      <c r="B96" s="11"/>
      <c r="C96" s="10" t="s">
        <v>21</v>
      </c>
      <c r="F96" s="17" t="str">
        <f>IF(E20="","",E20)</f>
        <v>Vyplň údaj</v>
      </c>
      <c r="I96" s="14" t="s">
        <v>24</v>
      </c>
      <c r="J96" s="44" t="str">
        <f>E26</f>
        <v xml:space="preserve"> </v>
      </c>
      <c r="L96" s="11"/>
    </row>
    <row r="97" spans="2:65" s="12" customFormat="1" ht="10.35" customHeight="1" x14ac:dyDescent="0.3">
      <c r="B97" s="11"/>
      <c r="I97" s="13"/>
      <c r="L97" s="11"/>
    </row>
    <row r="98" spans="2:65" s="61" customFormat="1" ht="29.25" customHeight="1" x14ac:dyDescent="0.3">
      <c r="B98" s="62"/>
      <c r="C98" s="63" t="s">
        <v>60</v>
      </c>
      <c r="D98" s="64" t="s">
        <v>61</v>
      </c>
      <c r="E98" s="64" t="s">
        <v>62</v>
      </c>
      <c r="F98" s="64" t="s">
        <v>63</v>
      </c>
      <c r="G98" s="64" t="s">
        <v>64</v>
      </c>
      <c r="H98" s="64" t="s">
        <v>65</v>
      </c>
      <c r="I98" s="65" t="s">
        <v>66</v>
      </c>
      <c r="J98" s="64" t="s">
        <v>42</v>
      </c>
      <c r="K98" s="66" t="s">
        <v>67</v>
      </c>
      <c r="L98" s="62"/>
      <c r="M98" s="67" t="s">
        <v>12</v>
      </c>
      <c r="N98" s="68" t="s">
        <v>31</v>
      </c>
      <c r="O98" s="68" t="s">
        <v>68</v>
      </c>
      <c r="P98" s="68" t="s">
        <v>69</v>
      </c>
      <c r="Q98" s="68" t="s">
        <v>70</v>
      </c>
      <c r="R98" s="68" t="s">
        <v>71</v>
      </c>
      <c r="S98" s="68" t="s">
        <v>72</v>
      </c>
      <c r="T98" s="69" t="s">
        <v>73</v>
      </c>
    </row>
    <row r="99" spans="2:65" s="12" customFormat="1" ht="22.95" customHeight="1" x14ac:dyDescent="0.3">
      <c r="B99" s="11"/>
      <c r="C99" s="70" t="s">
        <v>74</v>
      </c>
      <c r="I99" s="13"/>
      <c r="J99" s="71">
        <f>BK99</f>
        <v>0</v>
      </c>
      <c r="L99" s="11"/>
      <c r="M99" s="72"/>
      <c r="N99" s="21"/>
      <c r="O99" s="21"/>
      <c r="P99" s="73">
        <f>P100+P265</f>
        <v>0</v>
      </c>
      <c r="Q99" s="21"/>
      <c r="R99" s="73">
        <f>R100+R265</f>
        <v>0</v>
      </c>
      <c r="S99" s="21"/>
      <c r="T99" s="74">
        <f>T100+T265</f>
        <v>0</v>
      </c>
      <c r="AT99" s="3" t="s">
        <v>75</v>
      </c>
      <c r="AU99" s="3" t="s">
        <v>44</v>
      </c>
      <c r="BK99" s="75">
        <f>BK100+BK265</f>
        <v>0</v>
      </c>
    </row>
    <row r="100" spans="2:65" s="76" customFormat="1" ht="25.95" customHeight="1" x14ac:dyDescent="0.25">
      <c r="B100" s="77"/>
      <c r="D100" s="78" t="s">
        <v>75</v>
      </c>
      <c r="E100" s="79" t="s">
        <v>76</v>
      </c>
      <c r="F100" s="79" t="s">
        <v>77</v>
      </c>
      <c r="I100" s="80"/>
      <c r="J100" s="81">
        <f>BK100</f>
        <v>0</v>
      </c>
      <c r="L100" s="77"/>
      <c r="M100" s="82"/>
      <c r="P100" s="83">
        <f>P101</f>
        <v>0</v>
      </c>
      <c r="R100" s="83">
        <f>R101</f>
        <v>0</v>
      </c>
      <c r="T100" s="84">
        <f>T101</f>
        <v>0</v>
      </c>
      <c r="AR100" s="78" t="s">
        <v>2</v>
      </c>
      <c r="AT100" s="85" t="s">
        <v>75</v>
      </c>
      <c r="AU100" s="85" t="s">
        <v>78</v>
      </c>
      <c r="AY100" s="78" t="s">
        <v>79</v>
      </c>
      <c r="BK100" s="86">
        <f>BK101</f>
        <v>0</v>
      </c>
    </row>
    <row r="101" spans="2:65" s="76" customFormat="1" ht="22.95" customHeight="1" x14ac:dyDescent="0.25">
      <c r="B101" s="77"/>
      <c r="D101" s="78" t="s">
        <v>75</v>
      </c>
      <c r="E101" s="87" t="s">
        <v>80</v>
      </c>
      <c r="F101" s="87" t="s">
        <v>81</v>
      </c>
      <c r="I101" s="80"/>
      <c r="J101" s="88">
        <f>BK101</f>
        <v>0</v>
      </c>
      <c r="L101" s="77"/>
      <c r="M101" s="82"/>
      <c r="P101" s="83">
        <f>P102+P109+P123+P143+P158+P203+P257</f>
        <v>0</v>
      </c>
      <c r="R101" s="83">
        <f>R102+R109+R123+R143+R158+R203+R257</f>
        <v>0</v>
      </c>
      <c r="T101" s="84">
        <f>T102+T109+T123+T143+T158+T203+T257</f>
        <v>0</v>
      </c>
      <c r="AR101" s="78" t="s">
        <v>2</v>
      </c>
      <c r="AT101" s="85" t="s">
        <v>75</v>
      </c>
      <c r="AU101" s="85" t="s">
        <v>82</v>
      </c>
      <c r="AY101" s="78" t="s">
        <v>79</v>
      </c>
      <c r="BK101" s="86">
        <f>BK102+BK109+BK123+BK143+BK158+BK203+BK257</f>
        <v>0</v>
      </c>
    </row>
    <row r="102" spans="2:65" s="76" customFormat="1" ht="20.85" customHeight="1" x14ac:dyDescent="0.25">
      <c r="B102" s="77"/>
      <c r="D102" s="78" t="s">
        <v>75</v>
      </c>
      <c r="E102" s="87" t="s">
        <v>83</v>
      </c>
      <c r="F102" s="87" t="s">
        <v>84</v>
      </c>
      <c r="I102" s="80"/>
      <c r="J102" s="88">
        <f>BK102</f>
        <v>0</v>
      </c>
      <c r="L102" s="77"/>
      <c r="M102" s="82"/>
      <c r="P102" s="83">
        <f>SUM(P103:P108)</f>
        <v>0</v>
      </c>
      <c r="R102" s="83">
        <f>SUM(R103:R108)</f>
        <v>0</v>
      </c>
      <c r="T102" s="84">
        <f>SUM(T103:T108)</f>
        <v>0</v>
      </c>
      <c r="AR102" s="78" t="s">
        <v>82</v>
      </c>
      <c r="AT102" s="85" t="s">
        <v>75</v>
      </c>
      <c r="AU102" s="85" t="s">
        <v>2</v>
      </c>
      <c r="AY102" s="78" t="s">
        <v>79</v>
      </c>
      <c r="BK102" s="86">
        <f>SUM(BK103:BK108)</f>
        <v>0</v>
      </c>
    </row>
    <row r="103" spans="2:65" s="12" customFormat="1" ht="16.5" customHeight="1" x14ac:dyDescent="0.3">
      <c r="B103" s="89"/>
      <c r="C103" s="90" t="s">
        <v>82</v>
      </c>
      <c r="D103" s="90" t="s">
        <v>85</v>
      </c>
      <c r="E103" s="91" t="s">
        <v>86</v>
      </c>
      <c r="F103" s="92" t="s">
        <v>87</v>
      </c>
      <c r="G103" s="93" t="s">
        <v>88</v>
      </c>
      <c r="H103" s="94">
        <v>1</v>
      </c>
      <c r="I103" s="95"/>
      <c r="J103" s="96">
        <f t="shared" ref="J103:J108" si="0">ROUND(I103*H103,2)</f>
        <v>0</v>
      </c>
      <c r="K103" s="92" t="s">
        <v>12</v>
      </c>
      <c r="L103" s="11"/>
      <c r="M103" s="97" t="s">
        <v>12</v>
      </c>
      <c r="N103" s="98" t="s">
        <v>32</v>
      </c>
      <c r="P103" s="99">
        <f t="shared" ref="P103:P108" si="1">O103*H103</f>
        <v>0</v>
      </c>
      <c r="Q103" s="99">
        <v>0</v>
      </c>
      <c r="R103" s="99">
        <f t="shared" ref="R103:R108" si="2">Q103*H103</f>
        <v>0</v>
      </c>
      <c r="S103" s="99">
        <v>0</v>
      </c>
      <c r="T103" s="100">
        <f t="shared" ref="T103:T108" si="3">S103*H103</f>
        <v>0</v>
      </c>
      <c r="AR103" s="101" t="s">
        <v>89</v>
      </c>
      <c r="AT103" s="101" t="s">
        <v>85</v>
      </c>
      <c r="AU103" s="101" t="s">
        <v>90</v>
      </c>
      <c r="AY103" s="3" t="s">
        <v>79</v>
      </c>
      <c r="BE103" s="102">
        <f t="shared" ref="BE103:BE108" si="4">IF(N103="základní",J103,0)</f>
        <v>0</v>
      </c>
      <c r="BF103" s="102">
        <f t="shared" ref="BF103:BF108" si="5">IF(N103="snížená",J103,0)</f>
        <v>0</v>
      </c>
      <c r="BG103" s="102">
        <f t="shared" ref="BG103:BG108" si="6">IF(N103="zákl. přenesená",J103,0)</f>
        <v>0</v>
      </c>
      <c r="BH103" s="102">
        <f t="shared" ref="BH103:BH108" si="7">IF(N103="sníž. přenesená",J103,0)</f>
        <v>0</v>
      </c>
      <c r="BI103" s="102">
        <f t="shared" ref="BI103:BI108" si="8">IF(N103="nulová",J103,0)</f>
        <v>0</v>
      </c>
      <c r="BJ103" s="3" t="s">
        <v>82</v>
      </c>
      <c r="BK103" s="102">
        <f t="shared" ref="BK103:BK108" si="9">ROUND(I103*H103,2)</f>
        <v>0</v>
      </c>
      <c r="BL103" s="3" t="s">
        <v>89</v>
      </c>
      <c r="BM103" s="101" t="s">
        <v>2</v>
      </c>
    </row>
    <row r="104" spans="2:65" s="12" customFormat="1" ht="16.5" customHeight="1" x14ac:dyDescent="0.3">
      <c r="B104" s="89"/>
      <c r="C104" s="90" t="s">
        <v>2</v>
      </c>
      <c r="D104" s="90" t="s">
        <v>85</v>
      </c>
      <c r="E104" s="91" t="s">
        <v>91</v>
      </c>
      <c r="F104" s="92" t="s">
        <v>92</v>
      </c>
      <c r="G104" s="93" t="s">
        <v>88</v>
      </c>
      <c r="H104" s="94">
        <v>1</v>
      </c>
      <c r="I104" s="95"/>
      <c r="J104" s="96">
        <f t="shared" si="0"/>
        <v>0</v>
      </c>
      <c r="K104" s="92" t="s">
        <v>12</v>
      </c>
      <c r="L104" s="11"/>
      <c r="M104" s="97" t="s">
        <v>12</v>
      </c>
      <c r="N104" s="98" t="s">
        <v>32</v>
      </c>
      <c r="P104" s="99">
        <f t="shared" si="1"/>
        <v>0</v>
      </c>
      <c r="Q104" s="99">
        <v>0</v>
      </c>
      <c r="R104" s="99">
        <f t="shared" si="2"/>
        <v>0</v>
      </c>
      <c r="S104" s="99">
        <v>0</v>
      </c>
      <c r="T104" s="100">
        <f t="shared" si="3"/>
        <v>0</v>
      </c>
      <c r="AR104" s="101" t="s">
        <v>89</v>
      </c>
      <c r="AT104" s="101" t="s">
        <v>85</v>
      </c>
      <c r="AU104" s="101" t="s">
        <v>90</v>
      </c>
      <c r="AY104" s="3" t="s">
        <v>79</v>
      </c>
      <c r="BE104" s="102">
        <f t="shared" si="4"/>
        <v>0</v>
      </c>
      <c r="BF104" s="102">
        <f t="shared" si="5"/>
        <v>0</v>
      </c>
      <c r="BG104" s="102">
        <f t="shared" si="6"/>
        <v>0</v>
      </c>
      <c r="BH104" s="102">
        <f t="shared" si="7"/>
        <v>0</v>
      </c>
      <c r="BI104" s="102">
        <f t="shared" si="8"/>
        <v>0</v>
      </c>
      <c r="BJ104" s="3" t="s">
        <v>82</v>
      </c>
      <c r="BK104" s="102">
        <f t="shared" si="9"/>
        <v>0</v>
      </c>
      <c r="BL104" s="3" t="s">
        <v>89</v>
      </c>
      <c r="BM104" s="101" t="s">
        <v>89</v>
      </c>
    </row>
    <row r="105" spans="2:65" s="12" customFormat="1" ht="21.75" customHeight="1" x14ac:dyDescent="0.3">
      <c r="B105" s="89"/>
      <c r="C105" s="90" t="s">
        <v>90</v>
      </c>
      <c r="D105" s="90" t="s">
        <v>85</v>
      </c>
      <c r="E105" s="91" t="s">
        <v>93</v>
      </c>
      <c r="F105" s="92" t="s">
        <v>94</v>
      </c>
      <c r="G105" s="93" t="s">
        <v>88</v>
      </c>
      <c r="H105" s="94">
        <v>1</v>
      </c>
      <c r="I105" s="95"/>
      <c r="J105" s="96">
        <f t="shared" si="0"/>
        <v>0</v>
      </c>
      <c r="K105" s="92" t="s">
        <v>12</v>
      </c>
      <c r="L105" s="11"/>
      <c r="M105" s="97" t="s">
        <v>12</v>
      </c>
      <c r="N105" s="98" t="s">
        <v>32</v>
      </c>
      <c r="P105" s="99">
        <f t="shared" si="1"/>
        <v>0</v>
      </c>
      <c r="Q105" s="99">
        <v>0</v>
      </c>
      <c r="R105" s="99">
        <f t="shared" si="2"/>
        <v>0</v>
      </c>
      <c r="S105" s="99">
        <v>0</v>
      </c>
      <c r="T105" s="100">
        <f t="shared" si="3"/>
        <v>0</v>
      </c>
      <c r="AR105" s="101" t="s">
        <v>89</v>
      </c>
      <c r="AT105" s="101" t="s">
        <v>85</v>
      </c>
      <c r="AU105" s="101" t="s">
        <v>90</v>
      </c>
      <c r="AY105" s="3" t="s">
        <v>79</v>
      </c>
      <c r="BE105" s="102">
        <f t="shared" si="4"/>
        <v>0</v>
      </c>
      <c r="BF105" s="102">
        <f t="shared" si="5"/>
        <v>0</v>
      </c>
      <c r="BG105" s="102">
        <f t="shared" si="6"/>
        <v>0</v>
      </c>
      <c r="BH105" s="102">
        <f t="shared" si="7"/>
        <v>0</v>
      </c>
      <c r="BI105" s="102">
        <f t="shared" si="8"/>
        <v>0</v>
      </c>
      <c r="BJ105" s="3" t="s">
        <v>82</v>
      </c>
      <c r="BK105" s="102">
        <f t="shared" si="9"/>
        <v>0</v>
      </c>
      <c r="BL105" s="3" t="s">
        <v>89</v>
      </c>
      <c r="BM105" s="101" t="s">
        <v>95</v>
      </c>
    </row>
    <row r="106" spans="2:65" s="12" customFormat="1" ht="16.5" customHeight="1" x14ac:dyDescent="0.3">
      <c r="B106" s="89"/>
      <c r="C106" s="90" t="s">
        <v>89</v>
      </c>
      <c r="D106" s="90" t="s">
        <v>85</v>
      </c>
      <c r="E106" s="91" t="s">
        <v>96</v>
      </c>
      <c r="F106" s="92" t="s">
        <v>97</v>
      </c>
      <c r="G106" s="93" t="s">
        <v>88</v>
      </c>
      <c r="H106" s="94">
        <v>1</v>
      </c>
      <c r="I106" s="95"/>
      <c r="J106" s="96">
        <f t="shared" si="0"/>
        <v>0</v>
      </c>
      <c r="K106" s="92" t="s">
        <v>12</v>
      </c>
      <c r="L106" s="11"/>
      <c r="M106" s="97" t="s">
        <v>12</v>
      </c>
      <c r="N106" s="98" t="s">
        <v>32</v>
      </c>
      <c r="P106" s="99">
        <f t="shared" si="1"/>
        <v>0</v>
      </c>
      <c r="Q106" s="99">
        <v>0</v>
      </c>
      <c r="R106" s="99">
        <f t="shared" si="2"/>
        <v>0</v>
      </c>
      <c r="S106" s="99">
        <v>0</v>
      </c>
      <c r="T106" s="100">
        <f t="shared" si="3"/>
        <v>0</v>
      </c>
      <c r="AR106" s="101" t="s">
        <v>89</v>
      </c>
      <c r="AT106" s="101" t="s">
        <v>85</v>
      </c>
      <c r="AU106" s="101" t="s">
        <v>90</v>
      </c>
      <c r="AY106" s="3" t="s">
        <v>79</v>
      </c>
      <c r="BE106" s="102">
        <f t="shared" si="4"/>
        <v>0</v>
      </c>
      <c r="BF106" s="102">
        <f t="shared" si="5"/>
        <v>0</v>
      </c>
      <c r="BG106" s="102">
        <f t="shared" si="6"/>
        <v>0</v>
      </c>
      <c r="BH106" s="102">
        <f t="shared" si="7"/>
        <v>0</v>
      </c>
      <c r="BI106" s="102">
        <f t="shared" si="8"/>
        <v>0</v>
      </c>
      <c r="BJ106" s="3" t="s">
        <v>82</v>
      </c>
      <c r="BK106" s="102">
        <f t="shared" si="9"/>
        <v>0</v>
      </c>
      <c r="BL106" s="3" t="s">
        <v>89</v>
      </c>
      <c r="BM106" s="101" t="s">
        <v>98</v>
      </c>
    </row>
    <row r="107" spans="2:65" s="12" customFormat="1" ht="16.5" customHeight="1" x14ac:dyDescent="0.3">
      <c r="B107" s="89"/>
      <c r="C107" s="90" t="s">
        <v>99</v>
      </c>
      <c r="D107" s="90" t="s">
        <v>85</v>
      </c>
      <c r="E107" s="91" t="s">
        <v>100</v>
      </c>
      <c r="F107" s="92" t="s">
        <v>101</v>
      </c>
      <c r="G107" s="93" t="s">
        <v>88</v>
      </c>
      <c r="H107" s="94">
        <v>1</v>
      </c>
      <c r="I107" s="95"/>
      <c r="J107" s="96">
        <f t="shared" si="0"/>
        <v>0</v>
      </c>
      <c r="K107" s="92" t="s">
        <v>12</v>
      </c>
      <c r="L107" s="11"/>
      <c r="M107" s="97" t="s">
        <v>12</v>
      </c>
      <c r="N107" s="98" t="s">
        <v>32</v>
      </c>
      <c r="P107" s="99">
        <f t="shared" si="1"/>
        <v>0</v>
      </c>
      <c r="Q107" s="99">
        <v>0</v>
      </c>
      <c r="R107" s="99">
        <f t="shared" si="2"/>
        <v>0</v>
      </c>
      <c r="S107" s="99">
        <v>0</v>
      </c>
      <c r="T107" s="100">
        <f t="shared" si="3"/>
        <v>0</v>
      </c>
      <c r="AR107" s="101" t="s">
        <v>89</v>
      </c>
      <c r="AT107" s="101" t="s">
        <v>85</v>
      </c>
      <c r="AU107" s="101" t="s">
        <v>90</v>
      </c>
      <c r="AY107" s="3" t="s">
        <v>79</v>
      </c>
      <c r="BE107" s="102">
        <f t="shared" si="4"/>
        <v>0</v>
      </c>
      <c r="BF107" s="102">
        <f t="shared" si="5"/>
        <v>0</v>
      </c>
      <c r="BG107" s="102">
        <f t="shared" si="6"/>
        <v>0</v>
      </c>
      <c r="BH107" s="102">
        <f t="shared" si="7"/>
        <v>0</v>
      </c>
      <c r="BI107" s="102">
        <f t="shared" si="8"/>
        <v>0</v>
      </c>
      <c r="BJ107" s="3" t="s">
        <v>82</v>
      </c>
      <c r="BK107" s="102">
        <f t="shared" si="9"/>
        <v>0</v>
      </c>
      <c r="BL107" s="3" t="s">
        <v>89</v>
      </c>
      <c r="BM107" s="101" t="s">
        <v>102</v>
      </c>
    </row>
    <row r="108" spans="2:65" s="12" customFormat="1" ht="16.5" customHeight="1" x14ac:dyDescent="0.3">
      <c r="B108" s="89"/>
      <c r="C108" s="90" t="s">
        <v>95</v>
      </c>
      <c r="D108" s="90" t="s">
        <v>85</v>
      </c>
      <c r="E108" s="91" t="s">
        <v>103</v>
      </c>
      <c r="F108" s="92" t="s">
        <v>104</v>
      </c>
      <c r="G108" s="93" t="s">
        <v>88</v>
      </c>
      <c r="H108" s="94">
        <v>1</v>
      </c>
      <c r="I108" s="95"/>
      <c r="J108" s="96">
        <f t="shared" si="0"/>
        <v>0</v>
      </c>
      <c r="K108" s="92" t="s">
        <v>12</v>
      </c>
      <c r="L108" s="11"/>
      <c r="M108" s="97" t="s">
        <v>12</v>
      </c>
      <c r="N108" s="98" t="s">
        <v>32</v>
      </c>
      <c r="P108" s="99">
        <f t="shared" si="1"/>
        <v>0</v>
      </c>
      <c r="Q108" s="99">
        <v>0</v>
      </c>
      <c r="R108" s="99">
        <f t="shared" si="2"/>
        <v>0</v>
      </c>
      <c r="S108" s="99">
        <v>0</v>
      </c>
      <c r="T108" s="100">
        <f t="shared" si="3"/>
        <v>0</v>
      </c>
      <c r="AR108" s="101" t="s">
        <v>89</v>
      </c>
      <c r="AT108" s="101" t="s">
        <v>85</v>
      </c>
      <c r="AU108" s="101" t="s">
        <v>90</v>
      </c>
      <c r="AY108" s="3" t="s">
        <v>79</v>
      </c>
      <c r="BE108" s="102">
        <f t="shared" si="4"/>
        <v>0</v>
      </c>
      <c r="BF108" s="102">
        <f t="shared" si="5"/>
        <v>0</v>
      </c>
      <c r="BG108" s="102">
        <f t="shared" si="6"/>
        <v>0</v>
      </c>
      <c r="BH108" s="102">
        <f t="shared" si="7"/>
        <v>0</v>
      </c>
      <c r="BI108" s="102">
        <f t="shared" si="8"/>
        <v>0</v>
      </c>
      <c r="BJ108" s="3" t="s">
        <v>82</v>
      </c>
      <c r="BK108" s="102">
        <f t="shared" si="9"/>
        <v>0</v>
      </c>
      <c r="BL108" s="3" t="s">
        <v>89</v>
      </c>
      <c r="BM108" s="101" t="s">
        <v>105</v>
      </c>
    </row>
    <row r="109" spans="2:65" s="76" customFormat="1" ht="20.85" customHeight="1" x14ac:dyDescent="0.25">
      <c r="B109" s="77"/>
      <c r="D109" s="78" t="s">
        <v>75</v>
      </c>
      <c r="E109" s="87" t="s">
        <v>106</v>
      </c>
      <c r="F109" s="87" t="s">
        <v>107</v>
      </c>
      <c r="I109" s="80"/>
      <c r="J109" s="88">
        <f>BK109</f>
        <v>0</v>
      </c>
      <c r="L109" s="77"/>
      <c r="M109" s="82"/>
      <c r="P109" s="83">
        <f>SUM(P110:P122)</f>
        <v>0</v>
      </c>
      <c r="R109" s="83">
        <f>SUM(R110:R122)</f>
        <v>0</v>
      </c>
      <c r="T109" s="84">
        <f>SUM(T110:T122)</f>
        <v>0</v>
      </c>
      <c r="AR109" s="78" t="s">
        <v>82</v>
      </c>
      <c r="AT109" s="85" t="s">
        <v>75</v>
      </c>
      <c r="AU109" s="85" t="s">
        <v>2</v>
      </c>
      <c r="AY109" s="78" t="s">
        <v>79</v>
      </c>
      <c r="BK109" s="86">
        <f>SUM(BK110:BK122)</f>
        <v>0</v>
      </c>
    </row>
    <row r="110" spans="2:65" s="12" customFormat="1" ht="21.75" customHeight="1" x14ac:dyDescent="0.3">
      <c r="B110" s="89"/>
      <c r="C110" s="90" t="s">
        <v>108</v>
      </c>
      <c r="D110" s="90" t="s">
        <v>85</v>
      </c>
      <c r="E110" s="91" t="s">
        <v>109</v>
      </c>
      <c r="F110" s="92" t="s">
        <v>110</v>
      </c>
      <c r="G110" s="93" t="s">
        <v>88</v>
      </c>
      <c r="H110" s="94">
        <v>32</v>
      </c>
      <c r="I110" s="95"/>
      <c r="J110" s="96">
        <f t="shared" ref="J110:J122" si="10">ROUND(I110*H110,2)</f>
        <v>0</v>
      </c>
      <c r="K110" s="92" t="s">
        <v>12</v>
      </c>
      <c r="L110" s="11"/>
      <c r="M110" s="97" t="s">
        <v>12</v>
      </c>
      <c r="N110" s="98" t="s">
        <v>32</v>
      </c>
      <c r="P110" s="99">
        <f t="shared" ref="P110:P122" si="11">O110*H110</f>
        <v>0</v>
      </c>
      <c r="Q110" s="99">
        <v>0</v>
      </c>
      <c r="R110" s="99">
        <f t="shared" ref="R110:R122" si="12">Q110*H110</f>
        <v>0</v>
      </c>
      <c r="S110" s="99">
        <v>0</v>
      </c>
      <c r="T110" s="100">
        <f t="shared" ref="T110:T122" si="13">S110*H110</f>
        <v>0</v>
      </c>
      <c r="AR110" s="101" t="s">
        <v>89</v>
      </c>
      <c r="AT110" s="101" t="s">
        <v>85</v>
      </c>
      <c r="AU110" s="101" t="s">
        <v>90</v>
      </c>
      <c r="AY110" s="3" t="s">
        <v>79</v>
      </c>
      <c r="BE110" s="102">
        <f t="shared" ref="BE110:BE122" si="14">IF(N110="základní",J110,0)</f>
        <v>0</v>
      </c>
      <c r="BF110" s="102">
        <f t="shared" ref="BF110:BF122" si="15">IF(N110="snížená",J110,0)</f>
        <v>0</v>
      </c>
      <c r="BG110" s="102">
        <f t="shared" ref="BG110:BG122" si="16">IF(N110="zákl. přenesená",J110,0)</f>
        <v>0</v>
      </c>
      <c r="BH110" s="102">
        <f t="shared" ref="BH110:BH122" si="17">IF(N110="sníž. přenesená",J110,0)</f>
        <v>0</v>
      </c>
      <c r="BI110" s="102">
        <f t="shared" ref="BI110:BI122" si="18">IF(N110="nulová",J110,0)</f>
        <v>0</v>
      </c>
      <c r="BJ110" s="3" t="s">
        <v>82</v>
      </c>
      <c r="BK110" s="102">
        <f t="shared" ref="BK110:BK122" si="19">ROUND(I110*H110,2)</f>
        <v>0</v>
      </c>
      <c r="BL110" s="3" t="s">
        <v>89</v>
      </c>
      <c r="BM110" s="101" t="s">
        <v>111</v>
      </c>
    </row>
    <row r="111" spans="2:65" s="12" customFormat="1" ht="21.75" customHeight="1" x14ac:dyDescent="0.3">
      <c r="B111" s="89"/>
      <c r="C111" s="90" t="s">
        <v>98</v>
      </c>
      <c r="D111" s="90" t="s">
        <v>85</v>
      </c>
      <c r="E111" s="91" t="s">
        <v>112</v>
      </c>
      <c r="F111" s="92" t="s">
        <v>113</v>
      </c>
      <c r="G111" s="93" t="s">
        <v>88</v>
      </c>
      <c r="H111" s="94">
        <v>91</v>
      </c>
      <c r="I111" s="95"/>
      <c r="J111" s="96">
        <f t="shared" si="10"/>
        <v>0</v>
      </c>
      <c r="K111" s="92" t="s">
        <v>12</v>
      </c>
      <c r="L111" s="11"/>
      <c r="M111" s="97" t="s">
        <v>12</v>
      </c>
      <c r="N111" s="98" t="s">
        <v>32</v>
      </c>
      <c r="P111" s="99">
        <f t="shared" si="11"/>
        <v>0</v>
      </c>
      <c r="Q111" s="99">
        <v>0</v>
      </c>
      <c r="R111" s="99">
        <f t="shared" si="12"/>
        <v>0</v>
      </c>
      <c r="S111" s="99">
        <v>0</v>
      </c>
      <c r="T111" s="100">
        <f t="shared" si="13"/>
        <v>0</v>
      </c>
      <c r="AR111" s="101" t="s">
        <v>89</v>
      </c>
      <c r="AT111" s="101" t="s">
        <v>85</v>
      </c>
      <c r="AU111" s="101" t="s">
        <v>90</v>
      </c>
      <c r="AY111" s="3" t="s">
        <v>79</v>
      </c>
      <c r="BE111" s="102">
        <f t="shared" si="14"/>
        <v>0</v>
      </c>
      <c r="BF111" s="102">
        <f t="shared" si="15"/>
        <v>0</v>
      </c>
      <c r="BG111" s="102">
        <f t="shared" si="16"/>
        <v>0</v>
      </c>
      <c r="BH111" s="102">
        <f t="shared" si="17"/>
        <v>0</v>
      </c>
      <c r="BI111" s="102">
        <f t="shared" si="18"/>
        <v>0</v>
      </c>
      <c r="BJ111" s="3" t="s">
        <v>82</v>
      </c>
      <c r="BK111" s="102">
        <f t="shared" si="19"/>
        <v>0</v>
      </c>
      <c r="BL111" s="3" t="s">
        <v>89</v>
      </c>
      <c r="BM111" s="101" t="s">
        <v>114</v>
      </c>
    </row>
    <row r="112" spans="2:65" s="12" customFormat="1" ht="21.75" customHeight="1" x14ac:dyDescent="0.3">
      <c r="B112" s="89"/>
      <c r="C112" s="90" t="s">
        <v>115</v>
      </c>
      <c r="D112" s="90" t="s">
        <v>85</v>
      </c>
      <c r="E112" s="91" t="s">
        <v>116</v>
      </c>
      <c r="F112" s="92" t="s">
        <v>117</v>
      </c>
      <c r="G112" s="93" t="s">
        <v>88</v>
      </c>
      <c r="H112" s="94">
        <v>77</v>
      </c>
      <c r="I112" s="95"/>
      <c r="J112" s="96">
        <f t="shared" si="10"/>
        <v>0</v>
      </c>
      <c r="K112" s="92" t="s">
        <v>12</v>
      </c>
      <c r="L112" s="11"/>
      <c r="M112" s="97" t="s">
        <v>12</v>
      </c>
      <c r="N112" s="98" t="s">
        <v>32</v>
      </c>
      <c r="P112" s="99">
        <f t="shared" si="11"/>
        <v>0</v>
      </c>
      <c r="Q112" s="99">
        <v>0</v>
      </c>
      <c r="R112" s="99">
        <f t="shared" si="12"/>
        <v>0</v>
      </c>
      <c r="S112" s="99">
        <v>0</v>
      </c>
      <c r="T112" s="100">
        <f t="shared" si="13"/>
        <v>0</v>
      </c>
      <c r="AR112" s="101" t="s">
        <v>89</v>
      </c>
      <c r="AT112" s="101" t="s">
        <v>85</v>
      </c>
      <c r="AU112" s="101" t="s">
        <v>90</v>
      </c>
      <c r="AY112" s="3" t="s">
        <v>79</v>
      </c>
      <c r="BE112" s="102">
        <f t="shared" si="14"/>
        <v>0</v>
      </c>
      <c r="BF112" s="102">
        <f t="shared" si="15"/>
        <v>0</v>
      </c>
      <c r="BG112" s="102">
        <f t="shared" si="16"/>
        <v>0</v>
      </c>
      <c r="BH112" s="102">
        <f t="shared" si="17"/>
        <v>0</v>
      </c>
      <c r="BI112" s="102">
        <f t="shared" si="18"/>
        <v>0</v>
      </c>
      <c r="BJ112" s="3" t="s">
        <v>82</v>
      </c>
      <c r="BK112" s="102">
        <f t="shared" si="19"/>
        <v>0</v>
      </c>
      <c r="BL112" s="3" t="s">
        <v>89</v>
      </c>
      <c r="BM112" s="101" t="s">
        <v>118</v>
      </c>
    </row>
    <row r="113" spans="2:65" s="12" customFormat="1" ht="21.75" customHeight="1" x14ac:dyDescent="0.3">
      <c r="B113" s="89"/>
      <c r="C113" s="90" t="s">
        <v>102</v>
      </c>
      <c r="D113" s="90" t="s">
        <v>85</v>
      </c>
      <c r="E113" s="91" t="s">
        <v>119</v>
      </c>
      <c r="F113" s="92" t="s">
        <v>120</v>
      </c>
      <c r="G113" s="93" t="s">
        <v>88</v>
      </c>
      <c r="H113" s="94">
        <v>30</v>
      </c>
      <c r="I113" s="95"/>
      <c r="J113" s="96">
        <f t="shared" si="10"/>
        <v>0</v>
      </c>
      <c r="K113" s="92" t="s">
        <v>12</v>
      </c>
      <c r="L113" s="11"/>
      <c r="M113" s="97" t="s">
        <v>12</v>
      </c>
      <c r="N113" s="98" t="s">
        <v>32</v>
      </c>
      <c r="P113" s="99">
        <f t="shared" si="11"/>
        <v>0</v>
      </c>
      <c r="Q113" s="99">
        <v>0</v>
      </c>
      <c r="R113" s="99">
        <f t="shared" si="12"/>
        <v>0</v>
      </c>
      <c r="S113" s="99">
        <v>0</v>
      </c>
      <c r="T113" s="100">
        <f t="shared" si="13"/>
        <v>0</v>
      </c>
      <c r="AR113" s="101" t="s">
        <v>89</v>
      </c>
      <c r="AT113" s="101" t="s">
        <v>85</v>
      </c>
      <c r="AU113" s="101" t="s">
        <v>90</v>
      </c>
      <c r="AY113" s="3" t="s">
        <v>79</v>
      </c>
      <c r="BE113" s="102">
        <f t="shared" si="14"/>
        <v>0</v>
      </c>
      <c r="BF113" s="102">
        <f t="shared" si="15"/>
        <v>0</v>
      </c>
      <c r="BG113" s="102">
        <f t="shared" si="16"/>
        <v>0</v>
      </c>
      <c r="BH113" s="102">
        <f t="shared" si="17"/>
        <v>0</v>
      </c>
      <c r="BI113" s="102">
        <f t="shared" si="18"/>
        <v>0</v>
      </c>
      <c r="BJ113" s="3" t="s">
        <v>82</v>
      </c>
      <c r="BK113" s="102">
        <f t="shared" si="19"/>
        <v>0</v>
      </c>
      <c r="BL113" s="3" t="s">
        <v>89</v>
      </c>
      <c r="BM113" s="101" t="s">
        <v>121</v>
      </c>
    </row>
    <row r="114" spans="2:65" s="12" customFormat="1" ht="16.5" customHeight="1" x14ac:dyDescent="0.3">
      <c r="B114" s="89"/>
      <c r="C114" s="90" t="s">
        <v>122</v>
      </c>
      <c r="D114" s="90" t="s">
        <v>85</v>
      </c>
      <c r="E114" s="91" t="s">
        <v>123</v>
      </c>
      <c r="F114" s="92" t="s">
        <v>124</v>
      </c>
      <c r="G114" s="93" t="s">
        <v>88</v>
      </c>
      <c r="H114" s="94">
        <v>3</v>
      </c>
      <c r="I114" s="95"/>
      <c r="J114" s="96">
        <f t="shared" si="10"/>
        <v>0</v>
      </c>
      <c r="K114" s="92" t="s">
        <v>12</v>
      </c>
      <c r="L114" s="11"/>
      <c r="M114" s="97" t="s">
        <v>12</v>
      </c>
      <c r="N114" s="98" t="s">
        <v>32</v>
      </c>
      <c r="P114" s="99">
        <f t="shared" si="11"/>
        <v>0</v>
      </c>
      <c r="Q114" s="99">
        <v>0</v>
      </c>
      <c r="R114" s="99">
        <f t="shared" si="12"/>
        <v>0</v>
      </c>
      <c r="S114" s="99">
        <v>0</v>
      </c>
      <c r="T114" s="100">
        <f t="shared" si="13"/>
        <v>0</v>
      </c>
      <c r="AR114" s="101" t="s">
        <v>89</v>
      </c>
      <c r="AT114" s="101" t="s">
        <v>85</v>
      </c>
      <c r="AU114" s="101" t="s">
        <v>90</v>
      </c>
      <c r="AY114" s="3" t="s">
        <v>79</v>
      </c>
      <c r="BE114" s="102">
        <f t="shared" si="14"/>
        <v>0</v>
      </c>
      <c r="BF114" s="102">
        <f t="shared" si="15"/>
        <v>0</v>
      </c>
      <c r="BG114" s="102">
        <f t="shared" si="16"/>
        <v>0</v>
      </c>
      <c r="BH114" s="102">
        <f t="shared" si="17"/>
        <v>0</v>
      </c>
      <c r="BI114" s="102">
        <f t="shared" si="18"/>
        <v>0</v>
      </c>
      <c r="BJ114" s="3" t="s">
        <v>82</v>
      </c>
      <c r="BK114" s="102">
        <f t="shared" si="19"/>
        <v>0</v>
      </c>
      <c r="BL114" s="3" t="s">
        <v>89</v>
      </c>
      <c r="BM114" s="101" t="s">
        <v>125</v>
      </c>
    </row>
    <row r="115" spans="2:65" s="12" customFormat="1" ht="16.5" customHeight="1" x14ac:dyDescent="0.3">
      <c r="B115" s="89"/>
      <c r="C115" s="90" t="s">
        <v>126</v>
      </c>
      <c r="D115" s="90" t="s">
        <v>85</v>
      </c>
      <c r="E115" s="91" t="s">
        <v>127</v>
      </c>
      <c r="F115" s="92" t="s">
        <v>128</v>
      </c>
      <c r="G115" s="93" t="s">
        <v>88</v>
      </c>
      <c r="H115" s="94">
        <v>13</v>
      </c>
      <c r="I115" s="95"/>
      <c r="J115" s="96">
        <f t="shared" si="10"/>
        <v>0</v>
      </c>
      <c r="K115" s="92" t="s">
        <v>12</v>
      </c>
      <c r="L115" s="11"/>
      <c r="M115" s="97" t="s">
        <v>12</v>
      </c>
      <c r="N115" s="98" t="s">
        <v>32</v>
      </c>
      <c r="P115" s="99">
        <f t="shared" si="11"/>
        <v>0</v>
      </c>
      <c r="Q115" s="99">
        <v>0</v>
      </c>
      <c r="R115" s="99">
        <f t="shared" si="12"/>
        <v>0</v>
      </c>
      <c r="S115" s="99">
        <v>0</v>
      </c>
      <c r="T115" s="100">
        <f t="shared" si="13"/>
        <v>0</v>
      </c>
      <c r="AR115" s="101" t="s">
        <v>89</v>
      </c>
      <c r="AT115" s="101" t="s">
        <v>85</v>
      </c>
      <c r="AU115" s="101" t="s">
        <v>90</v>
      </c>
      <c r="AY115" s="3" t="s">
        <v>79</v>
      </c>
      <c r="BE115" s="102">
        <f t="shared" si="14"/>
        <v>0</v>
      </c>
      <c r="BF115" s="102">
        <f t="shared" si="15"/>
        <v>0</v>
      </c>
      <c r="BG115" s="102">
        <f t="shared" si="16"/>
        <v>0</v>
      </c>
      <c r="BH115" s="102">
        <f t="shared" si="17"/>
        <v>0</v>
      </c>
      <c r="BI115" s="102">
        <f t="shared" si="18"/>
        <v>0</v>
      </c>
      <c r="BJ115" s="3" t="s">
        <v>82</v>
      </c>
      <c r="BK115" s="102">
        <f t="shared" si="19"/>
        <v>0</v>
      </c>
      <c r="BL115" s="3" t="s">
        <v>89</v>
      </c>
      <c r="BM115" s="101" t="s">
        <v>129</v>
      </c>
    </row>
    <row r="116" spans="2:65" s="12" customFormat="1" ht="21.75" customHeight="1" x14ac:dyDescent="0.3">
      <c r="B116" s="89"/>
      <c r="C116" s="90" t="s">
        <v>130</v>
      </c>
      <c r="D116" s="90" t="s">
        <v>85</v>
      </c>
      <c r="E116" s="91" t="s">
        <v>131</v>
      </c>
      <c r="F116" s="92" t="s">
        <v>132</v>
      </c>
      <c r="G116" s="93" t="s">
        <v>133</v>
      </c>
      <c r="H116" s="94">
        <v>10</v>
      </c>
      <c r="I116" s="95"/>
      <c r="J116" s="96">
        <f t="shared" si="10"/>
        <v>0</v>
      </c>
      <c r="K116" s="92" t="s">
        <v>12</v>
      </c>
      <c r="L116" s="11"/>
      <c r="M116" s="97" t="s">
        <v>12</v>
      </c>
      <c r="N116" s="98" t="s">
        <v>32</v>
      </c>
      <c r="P116" s="99">
        <f t="shared" si="11"/>
        <v>0</v>
      </c>
      <c r="Q116" s="99">
        <v>0</v>
      </c>
      <c r="R116" s="99">
        <f t="shared" si="12"/>
        <v>0</v>
      </c>
      <c r="S116" s="99">
        <v>0</v>
      </c>
      <c r="T116" s="100">
        <f t="shared" si="13"/>
        <v>0</v>
      </c>
      <c r="AR116" s="101" t="s">
        <v>89</v>
      </c>
      <c r="AT116" s="101" t="s">
        <v>85</v>
      </c>
      <c r="AU116" s="101" t="s">
        <v>90</v>
      </c>
      <c r="AY116" s="3" t="s">
        <v>79</v>
      </c>
      <c r="BE116" s="102">
        <f t="shared" si="14"/>
        <v>0</v>
      </c>
      <c r="BF116" s="102">
        <f t="shared" si="15"/>
        <v>0</v>
      </c>
      <c r="BG116" s="102">
        <f t="shared" si="16"/>
        <v>0</v>
      </c>
      <c r="BH116" s="102">
        <f t="shared" si="17"/>
        <v>0</v>
      </c>
      <c r="BI116" s="102">
        <f t="shared" si="18"/>
        <v>0</v>
      </c>
      <c r="BJ116" s="3" t="s">
        <v>82</v>
      </c>
      <c r="BK116" s="102">
        <f t="shared" si="19"/>
        <v>0</v>
      </c>
      <c r="BL116" s="3" t="s">
        <v>89</v>
      </c>
      <c r="BM116" s="101" t="s">
        <v>134</v>
      </c>
    </row>
    <row r="117" spans="2:65" s="12" customFormat="1" ht="21.75" customHeight="1" x14ac:dyDescent="0.3">
      <c r="B117" s="89"/>
      <c r="C117" s="90" t="s">
        <v>105</v>
      </c>
      <c r="D117" s="90" t="s">
        <v>85</v>
      </c>
      <c r="E117" s="91" t="s">
        <v>135</v>
      </c>
      <c r="F117" s="92" t="s">
        <v>136</v>
      </c>
      <c r="G117" s="93" t="s">
        <v>133</v>
      </c>
      <c r="H117" s="94">
        <v>3</v>
      </c>
      <c r="I117" s="95"/>
      <c r="J117" s="96">
        <f t="shared" si="10"/>
        <v>0</v>
      </c>
      <c r="K117" s="92" t="s">
        <v>12</v>
      </c>
      <c r="L117" s="11"/>
      <c r="M117" s="97" t="s">
        <v>12</v>
      </c>
      <c r="N117" s="98" t="s">
        <v>32</v>
      </c>
      <c r="P117" s="99">
        <f t="shared" si="11"/>
        <v>0</v>
      </c>
      <c r="Q117" s="99">
        <v>0</v>
      </c>
      <c r="R117" s="99">
        <f t="shared" si="12"/>
        <v>0</v>
      </c>
      <c r="S117" s="99">
        <v>0</v>
      </c>
      <c r="T117" s="100">
        <f t="shared" si="13"/>
        <v>0</v>
      </c>
      <c r="AR117" s="101" t="s">
        <v>89</v>
      </c>
      <c r="AT117" s="101" t="s">
        <v>85</v>
      </c>
      <c r="AU117" s="101" t="s">
        <v>90</v>
      </c>
      <c r="AY117" s="3" t="s">
        <v>79</v>
      </c>
      <c r="BE117" s="102">
        <f t="shared" si="14"/>
        <v>0</v>
      </c>
      <c r="BF117" s="102">
        <f t="shared" si="15"/>
        <v>0</v>
      </c>
      <c r="BG117" s="102">
        <f t="shared" si="16"/>
        <v>0</v>
      </c>
      <c r="BH117" s="102">
        <f t="shared" si="17"/>
        <v>0</v>
      </c>
      <c r="BI117" s="102">
        <f t="shared" si="18"/>
        <v>0</v>
      </c>
      <c r="BJ117" s="3" t="s">
        <v>82</v>
      </c>
      <c r="BK117" s="102">
        <f t="shared" si="19"/>
        <v>0</v>
      </c>
      <c r="BL117" s="3" t="s">
        <v>89</v>
      </c>
      <c r="BM117" s="101" t="s">
        <v>137</v>
      </c>
    </row>
    <row r="118" spans="2:65" s="12" customFormat="1" ht="21.75" customHeight="1" x14ac:dyDescent="0.3">
      <c r="B118" s="89"/>
      <c r="C118" s="90" t="s">
        <v>138</v>
      </c>
      <c r="D118" s="90" t="s">
        <v>85</v>
      </c>
      <c r="E118" s="91" t="s">
        <v>139</v>
      </c>
      <c r="F118" s="92" t="s">
        <v>140</v>
      </c>
      <c r="G118" s="93" t="s">
        <v>88</v>
      </c>
      <c r="H118" s="94">
        <v>2</v>
      </c>
      <c r="I118" s="95"/>
      <c r="J118" s="96">
        <f t="shared" si="10"/>
        <v>0</v>
      </c>
      <c r="K118" s="92" t="s">
        <v>12</v>
      </c>
      <c r="L118" s="11"/>
      <c r="M118" s="97" t="s">
        <v>12</v>
      </c>
      <c r="N118" s="98" t="s">
        <v>32</v>
      </c>
      <c r="P118" s="99">
        <f t="shared" si="11"/>
        <v>0</v>
      </c>
      <c r="Q118" s="99">
        <v>0</v>
      </c>
      <c r="R118" s="99">
        <f t="shared" si="12"/>
        <v>0</v>
      </c>
      <c r="S118" s="99">
        <v>0</v>
      </c>
      <c r="T118" s="100">
        <f t="shared" si="13"/>
        <v>0</v>
      </c>
      <c r="AR118" s="101" t="s">
        <v>89</v>
      </c>
      <c r="AT118" s="101" t="s">
        <v>85</v>
      </c>
      <c r="AU118" s="101" t="s">
        <v>90</v>
      </c>
      <c r="AY118" s="3" t="s">
        <v>79</v>
      </c>
      <c r="BE118" s="102">
        <f t="shared" si="14"/>
        <v>0</v>
      </c>
      <c r="BF118" s="102">
        <f t="shared" si="15"/>
        <v>0</v>
      </c>
      <c r="BG118" s="102">
        <f t="shared" si="16"/>
        <v>0</v>
      </c>
      <c r="BH118" s="102">
        <f t="shared" si="17"/>
        <v>0</v>
      </c>
      <c r="BI118" s="102">
        <f t="shared" si="18"/>
        <v>0</v>
      </c>
      <c r="BJ118" s="3" t="s">
        <v>82</v>
      </c>
      <c r="BK118" s="102">
        <f t="shared" si="19"/>
        <v>0</v>
      </c>
      <c r="BL118" s="3" t="s">
        <v>89</v>
      </c>
      <c r="BM118" s="101" t="s">
        <v>141</v>
      </c>
    </row>
    <row r="119" spans="2:65" s="12" customFormat="1" ht="16.5" customHeight="1" x14ac:dyDescent="0.3">
      <c r="B119" s="89"/>
      <c r="C119" s="90" t="s">
        <v>111</v>
      </c>
      <c r="D119" s="90" t="s">
        <v>85</v>
      </c>
      <c r="E119" s="91" t="s">
        <v>142</v>
      </c>
      <c r="F119" s="92" t="s">
        <v>143</v>
      </c>
      <c r="G119" s="93" t="s">
        <v>88</v>
      </c>
      <c r="H119" s="94">
        <v>6</v>
      </c>
      <c r="I119" s="95"/>
      <c r="J119" s="96">
        <f t="shared" si="10"/>
        <v>0</v>
      </c>
      <c r="K119" s="92" t="s">
        <v>12</v>
      </c>
      <c r="L119" s="11"/>
      <c r="M119" s="97" t="s">
        <v>12</v>
      </c>
      <c r="N119" s="98" t="s">
        <v>32</v>
      </c>
      <c r="P119" s="99">
        <f t="shared" si="11"/>
        <v>0</v>
      </c>
      <c r="Q119" s="99">
        <v>0</v>
      </c>
      <c r="R119" s="99">
        <f t="shared" si="12"/>
        <v>0</v>
      </c>
      <c r="S119" s="99">
        <v>0</v>
      </c>
      <c r="T119" s="100">
        <f t="shared" si="13"/>
        <v>0</v>
      </c>
      <c r="AR119" s="101" t="s">
        <v>89</v>
      </c>
      <c r="AT119" s="101" t="s">
        <v>85</v>
      </c>
      <c r="AU119" s="101" t="s">
        <v>90</v>
      </c>
      <c r="AY119" s="3" t="s">
        <v>79</v>
      </c>
      <c r="BE119" s="102">
        <f t="shared" si="14"/>
        <v>0</v>
      </c>
      <c r="BF119" s="102">
        <f t="shared" si="15"/>
        <v>0</v>
      </c>
      <c r="BG119" s="102">
        <f t="shared" si="16"/>
        <v>0</v>
      </c>
      <c r="BH119" s="102">
        <f t="shared" si="17"/>
        <v>0</v>
      </c>
      <c r="BI119" s="102">
        <f t="shared" si="18"/>
        <v>0</v>
      </c>
      <c r="BJ119" s="3" t="s">
        <v>82</v>
      </c>
      <c r="BK119" s="102">
        <f t="shared" si="19"/>
        <v>0</v>
      </c>
      <c r="BL119" s="3" t="s">
        <v>89</v>
      </c>
      <c r="BM119" s="101" t="s">
        <v>144</v>
      </c>
    </row>
    <row r="120" spans="2:65" s="12" customFormat="1" ht="21.75" customHeight="1" x14ac:dyDescent="0.3">
      <c r="B120" s="89"/>
      <c r="C120" s="90" t="s">
        <v>145</v>
      </c>
      <c r="D120" s="90" t="s">
        <v>85</v>
      </c>
      <c r="E120" s="91" t="s">
        <v>146</v>
      </c>
      <c r="F120" s="92" t="s">
        <v>147</v>
      </c>
      <c r="G120" s="93" t="s">
        <v>88</v>
      </c>
      <c r="H120" s="94">
        <v>6</v>
      </c>
      <c r="I120" s="95"/>
      <c r="J120" s="96">
        <f t="shared" si="10"/>
        <v>0</v>
      </c>
      <c r="K120" s="92" t="s">
        <v>12</v>
      </c>
      <c r="L120" s="11"/>
      <c r="M120" s="97" t="s">
        <v>12</v>
      </c>
      <c r="N120" s="98" t="s">
        <v>32</v>
      </c>
      <c r="P120" s="99">
        <f t="shared" si="11"/>
        <v>0</v>
      </c>
      <c r="Q120" s="99">
        <v>0</v>
      </c>
      <c r="R120" s="99">
        <f t="shared" si="12"/>
        <v>0</v>
      </c>
      <c r="S120" s="99">
        <v>0</v>
      </c>
      <c r="T120" s="100">
        <f t="shared" si="13"/>
        <v>0</v>
      </c>
      <c r="AR120" s="101" t="s">
        <v>89</v>
      </c>
      <c r="AT120" s="101" t="s">
        <v>85</v>
      </c>
      <c r="AU120" s="101" t="s">
        <v>90</v>
      </c>
      <c r="AY120" s="3" t="s">
        <v>79</v>
      </c>
      <c r="BE120" s="102">
        <f t="shared" si="14"/>
        <v>0</v>
      </c>
      <c r="BF120" s="102">
        <f t="shared" si="15"/>
        <v>0</v>
      </c>
      <c r="BG120" s="102">
        <f t="shared" si="16"/>
        <v>0</v>
      </c>
      <c r="BH120" s="102">
        <f t="shared" si="17"/>
        <v>0</v>
      </c>
      <c r="BI120" s="102">
        <f t="shared" si="18"/>
        <v>0</v>
      </c>
      <c r="BJ120" s="3" t="s">
        <v>82</v>
      </c>
      <c r="BK120" s="102">
        <f t="shared" si="19"/>
        <v>0</v>
      </c>
      <c r="BL120" s="3" t="s">
        <v>89</v>
      </c>
      <c r="BM120" s="101" t="s">
        <v>148</v>
      </c>
    </row>
    <row r="121" spans="2:65" s="12" customFormat="1" ht="21.75" customHeight="1" x14ac:dyDescent="0.3">
      <c r="B121" s="89"/>
      <c r="C121" s="90" t="s">
        <v>114</v>
      </c>
      <c r="D121" s="90" t="s">
        <v>85</v>
      </c>
      <c r="E121" s="91" t="s">
        <v>149</v>
      </c>
      <c r="F121" s="92" t="s">
        <v>150</v>
      </c>
      <c r="G121" s="93" t="s">
        <v>88</v>
      </c>
      <c r="H121" s="94">
        <v>21</v>
      </c>
      <c r="I121" s="95"/>
      <c r="J121" s="96">
        <f t="shared" si="10"/>
        <v>0</v>
      </c>
      <c r="K121" s="92" t="s">
        <v>12</v>
      </c>
      <c r="L121" s="11"/>
      <c r="M121" s="97" t="s">
        <v>12</v>
      </c>
      <c r="N121" s="98" t="s">
        <v>32</v>
      </c>
      <c r="P121" s="99">
        <f t="shared" si="11"/>
        <v>0</v>
      </c>
      <c r="Q121" s="99">
        <v>0</v>
      </c>
      <c r="R121" s="99">
        <f t="shared" si="12"/>
        <v>0</v>
      </c>
      <c r="S121" s="99">
        <v>0</v>
      </c>
      <c r="T121" s="100">
        <f t="shared" si="13"/>
        <v>0</v>
      </c>
      <c r="AR121" s="101" t="s">
        <v>89</v>
      </c>
      <c r="AT121" s="101" t="s">
        <v>85</v>
      </c>
      <c r="AU121" s="101" t="s">
        <v>90</v>
      </c>
      <c r="AY121" s="3" t="s">
        <v>79</v>
      </c>
      <c r="BE121" s="102">
        <f t="shared" si="14"/>
        <v>0</v>
      </c>
      <c r="BF121" s="102">
        <f t="shared" si="15"/>
        <v>0</v>
      </c>
      <c r="BG121" s="102">
        <f t="shared" si="16"/>
        <v>0</v>
      </c>
      <c r="BH121" s="102">
        <f t="shared" si="17"/>
        <v>0</v>
      </c>
      <c r="BI121" s="102">
        <f t="shared" si="18"/>
        <v>0</v>
      </c>
      <c r="BJ121" s="3" t="s">
        <v>82</v>
      </c>
      <c r="BK121" s="102">
        <f t="shared" si="19"/>
        <v>0</v>
      </c>
      <c r="BL121" s="3" t="s">
        <v>89</v>
      </c>
      <c r="BM121" s="101" t="s">
        <v>151</v>
      </c>
    </row>
    <row r="122" spans="2:65" s="12" customFormat="1" ht="21.75" customHeight="1" x14ac:dyDescent="0.3">
      <c r="B122" s="89"/>
      <c r="C122" s="90" t="s">
        <v>152</v>
      </c>
      <c r="D122" s="90" t="s">
        <v>85</v>
      </c>
      <c r="E122" s="91" t="s">
        <v>153</v>
      </c>
      <c r="F122" s="92" t="s">
        <v>154</v>
      </c>
      <c r="G122" s="93" t="s">
        <v>88</v>
      </c>
      <c r="H122" s="94">
        <v>31</v>
      </c>
      <c r="I122" s="95"/>
      <c r="J122" s="96">
        <f t="shared" si="10"/>
        <v>0</v>
      </c>
      <c r="K122" s="92" t="s">
        <v>12</v>
      </c>
      <c r="L122" s="11"/>
      <c r="M122" s="97" t="s">
        <v>12</v>
      </c>
      <c r="N122" s="98" t="s">
        <v>32</v>
      </c>
      <c r="P122" s="99">
        <f t="shared" si="11"/>
        <v>0</v>
      </c>
      <c r="Q122" s="99">
        <v>0</v>
      </c>
      <c r="R122" s="99">
        <f t="shared" si="12"/>
        <v>0</v>
      </c>
      <c r="S122" s="99">
        <v>0</v>
      </c>
      <c r="T122" s="100">
        <f t="shared" si="13"/>
        <v>0</v>
      </c>
      <c r="AR122" s="101" t="s">
        <v>89</v>
      </c>
      <c r="AT122" s="101" t="s">
        <v>85</v>
      </c>
      <c r="AU122" s="101" t="s">
        <v>90</v>
      </c>
      <c r="AY122" s="3" t="s">
        <v>79</v>
      </c>
      <c r="BE122" s="102">
        <f t="shared" si="14"/>
        <v>0</v>
      </c>
      <c r="BF122" s="102">
        <f t="shared" si="15"/>
        <v>0</v>
      </c>
      <c r="BG122" s="102">
        <f t="shared" si="16"/>
        <v>0</v>
      </c>
      <c r="BH122" s="102">
        <f t="shared" si="17"/>
        <v>0</v>
      </c>
      <c r="BI122" s="102">
        <f t="shared" si="18"/>
        <v>0</v>
      </c>
      <c r="BJ122" s="3" t="s">
        <v>82</v>
      </c>
      <c r="BK122" s="102">
        <f t="shared" si="19"/>
        <v>0</v>
      </c>
      <c r="BL122" s="3" t="s">
        <v>89</v>
      </c>
      <c r="BM122" s="101" t="s">
        <v>155</v>
      </c>
    </row>
    <row r="123" spans="2:65" s="76" customFormat="1" ht="20.85" customHeight="1" x14ac:dyDescent="0.25">
      <c r="B123" s="77"/>
      <c r="D123" s="78" t="s">
        <v>75</v>
      </c>
      <c r="E123" s="87" t="s">
        <v>156</v>
      </c>
      <c r="F123" s="87" t="s">
        <v>157</v>
      </c>
      <c r="I123" s="80"/>
      <c r="J123" s="88">
        <f>BK123</f>
        <v>0</v>
      </c>
      <c r="L123" s="77"/>
      <c r="M123" s="82"/>
      <c r="P123" s="83">
        <f>SUM(P124:P142)</f>
        <v>0</v>
      </c>
      <c r="R123" s="83">
        <f>SUM(R124:R142)</f>
        <v>0</v>
      </c>
      <c r="T123" s="84">
        <f>SUM(T124:T142)</f>
        <v>0</v>
      </c>
      <c r="AR123" s="78" t="s">
        <v>82</v>
      </c>
      <c r="AT123" s="85" t="s">
        <v>75</v>
      </c>
      <c r="AU123" s="85" t="s">
        <v>2</v>
      </c>
      <c r="AY123" s="78" t="s">
        <v>79</v>
      </c>
      <c r="BK123" s="86">
        <f>SUM(BK124:BK142)</f>
        <v>0</v>
      </c>
    </row>
    <row r="124" spans="2:65" s="12" customFormat="1" ht="16.5" customHeight="1" x14ac:dyDescent="0.3">
      <c r="B124" s="89"/>
      <c r="C124" s="90" t="s">
        <v>118</v>
      </c>
      <c r="D124" s="90" t="s">
        <v>85</v>
      </c>
      <c r="E124" s="91" t="s">
        <v>158</v>
      </c>
      <c r="F124" s="92" t="s">
        <v>159</v>
      </c>
      <c r="G124" s="93" t="s">
        <v>88</v>
      </c>
      <c r="H124" s="94">
        <v>41</v>
      </c>
      <c r="I124" s="95"/>
      <c r="J124" s="96">
        <f t="shared" ref="J124:J142" si="20">ROUND(I124*H124,2)</f>
        <v>0</v>
      </c>
      <c r="K124" s="92" t="s">
        <v>12</v>
      </c>
      <c r="L124" s="11"/>
      <c r="M124" s="97" t="s">
        <v>12</v>
      </c>
      <c r="N124" s="98" t="s">
        <v>32</v>
      </c>
      <c r="P124" s="99">
        <f t="shared" ref="P124:P142" si="21">O124*H124</f>
        <v>0</v>
      </c>
      <c r="Q124" s="99">
        <v>0</v>
      </c>
      <c r="R124" s="99">
        <f t="shared" ref="R124:R142" si="22">Q124*H124</f>
        <v>0</v>
      </c>
      <c r="S124" s="99">
        <v>0</v>
      </c>
      <c r="T124" s="100">
        <f t="shared" ref="T124:T142" si="23">S124*H124</f>
        <v>0</v>
      </c>
      <c r="AR124" s="101" t="s">
        <v>89</v>
      </c>
      <c r="AT124" s="101" t="s">
        <v>85</v>
      </c>
      <c r="AU124" s="101" t="s">
        <v>90</v>
      </c>
      <c r="AY124" s="3" t="s">
        <v>79</v>
      </c>
      <c r="BE124" s="102">
        <f t="shared" ref="BE124:BE142" si="24">IF(N124="základní",J124,0)</f>
        <v>0</v>
      </c>
      <c r="BF124" s="102">
        <f t="shared" ref="BF124:BF142" si="25">IF(N124="snížená",J124,0)</f>
        <v>0</v>
      </c>
      <c r="BG124" s="102">
        <f t="shared" ref="BG124:BG142" si="26">IF(N124="zákl. přenesená",J124,0)</f>
        <v>0</v>
      </c>
      <c r="BH124" s="102">
        <f t="shared" ref="BH124:BH142" si="27">IF(N124="sníž. přenesená",J124,0)</f>
        <v>0</v>
      </c>
      <c r="BI124" s="102">
        <f t="shared" ref="BI124:BI142" si="28">IF(N124="nulová",J124,0)</f>
        <v>0</v>
      </c>
      <c r="BJ124" s="3" t="s">
        <v>82</v>
      </c>
      <c r="BK124" s="102">
        <f t="shared" ref="BK124:BK142" si="29">ROUND(I124*H124,2)</f>
        <v>0</v>
      </c>
      <c r="BL124" s="3" t="s">
        <v>89</v>
      </c>
      <c r="BM124" s="101" t="s">
        <v>160</v>
      </c>
    </row>
    <row r="125" spans="2:65" s="12" customFormat="1" ht="16.5" customHeight="1" x14ac:dyDescent="0.3">
      <c r="B125" s="89"/>
      <c r="C125" s="90" t="s">
        <v>161</v>
      </c>
      <c r="D125" s="90" t="s">
        <v>85</v>
      </c>
      <c r="E125" s="91" t="s">
        <v>162</v>
      </c>
      <c r="F125" s="92" t="s">
        <v>163</v>
      </c>
      <c r="G125" s="93" t="s">
        <v>88</v>
      </c>
      <c r="H125" s="94">
        <v>3</v>
      </c>
      <c r="I125" s="95"/>
      <c r="J125" s="96">
        <f t="shared" si="20"/>
        <v>0</v>
      </c>
      <c r="K125" s="92" t="s">
        <v>12</v>
      </c>
      <c r="L125" s="11"/>
      <c r="M125" s="97" t="s">
        <v>12</v>
      </c>
      <c r="N125" s="98" t="s">
        <v>32</v>
      </c>
      <c r="P125" s="99">
        <f t="shared" si="21"/>
        <v>0</v>
      </c>
      <c r="Q125" s="99">
        <v>0</v>
      </c>
      <c r="R125" s="99">
        <f t="shared" si="22"/>
        <v>0</v>
      </c>
      <c r="S125" s="99">
        <v>0</v>
      </c>
      <c r="T125" s="100">
        <f t="shared" si="23"/>
        <v>0</v>
      </c>
      <c r="AR125" s="101" t="s">
        <v>89</v>
      </c>
      <c r="AT125" s="101" t="s">
        <v>85</v>
      </c>
      <c r="AU125" s="101" t="s">
        <v>90</v>
      </c>
      <c r="AY125" s="3" t="s">
        <v>79</v>
      </c>
      <c r="BE125" s="102">
        <f t="shared" si="24"/>
        <v>0</v>
      </c>
      <c r="BF125" s="102">
        <f t="shared" si="25"/>
        <v>0</v>
      </c>
      <c r="BG125" s="102">
        <f t="shared" si="26"/>
        <v>0</v>
      </c>
      <c r="BH125" s="102">
        <f t="shared" si="27"/>
        <v>0</v>
      </c>
      <c r="BI125" s="102">
        <f t="shared" si="28"/>
        <v>0</v>
      </c>
      <c r="BJ125" s="3" t="s">
        <v>82</v>
      </c>
      <c r="BK125" s="102">
        <f t="shared" si="29"/>
        <v>0</v>
      </c>
      <c r="BL125" s="3" t="s">
        <v>89</v>
      </c>
      <c r="BM125" s="101" t="s">
        <v>164</v>
      </c>
    </row>
    <row r="126" spans="2:65" s="12" customFormat="1" ht="16.5" customHeight="1" x14ac:dyDescent="0.3">
      <c r="B126" s="89"/>
      <c r="C126" s="90" t="s">
        <v>121</v>
      </c>
      <c r="D126" s="90" t="s">
        <v>85</v>
      </c>
      <c r="E126" s="91" t="s">
        <v>165</v>
      </c>
      <c r="F126" s="92" t="s">
        <v>166</v>
      </c>
      <c r="G126" s="93" t="s">
        <v>88</v>
      </c>
      <c r="H126" s="94">
        <v>2</v>
      </c>
      <c r="I126" s="95"/>
      <c r="J126" s="96">
        <f t="shared" si="20"/>
        <v>0</v>
      </c>
      <c r="K126" s="92" t="s">
        <v>12</v>
      </c>
      <c r="L126" s="11"/>
      <c r="M126" s="97" t="s">
        <v>12</v>
      </c>
      <c r="N126" s="98" t="s">
        <v>32</v>
      </c>
      <c r="P126" s="99">
        <f t="shared" si="21"/>
        <v>0</v>
      </c>
      <c r="Q126" s="99">
        <v>0</v>
      </c>
      <c r="R126" s="99">
        <f t="shared" si="22"/>
        <v>0</v>
      </c>
      <c r="S126" s="99">
        <v>0</v>
      </c>
      <c r="T126" s="100">
        <f t="shared" si="23"/>
        <v>0</v>
      </c>
      <c r="AR126" s="101" t="s">
        <v>89</v>
      </c>
      <c r="AT126" s="101" t="s">
        <v>85</v>
      </c>
      <c r="AU126" s="101" t="s">
        <v>90</v>
      </c>
      <c r="AY126" s="3" t="s">
        <v>79</v>
      </c>
      <c r="BE126" s="102">
        <f t="shared" si="24"/>
        <v>0</v>
      </c>
      <c r="BF126" s="102">
        <f t="shared" si="25"/>
        <v>0</v>
      </c>
      <c r="BG126" s="102">
        <f t="shared" si="26"/>
        <v>0</v>
      </c>
      <c r="BH126" s="102">
        <f t="shared" si="27"/>
        <v>0</v>
      </c>
      <c r="BI126" s="102">
        <f t="shared" si="28"/>
        <v>0</v>
      </c>
      <c r="BJ126" s="3" t="s">
        <v>82</v>
      </c>
      <c r="BK126" s="102">
        <f t="shared" si="29"/>
        <v>0</v>
      </c>
      <c r="BL126" s="3" t="s">
        <v>89</v>
      </c>
      <c r="BM126" s="101" t="s">
        <v>167</v>
      </c>
    </row>
    <row r="127" spans="2:65" s="12" customFormat="1" ht="16.5" customHeight="1" x14ac:dyDescent="0.3">
      <c r="B127" s="89"/>
      <c r="C127" s="90" t="s">
        <v>168</v>
      </c>
      <c r="D127" s="90" t="s">
        <v>85</v>
      </c>
      <c r="E127" s="91" t="s">
        <v>169</v>
      </c>
      <c r="F127" s="92" t="s">
        <v>170</v>
      </c>
      <c r="G127" s="93" t="s">
        <v>88</v>
      </c>
      <c r="H127" s="94">
        <v>6</v>
      </c>
      <c r="I127" s="95"/>
      <c r="J127" s="96">
        <f t="shared" si="20"/>
        <v>0</v>
      </c>
      <c r="K127" s="92" t="s">
        <v>12</v>
      </c>
      <c r="L127" s="11"/>
      <c r="M127" s="97" t="s">
        <v>12</v>
      </c>
      <c r="N127" s="98" t="s">
        <v>32</v>
      </c>
      <c r="P127" s="99">
        <f t="shared" si="21"/>
        <v>0</v>
      </c>
      <c r="Q127" s="99">
        <v>0</v>
      </c>
      <c r="R127" s="99">
        <f t="shared" si="22"/>
        <v>0</v>
      </c>
      <c r="S127" s="99">
        <v>0</v>
      </c>
      <c r="T127" s="100">
        <f t="shared" si="23"/>
        <v>0</v>
      </c>
      <c r="AR127" s="101" t="s">
        <v>89</v>
      </c>
      <c r="AT127" s="101" t="s">
        <v>85</v>
      </c>
      <c r="AU127" s="101" t="s">
        <v>90</v>
      </c>
      <c r="AY127" s="3" t="s">
        <v>79</v>
      </c>
      <c r="BE127" s="102">
        <f t="shared" si="24"/>
        <v>0</v>
      </c>
      <c r="BF127" s="102">
        <f t="shared" si="25"/>
        <v>0</v>
      </c>
      <c r="BG127" s="102">
        <f t="shared" si="26"/>
        <v>0</v>
      </c>
      <c r="BH127" s="102">
        <f t="shared" si="27"/>
        <v>0</v>
      </c>
      <c r="BI127" s="102">
        <f t="shared" si="28"/>
        <v>0</v>
      </c>
      <c r="BJ127" s="3" t="s">
        <v>82</v>
      </c>
      <c r="BK127" s="102">
        <f t="shared" si="29"/>
        <v>0</v>
      </c>
      <c r="BL127" s="3" t="s">
        <v>89</v>
      </c>
      <c r="BM127" s="101" t="s">
        <v>171</v>
      </c>
    </row>
    <row r="128" spans="2:65" s="12" customFormat="1" ht="16.5" customHeight="1" x14ac:dyDescent="0.3">
      <c r="B128" s="89"/>
      <c r="C128" s="90" t="s">
        <v>125</v>
      </c>
      <c r="D128" s="90" t="s">
        <v>85</v>
      </c>
      <c r="E128" s="91" t="s">
        <v>172</v>
      </c>
      <c r="F128" s="92" t="s">
        <v>173</v>
      </c>
      <c r="G128" s="93" t="s">
        <v>88</v>
      </c>
      <c r="H128" s="94">
        <v>1</v>
      </c>
      <c r="I128" s="95"/>
      <c r="J128" s="96">
        <f t="shared" si="20"/>
        <v>0</v>
      </c>
      <c r="K128" s="92" t="s">
        <v>12</v>
      </c>
      <c r="L128" s="11"/>
      <c r="M128" s="97" t="s">
        <v>12</v>
      </c>
      <c r="N128" s="98" t="s">
        <v>32</v>
      </c>
      <c r="P128" s="99">
        <f t="shared" si="21"/>
        <v>0</v>
      </c>
      <c r="Q128" s="99">
        <v>0</v>
      </c>
      <c r="R128" s="99">
        <f t="shared" si="22"/>
        <v>0</v>
      </c>
      <c r="S128" s="99">
        <v>0</v>
      </c>
      <c r="T128" s="100">
        <f t="shared" si="23"/>
        <v>0</v>
      </c>
      <c r="AR128" s="101" t="s">
        <v>89</v>
      </c>
      <c r="AT128" s="101" t="s">
        <v>85</v>
      </c>
      <c r="AU128" s="101" t="s">
        <v>90</v>
      </c>
      <c r="AY128" s="3" t="s">
        <v>79</v>
      </c>
      <c r="BE128" s="102">
        <f t="shared" si="24"/>
        <v>0</v>
      </c>
      <c r="BF128" s="102">
        <f t="shared" si="25"/>
        <v>0</v>
      </c>
      <c r="BG128" s="102">
        <f t="shared" si="26"/>
        <v>0</v>
      </c>
      <c r="BH128" s="102">
        <f t="shared" si="27"/>
        <v>0</v>
      </c>
      <c r="BI128" s="102">
        <f t="shared" si="28"/>
        <v>0</v>
      </c>
      <c r="BJ128" s="3" t="s">
        <v>82</v>
      </c>
      <c r="BK128" s="102">
        <f t="shared" si="29"/>
        <v>0</v>
      </c>
      <c r="BL128" s="3" t="s">
        <v>89</v>
      </c>
      <c r="BM128" s="101" t="s">
        <v>174</v>
      </c>
    </row>
    <row r="129" spans="2:65" s="12" customFormat="1" ht="16.5" customHeight="1" x14ac:dyDescent="0.3">
      <c r="B129" s="89"/>
      <c r="C129" s="90" t="s">
        <v>175</v>
      </c>
      <c r="D129" s="90" t="s">
        <v>85</v>
      </c>
      <c r="E129" s="91" t="s">
        <v>176</v>
      </c>
      <c r="F129" s="92" t="s">
        <v>177</v>
      </c>
      <c r="G129" s="93" t="s">
        <v>88</v>
      </c>
      <c r="H129" s="94">
        <v>42</v>
      </c>
      <c r="I129" s="95"/>
      <c r="J129" s="96">
        <f t="shared" si="20"/>
        <v>0</v>
      </c>
      <c r="K129" s="92" t="s">
        <v>12</v>
      </c>
      <c r="L129" s="11"/>
      <c r="M129" s="97" t="s">
        <v>12</v>
      </c>
      <c r="N129" s="98" t="s">
        <v>32</v>
      </c>
      <c r="P129" s="99">
        <f t="shared" si="21"/>
        <v>0</v>
      </c>
      <c r="Q129" s="99">
        <v>0</v>
      </c>
      <c r="R129" s="99">
        <f t="shared" si="22"/>
        <v>0</v>
      </c>
      <c r="S129" s="99">
        <v>0</v>
      </c>
      <c r="T129" s="100">
        <f t="shared" si="23"/>
        <v>0</v>
      </c>
      <c r="AR129" s="101" t="s">
        <v>89</v>
      </c>
      <c r="AT129" s="101" t="s">
        <v>85</v>
      </c>
      <c r="AU129" s="101" t="s">
        <v>90</v>
      </c>
      <c r="AY129" s="3" t="s">
        <v>79</v>
      </c>
      <c r="BE129" s="102">
        <f t="shared" si="24"/>
        <v>0</v>
      </c>
      <c r="BF129" s="102">
        <f t="shared" si="25"/>
        <v>0</v>
      </c>
      <c r="BG129" s="102">
        <f t="shared" si="26"/>
        <v>0</v>
      </c>
      <c r="BH129" s="102">
        <f t="shared" si="27"/>
        <v>0</v>
      </c>
      <c r="BI129" s="102">
        <f t="shared" si="28"/>
        <v>0</v>
      </c>
      <c r="BJ129" s="3" t="s">
        <v>82</v>
      </c>
      <c r="BK129" s="102">
        <f t="shared" si="29"/>
        <v>0</v>
      </c>
      <c r="BL129" s="3" t="s">
        <v>89</v>
      </c>
      <c r="BM129" s="101" t="s">
        <v>178</v>
      </c>
    </row>
    <row r="130" spans="2:65" s="12" customFormat="1" ht="16.5" customHeight="1" x14ac:dyDescent="0.3">
      <c r="B130" s="89"/>
      <c r="C130" s="90" t="s">
        <v>129</v>
      </c>
      <c r="D130" s="90" t="s">
        <v>85</v>
      </c>
      <c r="E130" s="91" t="s">
        <v>179</v>
      </c>
      <c r="F130" s="92" t="s">
        <v>180</v>
      </c>
      <c r="G130" s="93" t="s">
        <v>88</v>
      </c>
      <c r="H130" s="94">
        <v>4</v>
      </c>
      <c r="I130" s="95"/>
      <c r="J130" s="96">
        <f t="shared" si="20"/>
        <v>0</v>
      </c>
      <c r="K130" s="92" t="s">
        <v>12</v>
      </c>
      <c r="L130" s="11"/>
      <c r="M130" s="97" t="s">
        <v>12</v>
      </c>
      <c r="N130" s="98" t="s">
        <v>32</v>
      </c>
      <c r="P130" s="99">
        <f t="shared" si="21"/>
        <v>0</v>
      </c>
      <c r="Q130" s="99">
        <v>0</v>
      </c>
      <c r="R130" s="99">
        <f t="shared" si="22"/>
        <v>0</v>
      </c>
      <c r="S130" s="99">
        <v>0</v>
      </c>
      <c r="T130" s="100">
        <f t="shared" si="23"/>
        <v>0</v>
      </c>
      <c r="AR130" s="101" t="s">
        <v>89</v>
      </c>
      <c r="AT130" s="101" t="s">
        <v>85</v>
      </c>
      <c r="AU130" s="101" t="s">
        <v>90</v>
      </c>
      <c r="AY130" s="3" t="s">
        <v>79</v>
      </c>
      <c r="BE130" s="102">
        <f t="shared" si="24"/>
        <v>0</v>
      </c>
      <c r="BF130" s="102">
        <f t="shared" si="25"/>
        <v>0</v>
      </c>
      <c r="BG130" s="102">
        <f t="shared" si="26"/>
        <v>0</v>
      </c>
      <c r="BH130" s="102">
        <f t="shared" si="27"/>
        <v>0</v>
      </c>
      <c r="BI130" s="102">
        <f t="shared" si="28"/>
        <v>0</v>
      </c>
      <c r="BJ130" s="3" t="s">
        <v>82</v>
      </c>
      <c r="BK130" s="102">
        <f t="shared" si="29"/>
        <v>0</v>
      </c>
      <c r="BL130" s="3" t="s">
        <v>89</v>
      </c>
      <c r="BM130" s="101" t="s">
        <v>181</v>
      </c>
    </row>
    <row r="131" spans="2:65" s="12" customFormat="1" ht="16.5" customHeight="1" x14ac:dyDescent="0.3">
      <c r="B131" s="89"/>
      <c r="C131" s="90" t="s">
        <v>182</v>
      </c>
      <c r="D131" s="90" t="s">
        <v>85</v>
      </c>
      <c r="E131" s="91" t="s">
        <v>183</v>
      </c>
      <c r="F131" s="92" t="s">
        <v>184</v>
      </c>
      <c r="G131" s="93" t="s">
        <v>88</v>
      </c>
      <c r="H131" s="94">
        <v>28</v>
      </c>
      <c r="I131" s="95"/>
      <c r="J131" s="96">
        <f t="shared" si="20"/>
        <v>0</v>
      </c>
      <c r="K131" s="92" t="s">
        <v>12</v>
      </c>
      <c r="L131" s="11"/>
      <c r="M131" s="97" t="s">
        <v>12</v>
      </c>
      <c r="N131" s="98" t="s">
        <v>32</v>
      </c>
      <c r="P131" s="99">
        <f t="shared" si="21"/>
        <v>0</v>
      </c>
      <c r="Q131" s="99">
        <v>0</v>
      </c>
      <c r="R131" s="99">
        <f t="shared" si="22"/>
        <v>0</v>
      </c>
      <c r="S131" s="99">
        <v>0</v>
      </c>
      <c r="T131" s="100">
        <f t="shared" si="23"/>
        <v>0</v>
      </c>
      <c r="AR131" s="101" t="s">
        <v>89</v>
      </c>
      <c r="AT131" s="101" t="s">
        <v>85</v>
      </c>
      <c r="AU131" s="101" t="s">
        <v>90</v>
      </c>
      <c r="AY131" s="3" t="s">
        <v>79</v>
      </c>
      <c r="BE131" s="102">
        <f t="shared" si="24"/>
        <v>0</v>
      </c>
      <c r="BF131" s="102">
        <f t="shared" si="25"/>
        <v>0</v>
      </c>
      <c r="BG131" s="102">
        <f t="shared" si="26"/>
        <v>0</v>
      </c>
      <c r="BH131" s="102">
        <f t="shared" si="27"/>
        <v>0</v>
      </c>
      <c r="BI131" s="102">
        <f t="shared" si="28"/>
        <v>0</v>
      </c>
      <c r="BJ131" s="3" t="s">
        <v>82</v>
      </c>
      <c r="BK131" s="102">
        <f t="shared" si="29"/>
        <v>0</v>
      </c>
      <c r="BL131" s="3" t="s">
        <v>89</v>
      </c>
      <c r="BM131" s="101" t="s">
        <v>185</v>
      </c>
    </row>
    <row r="132" spans="2:65" s="12" customFormat="1" ht="16.5" customHeight="1" x14ac:dyDescent="0.3">
      <c r="B132" s="89"/>
      <c r="C132" s="90" t="s">
        <v>134</v>
      </c>
      <c r="D132" s="90" t="s">
        <v>85</v>
      </c>
      <c r="E132" s="91" t="s">
        <v>186</v>
      </c>
      <c r="F132" s="92" t="s">
        <v>187</v>
      </c>
      <c r="G132" s="93" t="s">
        <v>88</v>
      </c>
      <c r="H132" s="94">
        <v>1</v>
      </c>
      <c r="I132" s="95"/>
      <c r="J132" s="96">
        <f t="shared" si="20"/>
        <v>0</v>
      </c>
      <c r="K132" s="92" t="s">
        <v>12</v>
      </c>
      <c r="L132" s="11"/>
      <c r="M132" s="97" t="s">
        <v>12</v>
      </c>
      <c r="N132" s="98" t="s">
        <v>32</v>
      </c>
      <c r="P132" s="99">
        <f t="shared" si="21"/>
        <v>0</v>
      </c>
      <c r="Q132" s="99">
        <v>0</v>
      </c>
      <c r="R132" s="99">
        <f t="shared" si="22"/>
        <v>0</v>
      </c>
      <c r="S132" s="99">
        <v>0</v>
      </c>
      <c r="T132" s="100">
        <f t="shared" si="23"/>
        <v>0</v>
      </c>
      <c r="AR132" s="101" t="s">
        <v>89</v>
      </c>
      <c r="AT132" s="101" t="s">
        <v>85</v>
      </c>
      <c r="AU132" s="101" t="s">
        <v>90</v>
      </c>
      <c r="AY132" s="3" t="s">
        <v>79</v>
      </c>
      <c r="BE132" s="102">
        <f t="shared" si="24"/>
        <v>0</v>
      </c>
      <c r="BF132" s="102">
        <f t="shared" si="25"/>
        <v>0</v>
      </c>
      <c r="BG132" s="102">
        <f t="shared" si="26"/>
        <v>0</v>
      </c>
      <c r="BH132" s="102">
        <f t="shared" si="27"/>
        <v>0</v>
      </c>
      <c r="BI132" s="102">
        <f t="shared" si="28"/>
        <v>0</v>
      </c>
      <c r="BJ132" s="3" t="s">
        <v>82</v>
      </c>
      <c r="BK132" s="102">
        <f t="shared" si="29"/>
        <v>0</v>
      </c>
      <c r="BL132" s="3" t="s">
        <v>89</v>
      </c>
      <c r="BM132" s="101" t="s">
        <v>188</v>
      </c>
    </row>
    <row r="133" spans="2:65" s="12" customFormat="1" ht="16.5" customHeight="1" x14ac:dyDescent="0.3">
      <c r="B133" s="89"/>
      <c r="C133" s="90" t="s">
        <v>189</v>
      </c>
      <c r="D133" s="90" t="s">
        <v>85</v>
      </c>
      <c r="E133" s="91" t="s">
        <v>190</v>
      </c>
      <c r="F133" s="92" t="s">
        <v>191</v>
      </c>
      <c r="G133" s="93" t="s">
        <v>88</v>
      </c>
      <c r="H133" s="94">
        <v>2</v>
      </c>
      <c r="I133" s="95"/>
      <c r="J133" s="96">
        <f t="shared" si="20"/>
        <v>0</v>
      </c>
      <c r="K133" s="92" t="s">
        <v>12</v>
      </c>
      <c r="L133" s="11"/>
      <c r="M133" s="97" t="s">
        <v>12</v>
      </c>
      <c r="N133" s="98" t="s">
        <v>32</v>
      </c>
      <c r="P133" s="99">
        <f t="shared" si="21"/>
        <v>0</v>
      </c>
      <c r="Q133" s="99">
        <v>0</v>
      </c>
      <c r="R133" s="99">
        <f t="shared" si="22"/>
        <v>0</v>
      </c>
      <c r="S133" s="99">
        <v>0</v>
      </c>
      <c r="T133" s="100">
        <f t="shared" si="23"/>
        <v>0</v>
      </c>
      <c r="AR133" s="101" t="s">
        <v>89</v>
      </c>
      <c r="AT133" s="101" t="s">
        <v>85</v>
      </c>
      <c r="AU133" s="101" t="s">
        <v>90</v>
      </c>
      <c r="AY133" s="3" t="s">
        <v>79</v>
      </c>
      <c r="BE133" s="102">
        <f t="shared" si="24"/>
        <v>0</v>
      </c>
      <c r="BF133" s="102">
        <f t="shared" si="25"/>
        <v>0</v>
      </c>
      <c r="BG133" s="102">
        <f t="shared" si="26"/>
        <v>0</v>
      </c>
      <c r="BH133" s="102">
        <f t="shared" si="27"/>
        <v>0</v>
      </c>
      <c r="BI133" s="102">
        <f t="shared" si="28"/>
        <v>0</v>
      </c>
      <c r="BJ133" s="3" t="s">
        <v>82</v>
      </c>
      <c r="BK133" s="102">
        <f t="shared" si="29"/>
        <v>0</v>
      </c>
      <c r="BL133" s="3" t="s">
        <v>89</v>
      </c>
      <c r="BM133" s="101" t="s">
        <v>192</v>
      </c>
    </row>
    <row r="134" spans="2:65" s="12" customFormat="1" ht="21.75" customHeight="1" x14ac:dyDescent="0.3">
      <c r="B134" s="89"/>
      <c r="C134" s="90" t="s">
        <v>137</v>
      </c>
      <c r="D134" s="90" t="s">
        <v>85</v>
      </c>
      <c r="E134" s="91" t="s">
        <v>193</v>
      </c>
      <c r="F134" s="92" t="s">
        <v>194</v>
      </c>
      <c r="G134" s="93" t="s">
        <v>88</v>
      </c>
      <c r="H134" s="94">
        <v>4</v>
      </c>
      <c r="I134" s="95"/>
      <c r="J134" s="96">
        <f t="shared" si="20"/>
        <v>0</v>
      </c>
      <c r="K134" s="92" t="s">
        <v>12</v>
      </c>
      <c r="L134" s="11"/>
      <c r="M134" s="97" t="s">
        <v>12</v>
      </c>
      <c r="N134" s="98" t="s">
        <v>32</v>
      </c>
      <c r="P134" s="99">
        <f t="shared" si="21"/>
        <v>0</v>
      </c>
      <c r="Q134" s="99">
        <v>0</v>
      </c>
      <c r="R134" s="99">
        <f t="shared" si="22"/>
        <v>0</v>
      </c>
      <c r="S134" s="99">
        <v>0</v>
      </c>
      <c r="T134" s="100">
        <f t="shared" si="23"/>
        <v>0</v>
      </c>
      <c r="AR134" s="101" t="s">
        <v>89</v>
      </c>
      <c r="AT134" s="101" t="s">
        <v>85</v>
      </c>
      <c r="AU134" s="101" t="s">
        <v>90</v>
      </c>
      <c r="AY134" s="3" t="s">
        <v>79</v>
      </c>
      <c r="BE134" s="102">
        <f t="shared" si="24"/>
        <v>0</v>
      </c>
      <c r="BF134" s="102">
        <f t="shared" si="25"/>
        <v>0</v>
      </c>
      <c r="BG134" s="102">
        <f t="shared" si="26"/>
        <v>0</v>
      </c>
      <c r="BH134" s="102">
        <f t="shared" si="27"/>
        <v>0</v>
      </c>
      <c r="BI134" s="102">
        <f t="shared" si="28"/>
        <v>0</v>
      </c>
      <c r="BJ134" s="3" t="s">
        <v>82</v>
      </c>
      <c r="BK134" s="102">
        <f t="shared" si="29"/>
        <v>0</v>
      </c>
      <c r="BL134" s="3" t="s">
        <v>89</v>
      </c>
      <c r="BM134" s="101" t="s">
        <v>195</v>
      </c>
    </row>
    <row r="135" spans="2:65" s="12" customFormat="1" ht="16.5" customHeight="1" x14ac:dyDescent="0.3">
      <c r="B135" s="89"/>
      <c r="C135" s="90" t="s">
        <v>196</v>
      </c>
      <c r="D135" s="90" t="s">
        <v>85</v>
      </c>
      <c r="E135" s="91" t="s">
        <v>197</v>
      </c>
      <c r="F135" s="92" t="s">
        <v>198</v>
      </c>
      <c r="G135" s="93" t="s">
        <v>88</v>
      </c>
      <c r="H135" s="94">
        <v>169</v>
      </c>
      <c r="I135" s="95"/>
      <c r="J135" s="96">
        <f t="shared" si="20"/>
        <v>0</v>
      </c>
      <c r="K135" s="92" t="s">
        <v>12</v>
      </c>
      <c r="L135" s="11"/>
      <c r="M135" s="97" t="s">
        <v>12</v>
      </c>
      <c r="N135" s="98" t="s">
        <v>32</v>
      </c>
      <c r="P135" s="99">
        <f t="shared" si="21"/>
        <v>0</v>
      </c>
      <c r="Q135" s="99">
        <v>0</v>
      </c>
      <c r="R135" s="99">
        <f t="shared" si="22"/>
        <v>0</v>
      </c>
      <c r="S135" s="99">
        <v>0</v>
      </c>
      <c r="T135" s="100">
        <f t="shared" si="23"/>
        <v>0</v>
      </c>
      <c r="AR135" s="101" t="s">
        <v>89</v>
      </c>
      <c r="AT135" s="101" t="s">
        <v>85</v>
      </c>
      <c r="AU135" s="101" t="s">
        <v>90</v>
      </c>
      <c r="AY135" s="3" t="s">
        <v>79</v>
      </c>
      <c r="BE135" s="102">
        <f t="shared" si="24"/>
        <v>0</v>
      </c>
      <c r="BF135" s="102">
        <f t="shared" si="25"/>
        <v>0</v>
      </c>
      <c r="BG135" s="102">
        <f t="shared" si="26"/>
        <v>0</v>
      </c>
      <c r="BH135" s="102">
        <f t="shared" si="27"/>
        <v>0</v>
      </c>
      <c r="BI135" s="102">
        <f t="shared" si="28"/>
        <v>0</v>
      </c>
      <c r="BJ135" s="3" t="s">
        <v>82</v>
      </c>
      <c r="BK135" s="102">
        <f t="shared" si="29"/>
        <v>0</v>
      </c>
      <c r="BL135" s="3" t="s">
        <v>89</v>
      </c>
      <c r="BM135" s="101" t="s">
        <v>199</v>
      </c>
    </row>
    <row r="136" spans="2:65" s="12" customFormat="1" ht="16.5" customHeight="1" x14ac:dyDescent="0.3">
      <c r="B136" s="89"/>
      <c r="C136" s="90" t="s">
        <v>141</v>
      </c>
      <c r="D136" s="90" t="s">
        <v>85</v>
      </c>
      <c r="E136" s="91" t="s">
        <v>200</v>
      </c>
      <c r="F136" s="92" t="s">
        <v>201</v>
      </c>
      <c r="G136" s="93" t="s">
        <v>88</v>
      </c>
      <c r="H136" s="94">
        <v>8</v>
      </c>
      <c r="I136" s="95"/>
      <c r="J136" s="96">
        <f t="shared" si="20"/>
        <v>0</v>
      </c>
      <c r="K136" s="92" t="s">
        <v>12</v>
      </c>
      <c r="L136" s="11"/>
      <c r="M136" s="97" t="s">
        <v>12</v>
      </c>
      <c r="N136" s="98" t="s">
        <v>32</v>
      </c>
      <c r="P136" s="99">
        <f t="shared" si="21"/>
        <v>0</v>
      </c>
      <c r="Q136" s="99">
        <v>0</v>
      </c>
      <c r="R136" s="99">
        <f t="shared" si="22"/>
        <v>0</v>
      </c>
      <c r="S136" s="99">
        <v>0</v>
      </c>
      <c r="T136" s="100">
        <f t="shared" si="23"/>
        <v>0</v>
      </c>
      <c r="AR136" s="101" t="s">
        <v>89</v>
      </c>
      <c r="AT136" s="101" t="s">
        <v>85</v>
      </c>
      <c r="AU136" s="101" t="s">
        <v>90</v>
      </c>
      <c r="AY136" s="3" t="s">
        <v>79</v>
      </c>
      <c r="BE136" s="102">
        <f t="shared" si="24"/>
        <v>0</v>
      </c>
      <c r="BF136" s="102">
        <f t="shared" si="25"/>
        <v>0</v>
      </c>
      <c r="BG136" s="102">
        <f t="shared" si="26"/>
        <v>0</v>
      </c>
      <c r="BH136" s="102">
        <f t="shared" si="27"/>
        <v>0</v>
      </c>
      <c r="BI136" s="102">
        <f t="shared" si="28"/>
        <v>0</v>
      </c>
      <c r="BJ136" s="3" t="s">
        <v>82</v>
      </c>
      <c r="BK136" s="102">
        <f t="shared" si="29"/>
        <v>0</v>
      </c>
      <c r="BL136" s="3" t="s">
        <v>89</v>
      </c>
      <c r="BM136" s="101" t="s">
        <v>202</v>
      </c>
    </row>
    <row r="137" spans="2:65" s="12" customFormat="1" ht="16.5" customHeight="1" x14ac:dyDescent="0.3">
      <c r="B137" s="89"/>
      <c r="C137" s="90" t="s">
        <v>203</v>
      </c>
      <c r="D137" s="90" t="s">
        <v>85</v>
      </c>
      <c r="E137" s="91" t="s">
        <v>204</v>
      </c>
      <c r="F137" s="92" t="s">
        <v>205</v>
      </c>
      <c r="G137" s="93" t="s">
        <v>88</v>
      </c>
      <c r="H137" s="94">
        <v>12</v>
      </c>
      <c r="I137" s="95"/>
      <c r="J137" s="96">
        <f t="shared" si="20"/>
        <v>0</v>
      </c>
      <c r="K137" s="92" t="s">
        <v>12</v>
      </c>
      <c r="L137" s="11"/>
      <c r="M137" s="97" t="s">
        <v>12</v>
      </c>
      <c r="N137" s="98" t="s">
        <v>32</v>
      </c>
      <c r="P137" s="99">
        <f t="shared" si="21"/>
        <v>0</v>
      </c>
      <c r="Q137" s="99">
        <v>0</v>
      </c>
      <c r="R137" s="99">
        <f t="shared" si="22"/>
        <v>0</v>
      </c>
      <c r="S137" s="99">
        <v>0</v>
      </c>
      <c r="T137" s="100">
        <f t="shared" si="23"/>
        <v>0</v>
      </c>
      <c r="AR137" s="101" t="s">
        <v>89</v>
      </c>
      <c r="AT137" s="101" t="s">
        <v>85</v>
      </c>
      <c r="AU137" s="101" t="s">
        <v>90</v>
      </c>
      <c r="AY137" s="3" t="s">
        <v>79</v>
      </c>
      <c r="BE137" s="102">
        <f t="shared" si="24"/>
        <v>0</v>
      </c>
      <c r="BF137" s="102">
        <f t="shared" si="25"/>
        <v>0</v>
      </c>
      <c r="BG137" s="102">
        <f t="shared" si="26"/>
        <v>0</v>
      </c>
      <c r="BH137" s="102">
        <f t="shared" si="27"/>
        <v>0</v>
      </c>
      <c r="BI137" s="102">
        <f t="shared" si="28"/>
        <v>0</v>
      </c>
      <c r="BJ137" s="3" t="s">
        <v>82</v>
      </c>
      <c r="BK137" s="102">
        <f t="shared" si="29"/>
        <v>0</v>
      </c>
      <c r="BL137" s="3" t="s">
        <v>89</v>
      </c>
      <c r="BM137" s="101" t="s">
        <v>206</v>
      </c>
    </row>
    <row r="138" spans="2:65" s="12" customFormat="1" ht="16.5" customHeight="1" x14ac:dyDescent="0.3">
      <c r="B138" s="89"/>
      <c r="C138" s="90" t="s">
        <v>144</v>
      </c>
      <c r="D138" s="90" t="s">
        <v>85</v>
      </c>
      <c r="E138" s="91" t="s">
        <v>207</v>
      </c>
      <c r="F138" s="92" t="s">
        <v>208</v>
      </c>
      <c r="G138" s="93" t="s">
        <v>88</v>
      </c>
      <c r="H138" s="94">
        <v>9</v>
      </c>
      <c r="I138" s="95"/>
      <c r="J138" s="96">
        <f t="shared" si="20"/>
        <v>0</v>
      </c>
      <c r="K138" s="92" t="s">
        <v>12</v>
      </c>
      <c r="L138" s="11"/>
      <c r="M138" s="97" t="s">
        <v>12</v>
      </c>
      <c r="N138" s="98" t="s">
        <v>32</v>
      </c>
      <c r="P138" s="99">
        <f t="shared" si="21"/>
        <v>0</v>
      </c>
      <c r="Q138" s="99">
        <v>0</v>
      </c>
      <c r="R138" s="99">
        <f t="shared" si="22"/>
        <v>0</v>
      </c>
      <c r="S138" s="99">
        <v>0</v>
      </c>
      <c r="T138" s="100">
        <f t="shared" si="23"/>
        <v>0</v>
      </c>
      <c r="AR138" s="101" t="s">
        <v>89</v>
      </c>
      <c r="AT138" s="101" t="s">
        <v>85</v>
      </c>
      <c r="AU138" s="101" t="s">
        <v>90</v>
      </c>
      <c r="AY138" s="3" t="s">
        <v>79</v>
      </c>
      <c r="BE138" s="102">
        <f t="shared" si="24"/>
        <v>0</v>
      </c>
      <c r="BF138" s="102">
        <f t="shared" si="25"/>
        <v>0</v>
      </c>
      <c r="BG138" s="102">
        <f t="shared" si="26"/>
        <v>0</v>
      </c>
      <c r="BH138" s="102">
        <f t="shared" si="27"/>
        <v>0</v>
      </c>
      <c r="BI138" s="102">
        <f t="shared" si="28"/>
        <v>0</v>
      </c>
      <c r="BJ138" s="3" t="s">
        <v>82</v>
      </c>
      <c r="BK138" s="102">
        <f t="shared" si="29"/>
        <v>0</v>
      </c>
      <c r="BL138" s="3" t="s">
        <v>89</v>
      </c>
      <c r="BM138" s="101" t="s">
        <v>209</v>
      </c>
    </row>
    <row r="139" spans="2:65" s="12" customFormat="1" ht="16.5" customHeight="1" x14ac:dyDescent="0.3">
      <c r="B139" s="89"/>
      <c r="C139" s="90" t="s">
        <v>210</v>
      </c>
      <c r="D139" s="90" t="s">
        <v>85</v>
      </c>
      <c r="E139" s="91" t="s">
        <v>211</v>
      </c>
      <c r="F139" s="92" t="s">
        <v>212</v>
      </c>
      <c r="G139" s="93" t="s">
        <v>88</v>
      </c>
      <c r="H139" s="94">
        <v>5</v>
      </c>
      <c r="I139" s="95"/>
      <c r="J139" s="96">
        <f t="shared" si="20"/>
        <v>0</v>
      </c>
      <c r="K139" s="92" t="s">
        <v>12</v>
      </c>
      <c r="L139" s="11"/>
      <c r="M139" s="97" t="s">
        <v>12</v>
      </c>
      <c r="N139" s="98" t="s">
        <v>32</v>
      </c>
      <c r="P139" s="99">
        <f t="shared" si="21"/>
        <v>0</v>
      </c>
      <c r="Q139" s="99">
        <v>0</v>
      </c>
      <c r="R139" s="99">
        <f t="shared" si="22"/>
        <v>0</v>
      </c>
      <c r="S139" s="99">
        <v>0</v>
      </c>
      <c r="T139" s="100">
        <f t="shared" si="23"/>
        <v>0</v>
      </c>
      <c r="AR139" s="101" t="s">
        <v>89</v>
      </c>
      <c r="AT139" s="101" t="s">
        <v>85</v>
      </c>
      <c r="AU139" s="101" t="s">
        <v>90</v>
      </c>
      <c r="AY139" s="3" t="s">
        <v>79</v>
      </c>
      <c r="BE139" s="102">
        <f t="shared" si="24"/>
        <v>0</v>
      </c>
      <c r="BF139" s="102">
        <f t="shared" si="25"/>
        <v>0</v>
      </c>
      <c r="BG139" s="102">
        <f t="shared" si="26"/>
        <v>0</v>
      </c>
      <c r="BH139" s="102">
        <f t="shared" si="27"/>
        <v>0</v>
      </c>
      <c r="BI139" s="102">
        <f t="shared" si="28"/>
        <v>0</v>
      </c>
      <c r="BJ139" s="3" t="s">
        <v>82</v>
      </c>
      <c r="BK139" s="102">
        <f t="shared" si="29"/>
        <v>0</v>
      </c>
      <c r="BL139" s="3" t="s">
        <v>89</v>
      </c>
      <c r="BM139" s="101" t="s">
        <v>213</v>
      </c>
    </row>
    <row r="140" spans="2:65" s="12" customFormat="1" ht="16.5" customHeight="1" x14ac:dyDescent="0.3">
      <c r="B140" s="89"/>
      <c r="C140" s="90" t="s">
        <v>148</v>
      </c>
      <c r="D140" s="90" t="s">
        <v>85</v>
      </c>
      <c r="E140" s="91" t="s">
        <v>214</v>
      </c>
      <c r="F140" s="92" t="s">
        <v>215</v>
      </c>
      <c r="G140" s="93" t="s">
        <v>88</v>
      </c>
      <c r="H140" s="94">
        <v>2</v>
      </c>
      <c r="I140" s="95"/>
      <c r="J140" s="96">
        <f t="shared" si="20"/>
        <v>0</v>
      </c>
      <c r="K140" s="92" t="s">
        <v>12</v>
      </c>
      <c r="L140" s="11"/>
      <c r="M140" s="97" t="s">
        <v>12</v>
      </c>
      <c r="N140" s="98" t="s">
        <v>32</v>
      </c>
      <c r="P140" s="99">
        <f t="shared" si="21"/>
        <v>0</v>
      </c>
      <c r="Q140" s="99">
        <v>0</v>
      </c>
      <c r="R140" s="99">
        <f t="shared" si="22"/>
        <v>0</v>
      </c>
      <c r="S140" s="99">
        <v>0</v>
      </c>
      <c r="T140" s="100">
        <f t="shared" si="23"/>
        <v>0</v>
      </c>
      <c r="AR140" s="101" t="s">
        <v>89</v>
      </c>
      <c r="AT140" s="101" t="s">
        <v>85</v>
      </c>
      <c r="AU140" s="101" t="s">
        <v>90</v>
      </c>
      <c r="AY140" s="3" t="s">
        <v>79</v>
      </c>
      <c r="BE140" s="102">
        <f t="shared" si="24"/>
        <v>0</v>
      </c>
      <c r="BF140" s="102">
        <f t="shared" si="25"/>
        <v>0</v>
      </c>
      <c r="BG140" s="102">
        <f t="shared" si="26"/>
        <v>0</v>
      </c>
      <c r="BH140" s="102">
        <f t="shared" si="27"/>
        <v>0</v>
      </c>
      <c r="BI140" s="102">
        <f t="shared" si="28"/>
        <v>0</v>
      </c>
      <c r="BJ140" s="3" t="s">
        <v>82</v>
      </c>
      <c r="BK140" s="102">
        <f t="shared" si="29"/>
        <v>0</v>
      </c>
      <c r="BL140" s="3" t="s">
        <v>89</v>
      </c>
      <c r="BM140" s="101" t="s">
        <v>216</v>
      </c>
    </row>
    <row r="141" spans="2:65" s="12" customFormat="1" ht="16.5" customHeight="1" x14ac:dyDescent="0.3">
      <c r="B141" s="89"/>
      <c r="C141" s="90" t="s">
        <v>217</v>
      </c>
      <c r="D141" s="90" t="s">
        <v>85</v>
      </c>
      <c r="E141" s="91" t="s">
        <v>218</v>
      </c>
      <c r="F141" s="92" t="s">
        <v>219</v>
      </c>
      <c r="G141" s="93" t="s">
        <v>88</v>
      </c>
      <c r="H141" s="94">
        <v>1</v>
      </c>
      <c r="I141" s="95"/>
      <c r="J141" s="96">
        <f t="shared" si="20"/>
        <v>0</v>
      </c>
      <c r="K141" s="92" t="s">
        <v>12</v>
      </c>
      <c r="L141" s="11"/>
      <c r="M141" s="97" t="s">
        <v>12</v>
      </c>
      <c r="N141" s="98" t="s">
        <v>32</v>
      </c>
      <c r="P141" s="99">
        <f t="shared" si="21"/>
        <v>0</v>
      </c>
      <c r="Q141" s="99">
        <v>0</v>
      </c>
      <c r="R141" s="99">
        <f t="shared" si="22"/>
        <v>0</v>
      </c>
      <c r="S141" s="99">
        <v>0</v>
      </c>
      <c r="T141" s="100">
        <f t="shared" si="23"/>
        <v>0</v>
      </c>
      <c r="AR141" s="101" t="s">
        <v>89</v>
      </c>
      <c r="AT141" s="101" t="s">
        <v>85</v>
      </c>
      <c r="AU141" s="101" t="s">
        <v>90</v>
      </c>
      <c r="AY141" s="3" t="s">
        <v>79</v>
      </c>
      <c r="BE141" s="102">
        <f t="shared" si="24"/>
        <v>0</v>
      </c>
      <c r="BF141" s="102">
        <f t="shared" si="25"/>
        <v>0</v>
      </c>
      <c r="BG141" s="102">
        <f t="shared" si="26"/>
        <v>0</v>
      </c>
      <c r="BH141" s="102">
        <f t="shared" si="27"/>
        <v>0</v>
      </c>
      <c r="BI141" s="102">
        <f t="shared" si="28"/>
        <v>0</v>
      </c>
      <c r="BJ141" s="3" t="s">
        <v>82</v>
      </c>
      <c r="BK141" s="102">
        <f t="shared" si="29"/>
        <v>0</v>
      </c>
      <c r="BL141" s="3" t="s">
        <v>89</v>
      </c>
      <c r="BM141" s="101" t="s">
        <v>220</v>
      </c>
    </row>
    <row r="142" spans="2:65" s="12" customFormat="1" ht="16.5" customHeight="1" x14ac:dyDescent="0.3">
      <c r="B142" s="89"/>
      <c r="C142" s="90" t="s">
        <v>151</v>
      </c>
      <c r="D142" s="90" t="s">
        <v>85</v>
      </c>
      <c r="E142" s="91" t="s">
        <v>221</v>
      </c>
      <c r="F142" s="92" t="s">
        <v>222</v>
      </c>
      <c r="G142" s="93" t="s">
        <v>88</v>
      </c>
      <c r="H142" s="94">
        <v>321</v>
      </c>
      <c r="I142" s="95"/>
      <c r="J142" s="96">
        <f t="shared" si="20"/>
        <v>0</v>
      </c>
      <c r="K142" s="92" t="s">
        <v>12</v>
      </c>
      <c r="L142" s="11"/>
      <c r="M142" s="97" t="s">
        <v>12</v>
      </c>
      <c r="N142" s="98" t="s">
        <v>32</v>
      </c>
      <c r="P142" s="99">
        <f t="shared" si="21"/>
        <v>0</v>
      </c>
      <c r="Q142" s="99">
        <v>0</v>
      </c>
      <c r="R142" s="99">
        <f t="shared" si="22"/>
        <v>0</v>
      </c>
      <c r="S142" s="99">
        <v>0</v>
      </c>
      <c r="T142" s="100">
        <f t="shared" si="23"/>
        <v>0</v>
      </c>
      <c r="AR142" s="101" t="s">
        <v>89</v>
      </c>
      <c r="AT142" s="101" t="s">
        <v>85</v>
      </c>
      <c r="AU142" s="101" t="s">
        <v>90</v>
      </c>
      <c r="AY142" s="3" t="s">
        <v>79</v>
      </c>
      <c r="BE142" s="102">
        <f t="shared" si="24"/>
        <v>0</v>
      </c>
      <c r="BF142" s="102">
        <f t="shared" si="25"/>
        <v>0</v>
      </c>
      <c r="BG142" s="102">
        <f t="shared" si="26"/>
        <v>0</v>
      </c>
      <c r="BH142" s="102">
        <f t="shared" si="27"/>
        <v>0</v>
      </c>
      <c r="BI142" s="102">
        <f t="shared" si="28"/>
        <v>0</v>
      </c>
      <c r="BJ142" s="3" t="s">
        <v>82</v>
      </c>
      <c r="BK142" s="102">
        <f t="shared" si="29"/>
        <v>0</v>
      </c>
      <c r="BL142" s="3" t="s">
        <v>89</v>
      </c>
      <c r="BM142" s="101" t="s">
        <v>223</v>
      </c>
    </row>
    <row r="143" spans="2:65" s="76" customFormat="1" ht="20.85" customHeight="1" x14ac:dyDescent="0.25">
      <c r="B143" s="77"/>
      <c r="D143" s="78" t="s">
        <v>75</v>
      </c>
      <c r="E143" s="87" t="s">
        <v>224</v>
      </c>
      <c r="F143" s="87" t="s">
        <v>225</v>
      </c>
      <c r="I143" s="80"/>
      <c r="J143" s="88">
        <f>BK143</f>
        <v>0</v>
      </c>
      <c r="L143" s="77"/>
      <c r="M143" s="82"/>
      <c r="P143" s="83">
        <f>SUM(P144:P157)</f>
        <v>0</v>
      </c>
      <c r="R143" s="83">
        <f>SUM(R144:R157)</f>
        <v>0</v>
      </c>
      <c r="T143" s="84">
        <f>SUM(T144:T157)</f>
        <v>0</v>
      </c>
      <c r="AR143" s="78" t="s">
        <v>82</v>
      </c>
      <c r="AT143" s="85" t="s">
        <v>75</v>
      </c>
      <c r="AU143" s="85" t="s">
        <v>2</v>
      </c>
      <c r="AY143" s="78" t="s">
        <v>79</v>
      </c>
      <c r="BK143" s="86">
        <f>SUM(BK144:BK157)</f>
        <v>0</v>
      </c>
    </row>
    <row r="144" spans="2:65" s="12" customFormat="1" ht="21.75" customHeight="1" x14ac:dyDescent="0.3">
      <c r="B144" s="89"/>
      <c r="C144" s="90" t="s">
        <v>226</v>
      </c>
      <c r="D144" s="90" t="s">
        <v>85</v>
      </c>
      <c r="E144" s="91" t="s">
        <v>227</v>
      </c>
      <c r="F144" s="92" t="s">
        <v>228</v>
      </c>
      <c r="G144" s="93" t="s">
        <v>133</v>
      </c>
      <c r="H144" s="94">
        <v>196</v>
      </c>
      <c r="I144" s="95"/>
      <c r="J144" s="96">
        <f t="shared" ref="J144:J152" si="30">ROUND(I144*H144,2)</f>
        <v>0</v>
      </c>
      <c r="K144" s="92" t="s">
        <v>12</v>
      </c>
      <c r="L144" s="11"/>
      <c r="M144" s="97" t="s">
        <v>12</v>
      </c>
      <c r="N144" s="98" t="s">
        <v>32</v>
      </c>
      <c r="P144" s="99">
        <f t="shared" ref="P144:P152" si="31">O144*H144</f>
        <v>0</v>
      </c>
      <c r="Q144" s="99">
        <v>0</v>
      </c>
      <c r="R144" s="99">
        <f t="shared" ref="R144:R152" si="32">Q144*H144</f>
        <v>0</v>
      </c>
      <c r="S144" s="99">
        <v>0</v>
      </c>
      <c r="T144" s="100">
        <f t="shared" ref="T144:T152" si="33">S144*H144</f>
        <v>0</v>
      </c>
      <c r="AR144" s="101" t="s">
        <v>89</v>
      </c>
      <c r="AT144" s="101" t="s">
        <v>85</v>
      </c>
      <c r="AU144" s="101" t="s">
        <v>90</v>
      </c>
      <c r="AY144" s="3" t="s">
        <v>79</v>
      </c>
      <c r="BE144" s="102">
        <f t="shared" ref="BE144:BE152" si="34">IF(N144="základní",J144,0)</f>
        <v>0</v>
      </c>
      <c r="BF144" s="102">
        <f t="shared" ref="BF144:BF152" si="35">IF(N144="snížená",J144,0)</f>
        <v>0</v>
      </c>
      <c r="BG144" s="102">
        <f t="shared" ref="BG144:BG152" si="36">IF(N144="zákl. přenesená",J144,0)</f>
        <v>0</v>
      </c>
      <c r="BH144" s="102">
        <f t="shared" ref="BH144:BH152" si="37">IF(N144="sníž. přenesená",J144,0)</f>
        <v>0</v>
      </c>
      <c r="BI144" s="102">
        <f t="shared" ref="BI144:BI152" si="38">IF(N144="nulová",J144,0)</f>
        <v>0</v>
      </c>
      <c r="BJ144" s="3" t="s">
        <v>82</v>
      </c>
      <c r="BK144" s="102">
        <f t="shared" ref="BK144:BK152" si="39">ROUND(I144*H144,2)</f>
        <v>0</v>
      </c>
      <c r="BL144" s="3" t="s">
        <v>89</v>
      </c>
      <c r="BM144" s="101" t="s">
        <v>229</v>
      </c>
    </row>
    <row r="145" spans="2:65" s="12" customFormat="1" ht="21.75" customHeight="1" x14ac:dyDescent="0.3">
      <c r="B145" s="89"/>
      <c r="C145" s="90" t="s">
        <v>155</v>
      </c>
      <c r="D145" s="90" t="s">
        <v>85</v>
      </c>
      <c r="E145" s="91" t="s">
        <v>230</v>
      </c>
      <c r="F145" s="92" t="s">
        <v>231</v>
      </c>
      <c r="G145" s="93" t="s">
        <v>133</v>
      </c>
      <c r="H145" s="94">
        <v>14</v>
      </c>
      <c r="I145" s="95"/>
      <c r="J145" s="96">
        <f t="shared" si="30"/>
        <v>0</v>
      </c>
      <c r="K145" s="92" t="s">
        <v>12</v>
      </c>
      <c r="L145" s="11"/>
      <c r="M145" s="97" t="s">
        <v>12</v>
      </c>
      <c r="N145" s="98" t="s">
        <v>32</v>
      </c>
      <c r="P145" s="99">
        <f t="shared" si="31"/>
        <v>0</v>
      </c>
      <c r="Q145" s="99">
        <v>0</v>
      </c>
      <c r="R145" s="99">
        <f t="shared" si="32"/>
        <v>0</v>
      </c>
      <c r="S145" s="99">
        <v>0</v>
      </c>
      <c r="T145" s="100">
        <f t="shared" si="33"/>
        <v>0</v>
      </c>
      <c r="AR145" s="101" t="s">
        <v>89</v>
      </c>
      <c r="AT145" s="101" t="s">
        <v>85</v>
      </c>
      <c r="AU145" s="101" t="s">
        <v>90</v>
      </c>
      <c r="AY145" s="3" t="s">
        <v>79</v>
      </c>
      <c r="BE145" s="102">
        <f t="shared" si="34"/>
        <v>0</v>
      </c>
      <c r="BF145" s="102">
        <f t="shared" si="35"/>
        <v>0</v>
      </c>
      <c r="BG145" s="102">
        <f t="shared" si="36"/>
        <v>0</v>
      </c>
      <c r="BH145" s="102">
        <f t="shared" si="37"/>
        <v>0</v>
      </c>
      <c r="BI145" s="102">
        <f t="shared" si="38"/>
        <v>0</v>
      </c>
      <c r="BJ145" s="3" t="s">
        <v>82</v>
      </c>
      <c r="BK145" s="102">
        <f t="shared" si="39"/>
        <v>0</v>
      </c>
      <c r="BL145" s="3" t="s">
        <v>89</v>
      </c>
      <c r="BM145" s="101" t="s">
        <v>232</v>
      </c>
    </row>
    <row r="146" spans="2:65" s="12" customFormat="1" ht="16.5" customHeight="1" x14ac:dyDescent="0.3">
      <c r="B146" s="89"/>
      <c r="C146" s="90" t="s">
        <v>233</v>
      </c>
      <c r="D146" s="90" t="s">
        <v>85</v>
      </c>
      <c r="E146" s="91" t="s">
        <v>234</v>
      </c>
      <c r="F146" s="92" t="s">
        <v>235</v>
      </c>
      <c r="G146" s="93" t="s">
        <v>88</v>
      </c>
      <c r="H146" s="94">
        <v>500</v>
      </c>
      <c r="I146" s="95"/>
      <c r="J146" s="96">
        <f t="shared" si="30"/>
        <v>0</v>
      </c>
      <c r="K146" s="92" t="s">
        <v>12</v>
      </c>
      <c r="L146" s="11"/>
      <c r="M146" s="97" t="s">
        <v>12</v>
      </c>
      <c r="N146" s="98" t="s">
        <v>32</v>
      </c>
      <c r="P146" s="99">
        <f t="shared" si="31"/>
        <v>0</v>
      </c>
      <c r="Q146" s="99">
        <v>0</v>
      </c>
      <c r="R146" s="99">
        <f t="shared" si="32"/>
        <v>0</v>
      </c>
      <c r="S146" s="99">
        <v>0</v>
      </c>
      <c r="T146" s="100">
        <f t="shared" si="33"/>
        <v>0</v>
      </c>
      <c r="AR146" s="101" t="s">
        <v>89</v>
      </c>
      <c r="AT146" s="101" t="s">
        <v>85</v>
      </c>
      <c r="AU146" s="101" t="s">
        <v>90</v>
      </c>
      <c r="AY146" s="3" t="s">
        <v>79</v>
      </c>
      <c r="BE146" s="102">
        <f t="shared" si="34"/>
        <v>0</v>
      </c>
      <c r="BF146" s="102">
        <f t="shared" si="35"/>
        <v>0</v>
      </c>
      <c r="BG146" s="102">
        <f t="shared" si="36"/>
        <v>0</v>
      </c>
      <c r="BH146" s="102">
        <f t="shared" si="37"/>
        <v>0</v>
      </c>
      <c r="BI146" s="102">
        <f t="shared" si="38"/>
        <v>0</v>
      </c>
      <c r="BJ146" s="3" t="s">
        <v>82</v>
      </c>
      <c r="BK146" s="102">
        <f t="shared" si="39"/>
        <v>0</v>
      </c>
      <c r="BL146" s="3" t="s">
        <v>89</v>
      </c>
      <c r="BM146" s="101" t="s">
        <v>236</v>
      </c>
    </row>
    <row r="147" spans="2:65" s="12" customFormat="1" ht="16.5" customHeight="1" x14ac:dyDescent="0.3">
      <c r="B147" s="89"/>
      <c r="C147" s="90" t="s">
        <v>160</v>
      </c>
      <c r="D147" s="90" t="s">
        <v>85</v>
      </c>
      <c r="E147" s="91" t="s">
        <v>237</v>
      </c>
      <c r="F147" s="92" t="s">
        <v>238</v>
      </c>
      <c r="G147" s="93" t="s">
        <v>88</v>
      </c>
      <c r="H147" s="94">
        <v>40</v>
      </c>
      <c r="I147" s="95"/>
      <c r="J147" s="96">
        <f t="shared" si="30"/>
        <v>0</v>
      </c>
      <c r="K147" s="92" t="s">
        <v>12</v>
      </c>
      <c r="L147" s="11"/>
      <c r="M147" s="97" t="s">
        <v>12</v>
      </c>
      <c r="N147" s="98" t="s">
        <v>32</v>
      </c>
      <c r="P147" s="99">
        <f t="shared" si="31"/>
        <v>0</v>
      </c>
      <c r="Q147" s="99">
        <v>0</v>
      </c>
      <c r="R147" s="99">
        <f t="shared" si="32"/>
        <v>0</v>
      </c>
      <c r="S147" s="99">
        <v>0</v>
      </c>
      <c r="T147" s="100">
        <f t="shared" si="33"/>
        <v>0</v>
      </c>
      <c r="AR147" s="101" t="s">
        <v>89</v>
      </c>
      <c r="AT147" s="101" t="s">
        <v>85</v>
      </c>
      <c r="AU147" s="101" t="s">
        <v>90</v>
      </c>
      <c r="AY147" s="3" t="s">
        <v>79</v>
      </c>
      <c r="BE147" s="102">
        <f t="shared" si="34"/>
        <v>0</v>
      </c>
      <c r="BF147" s="102">
        <f t="shared" si="35"/>
        <v>0</v>
      </c>
      <c r="BG147" s="102">
        <f t="shared" si="36"/>
        <v>0</v>
      </c>
      <c r="BH147" s="102">
        <f t="shared" si="37"/>
        <v>0</v>
      </c>
      <c r="BI147" s="102">
        <f t="shared" si="38"/>
        <v>0</v>
      </c>
      <c r="BJ147" s="3" t="s">
        <v>82</v>
      </c>
      <c r="BK147" s="102">
        <f t="shared" si="39"/>
        <v>0</v>
      </c>
      <c r="BL147" s="3" t="s">
        <v>89</v>
      </c>
      <c r="BM147" s="101" t="s">
        <v>239</v>
      </c>
    </row>
    <row r="148" spans="2:65" s="12" customFormat="1" ht="16.5" customHeight="1" x14ac:dyDescent="0.3">
      <c r="B148" s="89"/>
      <c r="C148" s="90" t="s">
        <v>240</v>
      </c>
      <c r="D148" s="90" t="s">
        <v>85</v>
      </c>
      <c r="E148" s="91" t="s">
        <v>241</v>
      </c>
      <c r="F148" s="92" t="s">
        <v>242</v>
      </c>
      <c r="G148" s="93" t="s">
        <v>88</v>
      </c>
      <c r="H148" s="94">
        <v>362</v>
      </c>
      <c r="I148" s="95"/>
      <c r="J148" s="96">
        <f t="shared" si="30"/>
        <v>0</v>
      </c>
      <c r="K148" s="92" t="s">
        <v>12</v>
      </c>
      <c r="L148" s="11"/>
      <c r="M148" s="97" t="s">
        <v>12</v>
      </c>
      <c r="N148" s="98" t="s">
        <v>32</v>
      </c>
      <c r="P148" s="99">
        <f t="shared" si="31"/>
        <v>0</v>
      </c>
      <c r="Q148" s="99">
        <v>0</v>
      </c>
      <c r="R148" s="99">
        <f t="shared" si="32"/>
        <v>0</v>
      </c>
      <c r="S148" s="99">
        <v>0</v>
      </c>
      <c r="T148" s="100">
        <f t="shared" si="33"/>
        <v>0</v>
      </c>
      <c r="AR148" s="101" t="s">
        <v>89</v>
      </c>
      <c r="AT148" s="101" t="s">
        <v>85</v>
      </c>
      <c r="AU148" s="101" t="s">
        <v>90</v>
      </c>
      <c r="AY148" s="3" t="s">
        <v>79</v>
      </c>
      <c r="BE148" s="102">
        <f t="shared" si="34"/>
        <v>0</v>
      </c>
      <c r="BF148" s="102">
        <f t="shared" si="35"/>
        <v>0</v>
      </c>
      <c r="BG148" s="102">
        <f t="shared" si="36"/>
        <v>0</v>
      </c>
      <c r="BH148" s="102">
        <f t="shared" si="37"/>
        <v>0</v>
      </c>
      <c r="BI148" s="102">
        <f t="shared" si="38"/>
        <v>0</v>
      </c>
      <c r="BJ148" s="3" t="s">
        <v>82</v>
      </c>
      <c r="BK148" s="102">
        <f t="shared" si="39"/>
        <v>0</v>
      </c>
      <c r="BL148" s="3" t="s">
        <v>89</v>
      </c>
      <c r="BM148" s="101" t="s">
        <v>243</v>
      </c>
    </row>
    <row r="149" spans="2:65" s="12" customFormat="1" ht="16.5" customHeight="1" x14ac:dyDescent="0.3">
      <c r="B149" s="89"/>
      <c r="C149" s="90" t="s">
        <v>164</v>
      </c>
      <c r="D149" s="90" t="s">
        <v>85</v>
      </c>
      <c r="E149" s="91" t="s">
        <v>244</v>
      </c>
      <c r="F149" s="92" t="s">
        <v>245</v>
      </c>
      <c r="G149" s="93" t="s">
        <v>88</v>
      </c>
      <c r="H149" s="94">
        <v>50</v>
      </c>
      <c r="I149" s="95"/>
      <c r="J149" s="96">
        <f t="shared" si="30"/>
        <v>0</v>
      </c>
      <c r="K149" s="92" t="s">
        <v>12</v>
      </c>
      <c r="L149" s="11"/>
      <c r="M149" s="97" t="s">
        <v>12</v>
      </c>
      <c r="N149" s="98" t="s">
        <v>32</v>
      </c>
      <c r="P149" s="99">
        <f t="shared" si="31"/>
        <v>0</v>
      </c>
      <c r="Q149" s="99">
        <v>0</v>
      </c>
      <c r="R149" s="99">
        <f t="shared" si="32"/>
        <v>0</v>
      </c>
      <c r="S149" s="99">
        <v>0</v>
      </c>
      <c r="T149" s="100">
        <f t="shared" si="33"/>
        <v>0</v>
      </c>
      <c r="AR149" s="101" t="s">
        <v>89</v>
      </c>
      <c r="AT149" s="101" t="s">
        <v>85</v>
      </c>
      <c r="AU149" s="101" t="s">
        <v>90</v>
      </c>
      <c r="AY149" s="3" t="s">
        <v>79</v>
      </c>
      <c r="BE149" s="102">
        <f t="shared" si="34"/>
        <v>0</v>
      </c>
      <c r="BF149" s="102">
        <f t="shared" si="35"/>
        <v>0</v>
      </c>
      <c r="BG149" s="102">
        <f t="shared" si="36"/>
        <v>0</v>
      </c>
      <c r="BH149" s="102">
        <f t="shared" si="37"/>
        <v>0</v>
      </c>
      <c r="BI149" s="102">
        <f t="shared" si="38"/>
        <v>0</v>
      </c>
      <c r="BJ149" s="3" t="s">
        <v>82</v>
      </c>
      <c r="BK149" s="102">
        <f t="shared" si="39"/>
        <v>0</v>
      </c>
      <c r="BL149" s="3" t="s">
        <v>89</v>
      </c>
      <c r="BM149" s="101" t="s">
        <v>246</v>
      </c>
    </row>
    <row r="150" spans="2:65" s="12" customFormat="1" ht="16.5" customHeight="1" x14ac:dyDescent="0.3">
      <c r="B150" s="89"/>
      <c r="C150" s="90" t="s">
        <v>247</v>
      </c>
      <c r="D150" s="90" t="s">
        <v>85</v>
      </c>
      <c r="E150" s="91" t="s">
        <v>248</v>
      </c>
      <c r="F150" s="92" t="s">
        <v>249</v>
      </c>
      <c r="G150" s="93" t="s">
        <v>88</v>
      </c>
      <c r="H150" s="94">
        <v>50</v>
      </c>
      <c r="I150" s="95"/>
      <c r="J150" s="96">
        <f t="shared" si="30"/>
        <v>0</v>
      </c>
      <c r="K150" s="92" t="s">
        <v>12</v>
      </c>
      <c r="L150" s="11"/>
      <c r="M150" s="97" t="s">
        <v>12</v>
      </c>
      <c r="N150" s="98" t="s">
        <v>32</v>
      </c>
      <c r="P150" s="99">
        <f t="shared" si="31"/>
        <v>0</v>
      </c>
      <c r="Q150" s="99">
        <v>0</v>
      </c>
      <c r="R150" s="99">
        <f t="shared" si="32"/>
        <v>0</v>
      </c>
      <c r="S150" s="99">
        <v>0</v>
      </c>
      <c r="T150" s="100">
        <f t="shared" si="33"/>
        <v>0</v>
      </c>
      <c r="AR150" s="101" t="s">
        <v>89</v>
      </c>
      <c r="AT150" s="101" t="s">
        <v>85</v>
      </c>
      <c r="AU150" s="101" t="s">
        <v>90</v>
      </c>
      <c r="AY150" s="3" t="s">
        <v>79</v>
      </c>
      <c r="BE150" s="102">
        <f t="shared" si="34"/>
        <v>0</v>
      </c>
      <c r="BF150" s="102">
        <f t="shared" si="35"/>
        <v>0</v>
      </c>
      <c r="BG150" s="102">
        <f t="shared" si="36"/>
        <v>0</v>
      </c>
      <c r="BH150" s="102">
        <f t="shared" si="37"/>
        <v>0</v>
      </c>
      <c r="BI150" s="102">
        <f t="shared" si="38"/>
        <v>0</v>
      </c>
      <c r="BJ150" s="3" t="s">
        <v>82</v>
      </c>
      <c r="BK150" s="102">
        <f t="shared" si="39"/>
        <v>0</v>
      </c>
      <c r="BL150" s="3" t="s">
        <v>89</v>
      </c>
      <c r="BM150" s="101" t="s">
        <v>250</v>
      </c>
    </row>
    <row r="151" spans="2:65" s="12" customFormat="1" ht="16.5" customHeight="1" x14ac:dyDescent="0.3">
      <c r="B151" s="89"/>
      <c r="C151" s="90" t="s">
        <v>167</v>
      </c>
      <c r="D151" s="90" t="s">
        <v>85</v>
      </c>
      <c r="E151" s="91" t="s">
        <v>251</v>
      </c>
      <c r="F151" s="92" t="s">
        <v>252</v>
      </c>
      <c r="G151" s="93" t="s">
        <v>88</v>
      </c>
      <c r="H151" s="94">
        <v>20</v>
      </c>
      <c r="I151" s="95"/>
      <c r="J151" s="96">
        <f t="shared" si="30"/>
        <v>0</v>
      </c>
      <c r="K151" s="92" t="s">
        <v>12</v>
      </c>
      <c r="L151" s="11"/>
      <c r="M151" s="97" t="s">
        <v>12</v>
      </c>
      <c r="N151" s="98" t="s">
        <v>32</v>
      </c>
      <c r="P151" s="99">
        <f t="shared" si="31"/>
        <v>0</v>
      </c>
      <c r="Q151" s="99">
        <v>0</v>
      </c>
      <c r="R151" s="99">
        <f t="shared" si="32"/>
        <v>0</v>
      </c>
      <c r="S151" s="99">
        <v>0</v>
      </c>
      <c r="T151" s="100">
        <f t="shared" si="33"/>
        <v>0</v>
      </c>
      <c r="AR151" s="101" t="s">
        <v>89</v>
      </c>
      <c r="AT151" s="101" t="s">
        <v>85</v>
      </c>
      <c r="AU151" s="101" t="s">
        <v>90</v>
      </c>
      <c r="AY151" s="3" t="s">
        <v>79</v>
      </c>
      <c r="BE151" s="102">
        <f t="shared" si="34"/>
        <v>0</v>
      </c>
      <c r="BF151" s="102">
        <f t="shared" si="35"/>
        <v>0</v>
      </c>
      <c r="BG151" s="102">
        <f t="shared" si="36"/>
        <v>0</v>
      </c>
      <c r="BH151" s="102">
        <f t="shared" si="37"/>
        <v>0</v>
      </c>
      <c r="BI151" s="102">
        <f t="shared" si="38"/>
        <v>0</v>
      </c>
      <c r="BJ151" s="3" t="s">
        <v>82</v>
      </c>
      <c r="BK151" s="102">
        <f t="shared" si="39"/>
        <v>0</v>
      </c>
      <c r="BL151" s="3" t="s">
        <v>89</v>
      </c>
      <c r="BM151" s="101" t="s">
        <v>253</v>
      </c>
    </row>
    <row r="152" spans="2:65" s="12" customFormat="1" ht="16.5" customHeight="1" x14ac:dyDescent="0.3">
      <c r="B152" s="89"/>
      <c r="C152" s="90" t="s">
        <v>254</v>
      </c>
      <c r="D152" s="90" t="s">
        <v>85</v>
      </c>
      <c r="E152" s="91" t="s">
        <v>255</v>
      </c>
      <c r="F152" s="92" t="s">
        <v>256</v>
      </c>
      <c r="G152" s="93" t="s">
        <v>133</v>
      </c>
      <c r="H152" s="94">
        <v>300</v>
      </c>
      <c r="I152" s="95"/>
      <c r="J152" s="96">
        <f t="shared" si="30"/>
        <v>0</v>
      </c>
      <c r="K152" s="92" t="s">
        <v>12</v>
      </c>
      <c r="L152" s="11"/>
      <c r="M152" s="97" t="s">
        <v>12</v>
      </c>
      <c r="N152" s="98" t="s">
        <v>32</v>
      </c>
      <c r="P152" s="99">
        <f t="shared" si="31"/>
        <v>0</v>
      </c>
      <c r="Q152" s="99">
        <v>0</v>
      </c>
      <c r="R152" s="99">
        <f t="shared" si="32"/>
        <v>0</v>
      </c>
      <c r="S152" s="99">
        <v>0</v>
      </c>
      <c r="T152" s="100">
        <f t="shared" si="33"/>
        <v>0</v>
      </c>
      <c r="AR152" s="101" t="s">
        <v>89</v>
      </c>
      <c r="AT152" s="101" t="s">
        <v>85</v>
      </c>
      <c r="AU152" s="101" t="s">
        <v>90</v>
      </c>
      <c r="AY152" s="3" t="s">
        <v>79</v>
      </c>
      <c r="BE152" s="102">
        <f t="shared" si="34"/>
        <v>0</v>
      </c>
      <c r="BF152" s="102">
        <f t="shared" si="35"/>
        <v>0</v>
      </c>
      <c r="BG152" s="102">
        <f t="shared" si="36"/>
        <v>0</v>
      </c>
      <c r="BH152" s="102">
        <f t="shared" si="37"/>
        <v>0</v>
      </c>
      <c r="BI152" s="102">
        <f t="shared" si="38"/>
        <v>0</v>
      </c>
      <c r="BJ152" s="3" t="s">
        <v>82</v>
      </c>
      <c r="BK152" s="102">
        <f t="shared" si="39"/>
        <v>0</v>
      </c>
      <c r="BL152" s="3" t="s">
        <v>89</v>
      </c>
      <c r="BM152" s="101" t="s">
        <v>257</v>
      </c>
    </row>
    <row r="153" spans="2:65" s="12" customFormat="1" ht="19.2" x14ac:dyDescent="0.3">
      <c r="B153" s="11"/>
      <c r="D153" s="103" t="s">
        <v>258</v>
      </c>
      <c r="F153" s="104" t="s">
        <v>259</v>
      </c>
      <c r="I153" s="13"/>
      <c r="L153" s="11"/>
      <c r="M153" s="105"/>
      <c r="T153" s="106"/>
      <c r="AT153" s="3" t="s">
        <v>258</v>
      </c>
      <c r="AU153" s="3" t="s">
        <v>90</v>
      </c>
    </row>
    <row r="154" spans="2:65" s="12" customFormat="1" ht="16.5" customHeight="1" x14ac:dyDescent="0.3">
      <c r="B154" s="89"/>
      <c r="C154" s="90" t="s">
        <v>171</v>
      </c>
      <c r="D154" s="90" t="s">
        <v>85</v>
      </c>
      <c r="E154" s="91" t="s">
        <v>255</v>
      </c>
      <c r="F154" s="92" t="s">
        <v>256</v>
      </c>
      <c r="G154" s="93" t="s">
        <v>133</v>
      </c>
      <c r="H154" s="94">
        <v>550</v>
      </c>
      <c r="I154" s="95"/>
      <c r="J154" s="96">
        <f>ROUND(I154*H154,2)</f>
        <v>0</v>
      </c>
      <c r="K154" s="92" t="s">
        <v>12</v>
      </c>
      <c r="L154" s="11"/>
      <c r="M154" s="97" t="s">
        <v>12</v>
      </c>
      <c r="N154" s="98" t="s">
        <v>32</v>
      </c>
      <c r="P154" s="99">
        <f>O154*H154</f>
        <v>0</v>
      </c>
      <c r="Q154" s="99">
        <v>0</v>
      </c>
      <c r="R154" s="99">
        <f>Q154*H154</f>
        <v>0</v>
      </c>
      <c r="S154" s="99">
        <v>0</v>
      </c>
      <c r="T154" s="100">
        <f>S154*H154</f>
        <v>0</v>
      </c>
      <c r="AR154" s="101" t="s">
        <v>89</v>
      </c>
      <c r="AT154" s="101" t="s">
        <v>85</v>
      </c>
      <c r="AU154" s="101" t="s">
        <v>90</v>
      </c>
      <c r="AY154" s="3" t="s">
        <v>79</v>
      </c>
      <c r="BE154" s="102">
        <f>IF(N154="základní",J154,0)</f>
        <v>0</v>
      </c>
      <c r="BF154" s="102">
        <f>IF(N154="snížená",J154,0)</f>
        <v>0</v>
      </c>
      <c r="BG154" s="102">
        <f>IF(N154="zákl. přenesená",J154,0)</f>
        <v>0</v>
      </c>
      <c r="BH154" s="102">
        <f>IF(N154="sníž. přenesená",J154,0)</f>
        <v>0</v>
      </c>
      <c r="BI154" s="102">
        <f>IF(N154="nulová",J154,0)</f>
        <v>0</v>
      </c>
      <c r="BJ154" s="3" t="s">
        <v>82</v>
      </c>
      <c r="BK154" s="102">
        <f>ROUND(I154*H154,2)</f>
        <v>0</v>
      </c>
      <c r="BL154" s="3" t="s">
        <v>89</v>
      </c>
      <c r="BM154" s="101" t="s">
        <v>260</v>
      </c>
    </row>
    <row r="155" spans="2:65" s="12" customFormat="1" ht="19.2" x14ac:dyDescent="0.3">
      <c r="B155" s="11"/>
      <c r="D155" s="103" t="s">
        <v>258</v>
      </c>
      <c r="F155" s="104" t="s">
        <v>261</v>
      </c>
      <c r="I155" s="13"/>
      <c r="L155" s="11"/>
      <c r="M155" s="105"/>
      <c r="T155" s="106"/>
      <c r="AT155" s="3" t="s">
        <v>258</v>
      </c>
      <c r="AU155" s="3" t="s">
        <v>90</v>
      </c>
    </row>
    <row r="156" spans="2:65" s="12" customFormat="1" ht="16.5" customHeight="1" x14ac:dyDescent="0.3">
      <c r="B156" s="89"/>
      <c r="C156" s="90" t="s">
        <v>262</v>
      </c>
      <c r="D156" s="90" t="s">
        <v>85</v>
      </c>
      <c r="E156" s="91" t="s">
        <v>263</v>
      </c>
      <c r="F156" s="92" t="s">
        <v>264</v>
      </c>
      <c r="G156" s="93" t="s">
        <v>133</v>
      </c>
      <c r="H156" s="94">
        <v>150</v>
      </c>
      <c r="I156" s="95"/>
      <c r="J156" s="96">
        <f>ROUND(I156*H156,2)</f>
        <v>0</v>
      </c>
      <c r="K156" s="92" t="s">
        <v>12</v>
      </c>
      <c r="L156" s="11"/>
      <c r="M156" s="97" t="s">
        <v>12</v>
      </c>
      <c r="N156" s="98" t="s">
        <v>32</v>
      </c>
      <c r="P156" s="99">
        <f>O156*H156</f>
        <v>0</v>
      </c>
      <c r="Q156" s="99">
        <v>0</v>
      </c>
      <c r="R156" s="99">
        <f>Q156*H156</f>
        <v>0</v>
      </c>
      <c r="S156" s="99">
        <v>0</v>
      </c>
      <c r="T156" s="100">
        <f>S156*H156</f>
        <v>0</v>
      </c>
      <c r="AR156" s="101" t="s">
        <v>89</v>
      </c>
      <c r="AT156" s="101" t="s">
        <v>85</v>
      </c>
      <c r="AU156" s="101" t="s">
        <v>90</v>
      </c>
      <c r="AY156" s="3" t="s">
        <v>79</v>
      </c>
      <c r="BE156" s="102">
        <f>IF(N156="základní",J156,0)</f>
        <v>0</v>
      </c>
      <c r="BF156" s="102">
        <f>IF(N156="snížená",J156,0)</f>
        <v>0</v>
      </c>
      <c r="BG156" s="102">
        <f>IF(N156="zákl. přenesená",J156,0)</f>
        <v>0</v>
      </c>
      <c r="BH156" s="102">
        <f>IF(N156="sníž. přenesená",J156,0)</f>
        <v>0</v>
      </c>
      <c r="BI156" s="102">
        <f>IF(N156="nulová",J156,0)</f>
        <v>0</v>
      </c>
      <c r="BJ156" s="3" t="s">
        <v>82</v>
      </c>
      <c r="BK156" s="102">
        <f>ROUND(I156*H156,2)</f>
        <v>0</v>
      </c>
      <c r="BL156" s="3" t="s">
        <v>89</v>
      </c>
      <c r="BM156" s="101" t="s">
        <v>265</v>
      </c>
    </row>
    <row r="157" spans="2:65" s="12" customFormat="1" ht="19.2" x14ac:dyDescent="0.3">
      <c r="B157" s="11"/>
      <c r="D157" s="103" t="s">
        <v>258</v>
      </c>
      <c r="F157" s="104" t="s">
        <v>266</v>
      </c>
      <c r="I157" s="13"/>
      <c r="L157" s="11"/>
      <c r="M157" s="105"/>
      <c r="T157" s="106"/>
      <c r="AT157" s="3" t="s">
        <v>258</v>
      </c>
      <c r="AU157" s="3" t="s">
        <v>90</v>
      </c>
    </row>
    <row r="158" spans="2:65" s="76" customFormat="1" ht="20.85" customHeight="1" x14ac:dyDescent="0.25">
      <c r="B158" s="77"/>
      <c r="D158" s="78" t="s">
        <v>75</v>
      </c>
      <c r="E158" s="87" t="s">
        <v>267</v>
      </c>
      <c r="F158" s="87" t="s">
        <v>268</v>
      </c>
      <c r="I158" s="80"/>
      <c r="J158" s="88">
        <f>BK158</f>
        <v>0</v>
      </c>
      <c r="L158" s="77"/>
      <c r="M158" s="82"/>
      <c r="P158" s="83">
        <f>SUM(P159:P202)</f>
        <v>0</v>
      </c>
      <c r="R158" s="83">
        <f>SUM(R159:R202)</f>
        <v>0</v>
      </c>
      <c r="T158" s="84">
        <f>SUM(T159:T202)</f>
        <v>0</v>
      </c>
      <c r="AR158" s="78" t="s">
        <v>82</v>
      </c>
      <c r="AT158" s="85" t="s">
        <v>75</v>
      </c>
      <c r="AU158" s="85" t="s">
        <v>2</v>
      </c>
      <c r="AY158" s="78" t="s">
        <v>79</v>
      </c>
      <c r="BK158" s="86">
        <f>SUM(BK159:BK202)</f>
        <v>0</v>
      </c>
    </row>
    <row r="159" spans="2:65" s="12" customFormat="1" ht="16.5" customHeight="1" x14ac:dyDescent="0.3">
      <c r="B159" s="89"/>
      <c r="C159" s="90" t="s">
        <v>174</v>
      </c>
      <c r="D159" s="90" t="s">
        <v>85</v>
      </c>
      <c r="E159" s="91" t="s">
        <v>269</v>
      </c>
      <c r="F159" s="92" t="s">
        <v>270</v>
      </c>
      <c r="G159" s="93" t="s">
        <v>133</v>
      </c>
      <c r="H159" s="94">
        <v>5</v>
      </c>
      <c r="I159" s="95"/>
      <c r="J159" s="96">
        <f>ROUND(I159*H159,2)</f>
        <v>0</v>
      </c>
      <c r="K159" s="92" t="s">
        <v>12</v>
      </c>
      <c r="L159" s="11"/>
      <c r="M159" s="97" t="s">
        <v>12</v>
      </c>
      <c r="N159" s="98" t="s">
        <v>32</v>
      </c>
      <c r="P159" s="99">
        <f>O159*H159</f>
        <v>0</v>
      </c>
      <c r="Q159" s="99">
        <v>0</v>
      </c>
      <c r="R159" s="99">
        <f>Q159*H159</f>
        <v>0</v>
      </c>
      <c r="S159" s="99">
        <v>0</v>
      </c>
      <c r="T159" s="100">
        <f>S159*H159</f>
        <v>0</v>
      </c>
      <c r="AR159" s="101" t="s">
        <v>89</v>
      </c>
      <c r="AT159" s="101" t="s">
        <v>85</v>
      </c>
      <c r="AU159" s="101" t="s">
        <v>90</v>
      </c>
      <c r="AY159" s="3" t="s">
        <v>79</v>
      </c>
      <c r="BE159" s="102">
        <f>IF(N159="základní",J159,0)</f>
        <v>0</v>
      </c>
      <c r="BF159" s="102">
        <f>IF(N159="snížená",J159,0)</f>
        <v>0</v>
      </c>
      <c r="BG159" s="102">
        <f>IF(N159="zákl. přenesená",J159,0)</f>
        <v>0</v>
      </c>
      <c r="BH159" s="102">
        <f>IF(N159="sníž. přenesená",J159,0)</f>
        <v>0</v>
      </c>
      <c r="BI159" s="102">
        <f>IF(N159="nulová",J159,0)</f>
        <v>0</v>
      </c>
      <c r="BJ159" s="3" t="s">
        <v>82</v>
      </c>
      <c r="BK159" s="102">
        <f>ROUND(I159*H159,2)</f>
        <v>0</v>
      </c>
      <c r="BL159" s="3" t="s">
        <v>89</v>
      </c>
      <c r="BM159" s="101" t="s">
        <v>271</v>
      </c>
    </row>
    <row r="160" spans="2:65" s="12" customFormat="1" ht="19.2" x14ac:dyDescent="0.3">
      <c r="B160" s="11"/>
      <c r="D160" s="103" t="s">
        <v>258</v>
      </c>
      <c r="F160" s="104" t="s">
        <v>272</v>
      </c>
      <c r="I160" s="13"/>
      <c r="L160" s="11"/>
      <c r="M160" s="105"/>
      <c r="T160" s="106"/>
      <c r="AT160" s="3" t="s">
        <v>258</v>
      </c>
      <c r="AU160" s="3" t="s">
        <v>90</v>
      </c>
    </row>
    <row r="161" spans="2:65" s="12" customFormat="1" ht="16.5" customHeight="1" x14ac:dyDescent="0.3">
      <c r="B161" s="89"/>
      <c r="C161" s="90" t="s">
        <v>273</v>
      </c>
      <c r="D161" s="90" t="s">
        <v>85</v>
      </c>
      <c r="E161" s="91" t="s">
        <v>269</v>
      </c>
      <c r="F161" s="92" t="s">
        <v>270</v>
      </c>
      <c r="G161" s="93" t="s">
        <v>133</v>
      </c>
      <c r="H161" s="94">
        <v>15</v>
      </c>
      <c r="I161" s="95"/>
      <c r="J161" s="96">
        <f>ROUND(I161*H161,2)</f>
        <v>0</v>
      </c>
      <c r="K161" s="92" t="s">
        <v>12</v>
      </c>
      <c r="L161" s="11"/>
      <c r="M161" s="97" t="s">
        <v>12</v>
      </c>
      <c r="N161" s="98" t="s">
        <v>32</v>
      </c>
      <c r="P161" s="99">
        <f>O161*H161</f>
        <v>0</v>
      </c>
      <c r="Q161" s="99">
        <v>0</v>
      </c>
      <c r="R161" s="99">
        <f>Q161*H161</f>
        <v>0</v>
      </c>
      <c r="S161" s="99">
        <v>0</v>
      </c>
      <c r="T161" s="100">
        <f>S161*H161</f>
        <v>0</v>
      </c>
      <c r="AR161" s="101" t="s">
        <v>89</v>
      </c>
      <c r="AT161" s="101" t="s">
        <v>85</v>
      </c>
      <c r="AU161" s="101" t="s">
        <v>90</v>
      </c>
      <c r="AY161" s="3" t="s">
        <v>79</v>
      </c>
      <c r="BE161" s="102">
        <f>IF(N161="základní",J161,0)</f>
        <v>0</v>
      </c>
      <c r="BF161" s="102">
        <f>IF(N161="snížená",J161,0)</f>
        <v>0</v>
      </c>
      <c r="BG161" s="102">
        <f>IF(N161="zákl. přenesená",J161,0)</f>
        <v>0</v>
      </c>
      <c r="BH161" s="102">
        <f>IF(N161="sníž. přenesená",J161,0)</f>
        <v>0</v>
      </c>
      <c r="BI161" s="102">
        <f>IF(N161="nulová",J161,0)</f>
        <v>0</v>
      </c>
      <c r="BJ161" s="3" t="s">
        <v>82</v>
      </c>
      <c r="BK161" s="102">
        <f>ROUND(I161*H161,2)</f>
        <v>0</v>
      </c>
      <c r="BL161" s="3" t="s">
        <v>89</v>
      </c>
      <c r="BM161" s="101" t="s">
        <v>274</v>
      </c>
    </row>
    <row r="162" spans="2:65" s="12" customFormat="1" ht="19.2" x14ac:dyDescent="0.3">
      <c r="B162" s="11"/>
      <c r="D162" s="103" t="s">
        <v>258</v>
      </c>
      <c r="F162" s="104" t="s">
        <v>275</v>
      </c>
      <c r="I162" s="13"/>
      <c r="L162" s="11"/>
      <c r="M162" s="105"/>
      <c r="T162" s="106"/>
      <c r="AT162" s="3" t="s">
        <v>258</v>
      </c>
      <c r="AU162" s="3" t="s">
        <v>90</v>
      </c>
    </row>
    <row r="163" spans="2:65" s="12" customFormat="1" ht="16.5" customHeight="1" x14ac:dyDescent="0.3">
      <c r="B163" s="89"/>
      <c r="C163" s="90" t="s">
        <v>178</v>
      </c>
      <c r="D163" s="90" t="s">
        <v>85</v>
      </c>
      <c r="E163" s="91" t="s">
        <v>276</v>
      </c>
      <c r="F163" s="92" t="s">
        <v>277</v>
      </c>
      <c r="G163" s="93" t="s">
        <v>133</v>
      </c>
      <c r="H163" s="94">
        <v>3160</v>
      </c>
      <c r="I163" s="95"/>
      <c r="J163" s="96">
        <f>ROUND(I163*H163,2)</f>
        <v>0</v>
      </c>
      <c r="K163" s="92" t="s">
        <v>12</v>
      </c>
      <c r="L163" s="11"/>
      <c r="M163" s="97" t="s">
        <v>12</v>
      </c>
      <c r="N163" s="98" t="s">
        <v>32</v>
      </c>
      <c r="P163" s="99">
        <f>O163*H163</f>
        <v>0</v>
      </c>
      <c r="Q163" s="99">
        <v>0</v>
      </c>
      <c r="R163" s="99">
        <f>Q163*H163</f>
        <v>0</v>
      </c>
      <c r="S163" s="99">
        <v>0</v>
      </c>
      <c r="T163" s="100">
        <f>S163*H163</f>
        <v>0</v>
      </c>
      <c r="AR163" s="101" t="s">
        <v>89</v>
      </c>
      <c r="AT163" s="101" t="s">
        <v>85</v>
      </c>
      <c r="AU163" s="101" t="s">
        <v>90</v>
      </c>
      <c r="AY163" s="3" t="s">
        <v>79</v>
      </c>
      <c r="BE163" s="102">
        <f>IF(N163="základní",J163,0)</f>
        <v>0</v>
      </c>
      <c r="BF163" s="102">
        <f>IF(N163="snížená",J163,0)</f>
        <v>0</v>
      </c>
      <c r="BG163" s="102">
        <f>IF(N163="zákl. přenesená",J163,0)</f>
        <v>0</v>
      </c>
      <c r="BH163" s="102">
        <f>IF(N163="sníž. přenesená",J163,0)</f>
        <v>0</v>
      </c>
      <c r="BI163" s="102">
        <f>IF(N163="nulová",J163,0)</f>
        <v>0</v>
      </c>
      <c r="BJ163" s="3" t="s">
        <v>82</v>
      </c>
      <c r="BK163" s="102">
        <f>ROUND(I163*H163,2)</f>
        <v>0</v>
      </c>
      <c r="BL163" s="3" t="s">
        <v>89</v>
      </c>
      <c r="BM163" s="101" t="s">
        <v>278</v>
      </c>
    </row>
    <row r="164" spans="2:65" s="12" customFormat="1" ht="19.2" x14ac:dyDescent="0.3">
      <c r="B164" s="11"/>
      <c r="D164" s="103" t="s">
        <v>258</v>
      </c>
      <c r="F164" s="104" t="s">
        <v>279</v>
      </c>
      <c r="I164" s="13"/>
      <c r="L164" s="11"/>
      <c r="M164" s="105"/>
      <c r="T164" s="106"/>
      <c r="AT164" s="3" t="s">
        <v>258</v>
      </c>
      <c r="AU164" s="3" t="s">
        <v>90</v>
      </c>
    </row>
    <row r="165" spans="2:65" s="12" customFormat="1" ht="16.5" customHeight="1" x14ac:dyDescent="0.3">
      <c r="B165" s="89"/>
      <c r="C165" s="90" t="s">
        <v>280</v>
      </c>
      <c r="D165" s="90" t="s">
        <v>85</v>
      </c>
      <c r="E165" s="91" t="s">
        <v>276</v>
      </c>
      <c r="F165" s="92" t="s">
        <v>277</v>
      </c>
      <c r="G165" s="93" t="s">
        <v>133</v>
      </c>
      <c r="H165" s="94">
        <v>1880</v>
      </c>
      <c r="I165" s="95"/>
      <c r="J165" s="96">
        <f>ROUND(I165*H165,2)</f>
        <v>0</v>
      </c>
      <c r="K165" s="92" t="s">
        <v>12</v>
      </c>
      <c r="L165" s="11"/>
      <c r="M165" s="97" t="s">
        <v>12</v>
      </c>
      <c r="N165" s="98" t="s">
        <v>32</v>
      </c>
      <c r="P165" s="99">
        <f>O165*H165</f>
        <v>0</v>
      </c>
      <c r="Q165" s="99">
        <v>0</v>
      </c>
      <c r="R165" s="99">
        <f>Q165*H165</f>
        <v>0</v>
      </c>
      <c r="S165" s="99">
        <v>0</v>
      </c>
      <c r="T165" s="100">
        <f>S165*H165</f>
        <v>0</v>
      </c>
      <c r="AR165" s="101" t="s">
        <v>89</v>
      </c>
      <c r="AT165" s="101" t="s">
        <v>85</v>
      </c>
      <c r="AU165" s="101" t="s">
        <v>90</v>
      </c>
      <c r="AY165" s="3" t="s">
        <v>79</v>
      </c>
      <c r="BE165" s="102">
        <f>IF(N165="základní",J165,0)</f>
        <v>0</v>
      </c>
      <c r="BF165" s="102">
        <f>IF(N165="snížená",J165,0)</f>
        <v>0</v>
      </c>
      <c r="BG165" s="102">
        <f>IF(N165="zákl. přenesená",J165,0)</f>
        <v>0</v>
      </c>
      <c r="BH165" s="102">
        <f>IF(N165="sníž. přenesená",J165,0)</f>
        <v>0</v>
      </c>
      <c r="BI165" s="102">
        <f>IF(N165="nulová",J165,0)</f>
        <v>0</v>
      </c>
      <c r="BJ165" s="3" t="s">
        <v>82</v>
      </c>
      <c r="BK165" s="102">
        <f>ROUND(I165*H165,2)</f>
        <v>0</v>
      </c>
      <c r="BL165" s="3" t="s">
        <v>89</v>
      </c>
      <c r="BM165" s="101" t="s">
        <v>281</v>
      </c>
    </row>
    <row r="166" spans="2:65" s="12" customFormat="1" ht="19.2" x14ac:dyDescent="0.3">
      <c r="B166" s="11"/>
      <c r="D166" s="103" t="s">
        <v>258</v>
      </c>
      <c r="F166" s="104" t="s">
        <v>282</v>
      </c>
      <c r="I166" s="13"/>
      <c r="L166" s="11"/>
      <c r="M166" s="105"/>
      <c r="T166" s="106"/>
      <c r="AT166" s="3" t="s">
        <v>258</v>
      </c>
      <c r="AU166" s="3" t="s">
        <v>90</v>
      </c>
    </row>
    <row r="167" spans="2:65" s="12" customFormat="1" ht="16.5" customHeight="1" x14ac:dyDescent="0.3">
      <c r="B167" s="89"/>
      <c r="C167" s="90" t="s">
        <v>181</v>
      </c>
      <c r="D167" s="90" t="s">
        <v>85</v>
      </c>
      <c r="E167" s="91" t="s">
        <v>276</v>
      </c>
      <c r="F167" s="92" t="s">
        <v>277</v>
      </c>
      <c r="G167" s="93" t="s">
        <v>133</v>
      </c>
      <c r="H167" s="94">
        <v>210</v>
      </c>
      <c r="I167" s="95"/>
      <c r="J167" s="96">
        <f>ROUND(I167*H167,2)</f>
        <v>0</v>
      </c>
      <c r="K167" s="92" t="s">
        <v>12</v>
      </c>
      <c r="L167" s="11"/>
      <c r="M167" s="97" t="s">
        <v>12</v>
      </c>
      <c r="N167" s="98" t="s">
        <v>32</v>
      </c>
      <c r="P167" s="99">
        <f>O167*H167</f>
        <v>0</v>
      </c>
      <c r="Q167" s="99">
        <v>0</v>
      </c>
      <c r="R167" s="99">
        <f>Q167*H167</f>
        <v>0</v>
      </c>
      <c r="S167" s="99">
        <v>0</v>
      </c>
      <c r="T167" s="100">
        <f>S167*H167</f>
        <v>0</v>
      </c>
      <c r="AR167" s="101" t="s">
        <v>89</v>
      </c>
      <c r="AT167" s="101" t="s">
        <v>85</v>
      </c>
      <c r="AU167" s="101" t="s">
        <v>90</v>
      </c>
      <c r="AY167" s="3" t="s">
        <v>79</v>
      </c>
      <c r="BE167" s="102">
        <f>IF(N167="základní",J167,0)</f>
        <v>0</v>
      </c>
      <c r="BF167" s="102">
        <f>IF(N167="snížená",J167,0)</f>
        <v>0</v>
      </c>
      <c r="BG167" s="102">
        <f>IF(N167="zákl. přenesená",J167,0)</f>
        <v>0</v>
      </c>
      <c r="BH167" s="102">
        <f>IF(N167="sníž. přenesená",J167,0)</f>
        <v>0</v>
      </c>
      <c r="BI167" s="102">
        <f>IF(N167="nulová",J167,0)</f>
        <v>0</v>
      </c>
      <c r="BJ167" s="3" t="s">
        <v>82</v>
      </c>
      <c r="BK167" s="102">
        <f>ROUND(I167*H167,2)</f>
        <v>0</v>
      </c>
      <c r="BL167" s="3" t="s">
        <v>89</v>
      </c>
      <c r="BM167" s="101" t="s">
        <v>283</v>
      </c>
    </row>
    <row r="168" spans="2:65" s="12" customFormat="1" ht="19.2" x14ac:dyDescent="0.3">
      <c r="B168" s="11"/>
      <c r="D168" s="103" t="s">
        <v>258</v>
      </c>
      <c r="F168" s="104" t="s">
        <v>284</v>
      </c>
      <c r="I168" s="13"/>
      <c r="L168" s="11"/>
      <c r="M168" s="105"/>
      <c r="T168" s="106"/>
      <c r="AT168" s="3" t="s">
        <v>258</v>
      </c>
      <c r="AU168" s="3" t="s">
        <v>90</v>
      </c>
    </row>
    <row r="169" spans="2:65" s="12" customFormat="1" ht="16.5" customHeight="1" x14ac:dyDescent="0.3">
      <c r="B169" s="89"/>
      <c r="C169" s="90" t="s">
        <v>285</v>
      </c>
      <c r="D169" s="90" t="s">
        <v>85</v>
      </c>
      <c r="E169" s="91" t="s">
        <v>276</v>
      </c>
      <c r="F169" s="92" t="s">
        <v>277</v>
      </c>
      <c r="G169" s="93" t="s">
        <v>133</v>
      </c>
      <c r="H169" s="94">
        <v>390</v>
      </c>
      <c r="I169" s="95"/>
      <c r="J169" s="96">
        <f>ROUND(I169*H169,2)</f>
        <v>0</v>
      </c>
      <c r="K169" s="92" t="s">
        <v>12</v>
      </c>
      <c r="L169" s="11"/>
      <c r="M169" s="97" t="s">
        <v>12</v>
      </c>
      <c r="N169" s="98" t="s">
        <v>32</v>
      </c>
      <c r="P169" s="99">
        <f>O169*H169</f>
        <v>0</v>
      </c>
      <c r="Q169" s="99">
        <v>0</v>
      </c>
      <c r="R169" s="99">
        <f>Q169*H169</f>
        <v>0</v>
      </c>
      <c r="S169" s="99">
        <v>0</v>
      </c>
      <c r="T169" s="100">
        <f>S169*H169</f>
        <v>0</v>
      </c>
      <c r="AR169" s="101" t="s">
        <v>89</v>
      </c>
      <c r="AT169" s="101" t="s">
        <v>85</v>
      </c>
      <c r="AU169" s="101" t="s">
        <v>90</v>
      </c>
      <c r="AY169" s="3" t="s">
        <v>79</v>
      </c>
      <c r="BE169" s="102">
        <f>IF(N169="základní",J169,0)</f>
        <v>0</v>
      </c>
      <c r="BF169" s="102">
        <f>IF(N169="snížená",J169,0)</f>
        <v>0</v>
      </c>
      <c r="BG169" s="102">
        <f>IF(N169="zákl. přenesená",J169,0)</f>
        <v>0</v>
      </c>
      <c r="BH169" s="102">
        <f>IF(N169="sníž. přenesená",J169,0)</f>
        <v>0</v>
      </c>
      <c r="BI169" s="102">
        <f>IF(N169="nulová",J169,0)</f>
        <v>0</v>
      </c>
      <c r="BJ169" s="3" t="s">
        <v>82</v>
      </c>
      <c r="BK169" s="102">
        <f>ROUND(I169*H169,2)</f>
        <v>0</v>
      </c>
      <c r="BL169" s="3" t="s">
        <v>89</v>
      </c>
      <c r="BM169" s="101" t="s">
        <v>286</v>
      </c>
    </row>
    <row r="170" spans="2:65" s="12" customFormat="1" ht="19.2" x14ac:dyDescent="0.3">
      <c r="B170" s="11"/>
      <c r="D170" s="103" t="s">
        <v>258</v>
      </c>
      <c r="F170" s="104" t="s">
        <v>287</v>
      </c>
      <c r="I170" s="13"/>
      <c r="L170" s="11"/>
      <c r="M170" s="105"/>
      <c r="T170" s="106"/>
      <c r="AT170" s="3" t="s">
        <v>258</v>
      </c>
      <c r="AU170" s="3" t="s">
        <v>90</v>
      </c>
    </row>
    <row r="171" spans="2:65" s="12" customFormat="1" ht="16.5" customHeight="1" x14ac:dyDescent="0.3">
      <c r="B171" s="89"/>
      <c r="C171" s="90" t="s">
        <v>185</v>
      </c>
      <c r="D171" s="90" t="s">
        <v>85</v>
      </c>
      <c r="E171" s="91" t="s">
        <v>276</v>
      </c>
      <c r="F171" s="92" t="s">
        <v>277</v>
      </c>
      <c r="G171" s="93" t="s">
        <v>133</v>
      </c>
      <c r="H171" s="94">
        <v>150</v>
      </c>
      <c r="I171" s="95"/>
      <c r="J171" s="96">
        <f>ROUND(I171*H171,2)</f>
        <v>0</v>
      </c>
      <c r="K171" s="92" t="s">
        <v>12</v>
      </c>
      <c r="L171" s="11"/>
      <c r="M171" s="97" t="s">
        <v>12</v>
      </c>
      <c r="N171" s="98" t="s">
        <v>32</v>
      </c>
      <c r="P171" s="99">
        <f>O171*H171</f>
        <v>0</v>
      </c>
      <c r="Q171" s="99">
        <v>0</v>
      </c>
      <c r="R171" s="99">
        <f>Q171*H171</f>
        <v>0</v>
      </c>
      <c r="S171" s="99">
        <v>0</v>
      </c>
      <c r="T171" s="100">
        <f>S171*H171</f>
        <v>0</v>
      </c>
      <c r="AR171" s="101" t="s">
        <v>89</v>
      </c>
      <c r="AT171" s="101" t="s">
        <v>85</v>
      </c>
      <c r="AU171" s="101" t="s">
        <v>90</v>
      </c>
      <c r="AY171" s="3" t="s">
        <v>79</v>
      </c>
      <c r="BE171" s="102">
        <f>IF(N171="základní",J171,0)</f>
        <v>0</v>
      </c>
      <c r="BF171" s="102">
        <f>IF(N171="snížená",J171,0)</f>
        <v>0</v>
      </c>
      <c r="BG171" s="102">
        <f>IF(N171="zákl. přenesená",J171,0)</f>
        <v>0</v>
      </c>
      <c r="BH171" s="102">
        <f>IF(N171="sníž. přenesená",J171,0)</f>
        <v>0</v>
      </c>
      <c r="BI171" s="102">
        <f>IF(N171="nulová",J171,0)</f>
        <v>0</v>
      </c>
      <c r="BJ171" s="3" t="s">
        <v>82</v>
      </c>
      <c r="BK171" s="102">
        <f>ROUND(I171*H171,2)</f>
        <v>0</v>
      </c>
      <c r="BL171" s="3" t="s">
        <v>89</v>
      </c>
      <c r="BM171" s="101" t="s">
        <v>288</v>
      </c>
    </row>
    <row r="172" spans="2:65" s="12" customFormat="1" ht="19.2" x14ac:dyDescent="0.3">
      <c r="B172" s="11"/>
      <c r="D172" s="103" t="s">
        <v>258</v>
      </c>
      <c r="F172" s="104" t="s">
        <v>289</v>
      </c>
      <c r="I172" s="13"/>
      <c r="L172" s="11"/>
      <c r="M172" s="105"/>
      <c r="T172" s="106"/>
      <c r="AT172" s="3" t="s">
        <v>258</v>
      </c>
      <c r="AU172" s="3" t="s">
        <v>90</v>
      </c>
    </row>
    <row r="173" spans="2:65" s="12" customFormat="1" ht="16.5" customHeight="1" x14ac:dyDescent="0.3">
      <c r="B173" s="89"/>
      <c r="C173" s="90" t="s">
        <v>290</v>
      </c>
      <c r="D173" s="90" t="s">
        <v>85</v>
      </c>
      <c r="E173" s="91" t="s">
        <v>276</v>
      </c>
      <c r="F173" s="92" t="s">
        <v>277</v>
      </c>
      <c r="G173" s="93" t="s">
        <v>133</v>
      </c>
      <c r="H173" s="94">
        <v>44</v>
      </c>
      <c r="I173" s="95"/>
      <c r="J173" s="96">
        <f>ROUND(I173*H173,2)</f>
        <v>0</v>
      </c>
      <c r="K173" s="92" t="s">
        <v>12</v>
      </c>
      <c r="L173" s="11"/>
      <c r="M173" s="97" t="s">
        <v>12</v>
      </c>
      <c r="N173" s="98" t="s">
        <v>32</v>
      </c>
      <c r="P173" s="99">
        <f>O173*H173</f>
        <v>0</v>
      </c>
      <c r="Q173" s="99">
        <v>0</v>
      </c>
      <c r="R173" s="99">
        <f>Q173*H173</f>
        <v>0</v>
      </c>
      <c r="S173" s="99">
        <v>0</v>
      </c>
      <c r="T173" s="100">
        <f>S173*H173</f>
        <v>0</v>
      </c>
      <c r="AR173" s="101" t="s">
        <v>89</v>
      </c>
      <c r="AT173" s="101" t="s">
        <v>85</v>
      </c>
      <c r="AU173" s="101" t="s">
        <v>90</v>
      </c>
      <c r="AY173" s="3" t="s">
        <v>79</v>
      </c>
      <c r="BE173" s="102">
        <f>IF(N173="základní",J173,0)</f>
        <v>0</v>
      </c>
      <c r="BF173" s="102">
        <f>IF(N173="snížená",J173,0)</f>
        <v>0</v>
      </c>
      <c r="BG173" s="102">
        <f>IF(N173="zákl. přenesená",J173,0)</f>
        <v>0</v>
      </c>
      <c r="BH173" s="102">
        <f>IF(N173="sníž. přenesená",J173,0)</f>
        <v>0</v>
      </c>
      <c r="BI173" s="102">
        <f>IF(N173="nulová",J173,0)</f>
        <v>0</v>
      </c>
      <c r="BJ173" s="3" t="s">
        <v>82</v>
      </c>
      <c r="BK173" s="102">
        <f>ROUND(I173*H173,2)</f>
        <v>0</v>
      </c>
      <c r="BL173" s="3" t="s">
        <v>89</v>
      </c>
      <c r="BM173" s="101" t="s">
        <v>291</v>
      </c>
    </row>
    <row r="174" spans="2:65" s="12" customFormat="1" ht="19.2" x14ac:dyDescent="0.3">
      <c r="B174" s="11"/>
      <c r="D174" s="103" t="s">
        <v>258</v>
      </c>
      <c r="F174" s="104" t="s">
        <v>292</v>
      </c>
      <c r="I174" s="13"/>
      <c r="L174" s="11"/>
      <c r="M174" s="105"/>
      <c r="T174" s="106"/>
      <c r="AT174" s="3" t="s">
        <v>258</v>
      </c>
      <c r="AU174" s="3" t="s">
        <v>90</v>
      </c>
    </row>
    <row r="175" spans="2:65" s="12" customFormat="1" ht="16.5" customHeight="1" x14ac:dyDescent="0.3">
      <c r="B175" s="89"/>
      <c r="C175" s="90" t="s">
        <v>188</v>
      </c>
      <c r="D175" s="90" t="s">
        <v>85</v>
      </c>
      <c r="E175" s="91" t="s">
        <v>276</v>
      </c>
      <c r="F175" s="92" t="s">
        <v>277</v>
      </c>
      <c r="G175" s="93" t="s">
        <v>133</v>
      </c>
      <c r="H175" s="94">
        <v>40</v>
      </c>
      <c r="I175" s="95"/>
      <c r="J175" s="96">
        <f>ROUND(I175*H175,2)</f>
        <v>0</v>
      </c>
      <c r="K175" s="92" t="s">
        <v>12</v>
      </c>
      <c r="L175" s="11"/>
      <c r="M175" s="97" t="s">
        <v>12</v>
      </c>
      <c r="N175" s="98" t="s">
        <v>32</v>
      </c>
      <c r="P175" s="99">
        <f>O175*H175</f>
        <v>0</v>
      </c>
      <c r="Q175" s="99">
        <v>0</v>
      </c>
      <c r="R175" s="99">
        <f>Q175*H175</f>
        <v>0</v>
      </c>
      <c r="S175" s="99">
        <v>0</v>
      </c>
      <c r="T175" s="100">
        <f>S175*H175</f>
        <v>0</v>
      </c>
      <c r="AR175" s="101" t="s">
        <v>89</v>
      </c>
      <c r="AT175" s="101" t="s">
        <v>85</v>
      </c>
      <c r="AU175" s="101" t="s">
        <v>90</v>
      </c>
      <c r="AY175" s="3" t="s">
        <v>79</v>
      </c>
      <c r="BE175" s="102">
        <f>IF(N175="základní",J175,0)</f>
        <v>0</v>
      </c>
      <c r="BF175" s="102">
        <f>IF(N175="snížená",J175,0)</f>
        <v>0</v>
      </c>
      <c r="BG175" s="102">
        <f>IF(N175="zákl. přenesená",J175,0)</f>
        <v>0</v>
      </c>
      <c r="BH175" s="102">
        <f>IF(N175="sníž. přenesená",J175,0)</f>
        <v>0</v>
      </c>
      <c r="BI175" s="102">
        <f>IF(N175="nulová",J175,0)</f>
        <v>0</v>
      </c>
      <c r="BJ175" s="3" t="s">
        <v>82</v>
      </c>
      <c r="BK175" s="102">
        <f>ROUND(I175*H175,2)</f>
        <v>0</v>
      </c>
      <c r="BL175" s="3" t="s">
        <v>89</v>
      </c>
      <c r="BM175" s="101" t="s">
        <v>293</v>
      </c>
    </row>
    <row r="176" spans="2:65" s="12" customFormat="1" ht="19.2" x14ac:dyDescent="0.3">
      <c r="B176" s="11"/>
      <c r="D176" s="103" t="s">
        <v>258</v>
      </c>
      <c r="F176" s="104" t="s">
        <v>294</v>
      </c>
      <c r="I176" s="13"/>
      <c r="L176" s="11"/>
      <c r="M176" s="105"/>
      <c r="T176" s="106"/>
      <c r="AT176" s="3" t="s">
        <v>258</v>
      </c>
      <c r="AU176" s="3" t="s">
        <v>90</v>
      </c>
    </row>
    <row r="177" spans="2:65" s="12" customFormat="1" ht="16.5" customHeight="1" x14ac:dyDescent="0.3">
      <c r="B177" s="89"/>
      <c r="C177" s="90" t="s">
        <v>295</v>
      </c>
      <c r="D177" s="90" t="s">
        <v>85</v>
      </c>
      <c r="E177" s="91" t="s">
        <v>296</v>
      </c>
      <c r="F177" s="92" t="s">
        <v>297</v>
      </c>
      <c r="G177" s="93" t="s">
        <v>133</v>
      </c>
      <c r="H177" s="94">
        <v>510</v>
      </c>
      <c r="I177" s="95"/>
      <c r="J177" s="96">
        <f>ROUND(I177*H177,2)</f>
        <v>0</v>
      </c>
      <c r="K177" s="92" t="s">
        <v>12</v>
      </c>
      <c r="L177" s="11"/>
      <c r="M177" s="97" t="s">
        <v>12</v>
      </c>
      <c r="N177" s="98" t="s">
        <v>32</v>
      </c>
      <c r="P177" s="99">
        <f>O177*H177</f>
        <v>0</v>
      </c>
      <c r="Q177" s="99">
        <v>0</v>
      </c>
      <c r="R177" s="99">
        <f>Q177*H177</f>
        <v>0</v>
      </c>
      <c r="S177" s="99">
        <v>0</v>
      </c>
      <c r="T177" s="100">
        <f>S177*H177</f>
        <v>0</v>
      </c>
      <c r="AR177" s="101" t="s">
        <v>89</v>
      </c>
      <c r="AT177" s="101" t="s">
        <v>85</v>
      </c>
      <c r="AU177" s="101" t="s">
        <v>90</v>
      </c>
      <c r="AY177" s="3" t="s">
        <v>79</v>
      </c>
      <c r="BE177" s="102">
        <f>IF(N177="základní",J177,0)</f>
        <v>0</v>
      </c>
      <c r="BF177" s="102">
        <f>IF(N177="snížená",J177,0)</f>
        <v>0</v>
      </c>
      <c r="BG177" s="102">
        <f>IF(N177="zákl. přenesená",J177,0)</f>
        <v>0</v>
      </c>
      <c r="BH177" s="102">
        <f>IF(N177="sníž. přenesená",J177,0)</f>
        <v>0</v>
      </c>
      <c r="BI177" s="102">
        <f>IF(N177="nulová",J177,0)</f>
        <v>0</v>
      </c>
      <c r="BJ177" s="3" t="s">
        <v>82</v>
      </c>
      <c r="BK177" s="102">
        <f>ROUND(I177*H177,2)</f>
        <v>0</v>
      </c>
      <c r="BL177" s="3" t="s">
        <v>89</v>
      </c>
      <c r="BM177" s="101" t="s">
        <v>298</v>
      </c>
    </row>
    <row r="178" spans="2:65" s="12" customFormat="1" ht="19.2" x14ac:dyDescent="0.3">
      <c r="B178" s="11"/>
      <c r="D178" s="103" t="s">
        <v>258</v>
      </c>
      <c r="F178" s="104" t="s">
        <v>299</v>
      </c>
      <c r="I178" s="13"/>
      <c r="L178" s="11"/>
      <c r="M178" s="105"/>
      <c r="T178" s="106"/>
      <c r="AT178" s="3" t="s">
        <v>258</v>
      </c>
      <c r="AU178" s="3" t="s">
        <v>90</v>
      </c>
    </row>
    <row r="179" spans="2:65" s="12" customFormat="1" ht="16.5" customHeight="1" x14ac:dyDescent="0.3">
      <c r="B179" s="89"/>
      <c r="C179" s="90" t="s">
        <v>192</v>
      </c>
      <c r="D179" s="90" t="s">
        <v>85</v>
      </c>
      <c r="E179" s="91" t="s">
        <v>296</v>
      </c>
      <c r="F179" s="92" t="s">
        <v>297</v>
      </c>
      <c r="G179" s="93" t="s">
        <v>133</v>
      </c>
      <c r="H179" s="94">
        <v>450</v>
      </c>
      <c r="I179" s="95"/>
      <c r="J179" s="96">
        <f>ROUND(I179*H179,2)</f>
        <v>0</v>
      </c>
      <c r="K179" s="92" t="s">
        <v>12</v>
      </c>
      <c r="L179" s="11"/>
      <c r="M179" s="97" t="s">
        <v>12</v>
      </c>
      <c r="N179" s="98" t="s">
        <v>32</v>
      </c>
      <c r="P179" s="99">
        <f>O179*H179</f>
        <v>0</v>
      </c>
      <c r="Q179" s="99">
        <v>0</v>
      </c>
      <c r="R179" s="99">
        <f>Q179*H179</f>
        <v>0</v>
      </c>
      <c r="S179" s="99">
        <v>0</v>
      </c>
      <c r="T179" s="100">
        <f>S179*H179</f>
        <v>0</v>
      </c>
      <c r="AR179" s="101" t="s">
        <v>89</v>
      </c>
      <c r="AT179" s="101" t="s">
        <v>85</v>
      </c>
      <c r="AU179" s="101" t="s">
        <v>90</v>
      </c>
      <c r="AY179" s="3" t="s">
        <v>79</v>
      </c>
      <c r="BE179" s="102">
        <f>IF(N179="základní",J179,0)</f>
        <v>0</v>
      </c>
      <c r="BF179" s="102">
        <f>IF(N179="snížená",J179,0)</f>
        <v>0</v>
      </c>
      <c r="BG179" s="102">
        <f>IF(N179="zákl. přenesená",J179,0)</f>
        <v>0</v>
      </c>
      <c r="BH179" s="102">
        <f>IF(N179="sníž. přenesená",J179,0)</f>
        <v>0</v>
      </c>
      <c r="BI179" s="102">
        <f>IF(N179="nulová",J179,0)</f>
        <v>0</v>
      </c>
      <c r="BJ179" s="3" t="s">
        <v>82</v>
      </c>
      <c r="BK179" s="102">
        <f>ROUND(I179*H179,2)</f>
        <v>0</v>
      </c>
      <c r="BL179" s="3" t="s">
        <v>89</v>
      </c>
      <c r="BM179" s="101" t="s">
        <v>300</v>
      </c>
    </row>
    <row r="180" spans="2:65" s="12" customFormat="1" ht="19.2" x14ac:dyDescent="0.3">
      <c r="B180" s="11"/>
      <c r="D180" s="103" t="s">
        <v>258</v>
      </c>
      <c r="F180" s="104" t="s">
        <v>279</v>
      </c>
      <c r="I180" s="13"/>
      <c r="L180" s="11"/>
      <c r="M180" s="105"/>
      <c r="T180" s="106"/>
      <c r="AT180" s="3" t="s">
        <v>258</v>
      </c>
      <c r="AU180" s="3" t="s">
        <v>90</v>
      </c>
    </row>
    <row r="181" spans="2:65" s="12" customFormat="1" ht="16.5" customHeight="1" x14ac:dyDescent="0.3">
      <c r="B181" s="89"/>
      <c r="C181" s="90" t="s">
        <v>301</v>
      </c>
      <c r="D181" s="90" t="s">
        <v>85</v>
      </c>
      <c r="E181" s="91" t="s">
        <v>302</v>
      </c>
      <c r="F181" s="92" t="s">
        <v>303</v>
      </c>
      <c r="G181" s="93" t="s">
        <v>133</v>
      </c>
      <c r="H181" s="94">
        <v>150</v>
      </c>
      <c r="I181" s="95"/>
      <c r="J181" s="96">
        <f>ROUND(I181*H181,2)</f>
        <v>0</v>
      </c>
      <c r="K181" s="92" t="s">
        <v>12</v>
      </c>
      <c r="L181" s="11"/>
      <c r="M181" s="97" t="s">
        <v>12</v>
      </c>
      <c r="N181" s="98" t="s">
        <v>32</v>
      </c>
      <c r="P181" s="99">
        <f>O181*H181</f>
        <v>0</v>
      </c>
      <c r="Q181" s="99">
        <v>0</v>
      </c>
      <c r="R181" s="99">
        <f>Q181*H181</f>
        <v>0</v>
      </c>
      <c r="S181" s="99">
        <v>0</v>
      </c>
      <c r="T181" s="100">
        <f>S181*H181</f>
        <v>0</v>
      </c>
      <c r="AR181" s="101" t="s">
        <v>89</v>
      </c>
      <c r="AT181" s="101" t="s">
        <v>85</v>
      </c>
      <c r="AU181" s="101" t="s">
        <v>90</v>
      </c>
      <c r="AY181" s="3" t="s">
        <v>79</v>
      </c>
      <c r="BE181" s="102">
        <f>IF(N181="základní",J181,0)</f>
        <v>0</v>
      </c>
      <c r="BF181" s="102">
        <f>IF(N181="snížená",J181,0)</f>
        <v>0</v>
      </c>
      <c r="BG181" s="102">
        <f>IF(N181="zákl. přenesená",J181,0)</f>
        <v>0</v>
      </c>
      <c r="BH181" s="102">
        <f>IF(N181="sníž. přenesená",J181,0)</f>
        <v>0</v>
      </c>
      <c r="BI181" s="102">
        <f>IF(N181="nulová",J181,0)</f>
        <v>0</v>
      </c>
      <c r="BJ181" s="3" t="s">
        <v>82</v>
      </c>
      <c r="BK181" s="102">
        <f>ROUND(I181*H181,2)</f>
        <v>0</v>
      </c>
      <c r="BL181" s="3" t="s">
        <v>89</v>
      </c>
      <c r="BM181" s="101" t="s">
        <v>304</v>
      </c>
    </row>
    <row r="182" spans="2:65" s="12" customFormat="1" ht="19.2" x14ac:dyDescent="0.3">
      <c r="B182" s="11"/>
      <c r="D182" s="103" t="s">
        <v>258</v>
      </c>
      <c r="F182" s="104" t="s">
        <v>305</v>
      </c>
      <c r="I182" s="13"/>
      <c r="L182" s="11"/>
      <c r="M182" s="105"/>
      <c r="T182" s="106"/>
      <c r="AT182" s="3" t="s">
        <v>258</v>
      </c>
      <c r="AU182" s="3" t="s">
        <v>90</v>
      </c>
    </row>
    <row r="183" spans="2:65" s="12" customFormat="1" ht="16.5" customHeight="1" x14ac:dyDescent="0.3">
      <c r="B183" s="89"/>
      <c r="C183" s="90" t="s">
        <v>306</v>
      </c>
      <c r="D183" s="90" t="s">
        <v>85</v>
      </c>
      <c r="E183" s="91" t="s">
        <v>307</v>
      </c>
      <c r="F183" s="92" t="s">
        <v>308</v>
      </c>
      <c r="G183" s="93" t="s">
        <v>133</v>
      </c>
      <c r="H183" s="94">
        <v>130</v>
      </c>
      <c r="I183" s="95"/>
      <c r="J183" s="96">
        <f>ROUND(I183*H183,2)</f>
        <v>0</v>
      </c>
      <c r="K183" s="92" t="s">
        <v>12</v>
      </c>
      <c r="L183" s="11"/>
      <c r="M183" s="97" t="s">
        <v>12</v>
      </c>
      <c r="N183" s="98" t="s">
        <v>32</v>
      </c>
      <c r="P183" s="99">
        <f>O183*H183</f>
        <v>0</v>
      </c>
      <c r="Q183" s="99">
        <v>0</v>
      </c>
      <c r="R183" s="99">
        <f>Q183*H183</f>
        <v>0</v>
      </c>
      <c r="S183" s="99">
        <v>0</v>
      </c>
      <c r="T183" s="100">
        <f>S183*H183</f>
        <v>0</v>
      </c>
      <c r="AR183" s="101" t="s">
        <v>89</v>
      </c>
      <c r="AT183" s="101" t="s">
        <v>85</v>
      </c>
      <c r="AU183" s="101" t="s">
        <v>90</v>
      </c>
      <c r="AY183" s="3" t="s">
        <v>79</v>
      </c>
      <c r="BE183" s="102">
        <f>IF(N183="základní",J183,0)</f>
        <v>0</v>
      </c>
      <c r="BF183" s="102">
        <f>IF(N183="snížená",J183,0)</f>
        <v>0</v>
      </c>
      <c r="BG183" s="102">
        <f>IF(N183="zákl. přenesená",J183,0)</f>
        <v>0</v>
      </c>
      <c r="BH183" s="102">
        <f>IF(N183="sníž. přenesená",J183,0)</f>
        <v>0</v>
      </c>
      <c r="BI183" s="102">
        <f>IF(N183="nulová",J183,0)</f>
        <v>0</v>
      </c>
      <c r="BJ183" s="3" t="s">
        <v>82</v>
      </c>
      <c r="BK183" s="102">
        <f>ROUND(I183*H183,2)</f>
        <v>0</v>
      </c>
      <c r="BL183" s="3" t="s">
        <v>89</v>
      </c>
      <c r="BM183" s="101" t="s">
        <v>309</v>
      </c>
    </row>
    <row r="184" spans="2:65" s="12" customFormat="1" ht="19.2" x14ac:dyDescent="0.3">
      <c r="B184" s="11"/>
      <c r="D184" s="103" t="s">
        <v>258</v>
      </c>
      <c r="F184" s="104" t="s">
        <v>310</v>
      </c>
      <c r="I184" s="13"/>
      <c r="L184" s="11"/>
      <c r="M184" s="105"/>
      <c r="T184" s="106"/>
      <c r="AT184" s="3" t="s">
        <v>258</v>
      </c>
      <c r="AU184" s="3" t="s">
        <v>90</v>
      </c>
    </row>
    <row r="185" spans="2:65" s="12" customFormat="1" ht="16.5" customHeight="1" x14ac:dyDescent="0.3">
      <c r="B185" s="89"/>
      <c r="C185" s="90" t="s">
        <v>311</v>
      </c>
      <c r="D185" s="90" t="s">
        <v>85</v>
      </c>
      <c r="E185" s="91" t="s">
        <v>307</v>
      </c>
      <c r="F185" s="92" t="s">
        <v>308</v>
      </c>
      <c r="G185" s="93" t="s">
        <v>133</v>
      </c>
      <c r="H185" s="94">
        <v>30</v>
      </c>
      <c r="I185" s="95"/>
      <c r="J185" s="96">
        <f>ROUND(I185*H185,2)</f>
        <v>0</v>
      </c>
      <c r="K185" s="92" t="s">
        <v>12</v>
      </c>
      <c r="L185" s="11"/>
      <c r="M185" s="97" t="s">
        <v>12</v>
      </c>
      <c r="N185" s="98" t="s">
        <v>32</v>
      </c>
      <c r="P185" s="99">
        <f>O185*H185</f>
        <v>0</v>
      </c>
      <c r="Q185" s="99">
        <v>0</v>
      </c>
      <c r="R185" s="99">
        <f>Q185*H185</f>
        <v>0</v>
      </c>
      <c r="S185" s="99">
        <v>0</v>
      </c>
      <c r="T185" s="100">
        <f>S185*H185</f>
        <v>0</v>
      </c>
      <c r="AR185" s="101" t="s">
        <v>89</v>
      </c>
      <c r="AT185" s="101" t="s">
        <v>85</v>
      </c>
      <c r="AU185" s="101" t="s">
        <v>90</v>
      </c>
      <c r="AY185" s="3" t="s">
        <v>79</v>
      </c>
      <c r="BE185" s="102">
        <f>IF(N185="základní",J185,0)</f>
        <v>0</v>
      </c>
      <c r="BF185" s="102">
        <f>IF(N185="snížená",J185,0)</f>
        <v>0</v>
      </c>
      <c r="BG185" s="102">
        <f>IF(N185="zákl. přenesená",J185,0)</f>
        <v>0</v>
      </c>
      <c r="BH185" s="102">
        <f>IF(N185="sníž. přenesená",J185,0)</f>
        <v>0</v>
      </c>
      <c r="BI185" s="102">
        <f>IF(N185="nulová",J185,0)</f>
        <v>0</v>
      </c>
      <c r="BJ185" s="3" t="s">
        <v>82</v>
      </c>
      <c r="BK185" s="102">
        <f>ROUND(I185*H185,2)</f>
        <v>0</v>
      </c>
      <c r="BL185" s="3" t="s">
        <v>89</v>
      </c>
      <c r="BM185" s="101" t="s">
        <v>312</v>
      </c>
    </row>
    <row r="186" spans="2:65" s="12" customFormat="1" ht="19.2" x14ac:dyDescent="0.3">
      <c r="B186" s="11"/>
      <c r="D186" s="103" t="s">
        <v>258</v>
      </c>
      <c r="F186" s="104" t="s">
        <v>313</v>
      </c>
      <c r="I186" s="13"/>
      <c r="L186" s="11"/>
      <c r="M186" s="105"/>
      <c r="T186" s="106"/>
      <c r="AT186" s="3" t="s">
        <v>258</v>
      </c>
      <c r="AU186" s="3" t="s">
        <v>90</v>
      </c>
    </row>
    <row r="187" spans="2:65" s="12" customFormat="1" ht="16.5" customHeight="1" x14ac:dyDescent="0.3">
      <c r="B187" s="89"/>
      <c r="C187" s="90" t="s">
        <v>195</v>
      </c>
      <c r="D187" s="90" t="s">
        <v>85</v>
      </c>
      <c r="E187" s="91" t="s">
        <v>307</v>
      </c>
      <c r="F187" s="92" t="s">
        <v>308</v>
      </c>
      <c r="G187" s="93" t="s">
        <v>133</v>
      </c>
      <c r="H187" s="94">
        <v>20</v>
      </c>
      <c r="I187" s="95"/>
      <c r="J187" s="96">
        <f>ROUND(I187*H187,2)</f>
        <v>0</v>
      </c>
      <c r="K187" s="92" t="s">
        <v>12</v>
      </c>
      <c r="L187" s="11"/>
      <c r="M187" s="97" t="s">
        <v>12</v>
      </c>
      <c r="N187" s="98" t="s">
        <v>32</v>
      </c>
      <c r="P187" s="99">
        <f>O187*H187</f>
        <v>0</v>
      </c>
      <c r="Q187" s="99">
        <v>0</v>
      </c>
      <c r="R187" s="99">
        <f>Q187*H187</f>
        <v>0</v>
      </c>
      <c r="S187" s="99">
        <v>0</v>
      </c>
      <c r="T187" s="100">
        <f>S187*H187</f>
        <v>0</v>
      </c>
      <c r="AR187" s="101" t="s">
        <v>89</v>
      </c>
      <c r="AT187" s="101" t="s">
        <v>85</v>
      </c>
      <c r="AU187" s="101" t="s">
        <v>90</v>
      </c>
      <c r="AY187" s="3" t="s">
        <v>79</v>
      </c>
      <c r="BE187" s="102">
        <f>IF(N187="základní",J187,0)</f>
        <v>0</v>
      </c>
      <c r="BF187" s="102">
        <f>IF(N187="snížená",J187,0)</f>
        <v>0</v>
      </c>
      <c r="BG187" s="102">
        <f>IF(N187="zákl. přenesená",J187,0)</f>
        <v>0</v>
      </c>
      <c r="BH187" s="102">
        <f>IF(N187="sníž. přenesená",J187,0)</f>
        <v>0</v>
      </c>
      <c r="BI187" s="102">
        <f>IF(N187="nulová",J187,0)</f>
        <v>0</v>
      </c>
      <c r="BJ187" s="3" t="s">
        <v>82</v>
      </c>
      <c r="BK187" s="102">
        <f>ROUND(I187*H187,2)</f>
        <v>0</v>
      </c>
      <c r="BL187" s="3" t="s">
        <v>89</v>
      </c>
      <c r="BM187" s="101" t="s">
        <v>314</v>
      </c>
    </row>
    <row r="188" spans="2:65" s="12" customFormat="1" ht="19.2" x14ac:dyDescent="0.3">
      <c r="B188" s="11"/>
      <c r="D188" s="103" t="s">
        <v>258</v>
      </c>
      <c r="F188" s="104" t="s">
        <v>315</v>
      </c>
      <c r="I188" s="13"/>
      <c r="L188" s="11"/>
      <c r="M188" s="105"/>
      <c r="T188" s="106"/>
      <c r="AT188" s="3" t="s">
        <v>258</v>
      </c>
      <c r="AU188" s="3" t="s">
        <v>90</v>
      </c>
    </row>
    <row r="189" spans="2:65" s="12" customFormat="1" ht="16.5" customHeight="1" x14ac:dyDescent="0.3">
      <c r="B189" s="89"/>
      <c r="C189" s="90" t="s">
        <v>316</v>
      </c>
      <c r="D189" s="90" t="s">
        <v>85</v>
      </c>
      <c r="E189" s="91" t="s">
        <v>317</v>
      </c>
      <c r="F189" s="92" t="s">
        <v>318</v>
      </c>
      <c r="G189" s="93" t="s">
        <v>133</v>
      </c>
      <c r="H189" s="94">
        <v>30</v>
      </c>
      <c r="I189" s="95"/>
      <c r="J189" s="96">
        <f>ROUND(I189*H189,2)</f>
        <v>0</v>
      </c>
      <c r="K189" s="92" t="s">
        <v>12</v>
      </c>
      <c r="L189" s="11"/>
      <c r="M189" s="97" t="s">
        <v>12</v>
      </c>
      <c r="N189" s="98" t="s">
        <v>32</v>
      </c>
      <c r="P189" s="99">
        <f>O189*H189</f>
        <v>0</v>
      </c>
      <c r="Q189" s="99">
        <v>0</v>
      </c>
      <c r="R189" s="99">
        <f>Q189*H189</f>
        <v>0</v>
      </c>
      <c r="S189" s="99">
        <v>0</v>
      </c>
      <c r="T189" s="100">
        <f>S189*H189</f>
        <v>0</v>
      </c>
      <c r="AR189" s="101" t="s">
        <v>89</v>
      </c>
      <c r="AT189" s="101" t="s">
        <v>85</v>
      </c>
      <c r="AU189" s="101" t="s">
        <v>90</v>
      </c>
      <c r="AY189" s="3" t="s">
        <v>79</v>
      </c>
      <c r="BE189" s="102">
        <f>IF(N189="základní",J189,0)</f>
        <v>0</v>
      </c>
      <c r="BF189" s="102">
        <f>IF(N189="snížená",J189,0)</f>
        <v>0</v>
      </c>
      <c r="BG189" s="102">
        <f>IF(N189="zákl. přenesená",J189,0)</f>
        <v>0</v>
      </c>
      <c r="BH189" s="102">
        <f>IF(N189="sníž. přenesená",J189,0)</f>
        <v>0</v>
      </c>
      <c r="BI189" s="102">
        <f>IF(N189="nulová",J189,0)</f>
        <v>0</v>
      </c>
      <c r="BJ189" s="3" t="s">
        <v>82</v>
      </c>
      <c r="BK189" s="102">
        <f>ROUND(I189*H189,2)</f>
        <v>0</v>
      </c>
      <c r="BL189" s="3" t="s">
        <v>89</v>
      </c>
      <c r="BM189" s="101" t="s">
        <v>319</v>
      </c>
    </row>
    <row r="190" spans="2:65" s="12" customFormat="1" ht="19.2" x14ac:dyDescent="0.3">
      <c r="B190" s="11"/>
      <c r="D190" s="103" t="s">
        <v>258</v>
      </c>
      <c r="F190" s="104" t="s">
        <v>320</v>
      </c>
      <c r="I190" s="13"/>
      <c r="L190" s="11"/>
      <c r="M190" s="105"/>
      <c r="T190" s="106"/>
      <c r="AT190" s="3" t="s">
        <v>258</v>
      </c>
      <c r="AU190" s="3" t="s">
        <v>90</v>
      </c>
    </row>
    <row r="191" spans="2:65" s="12" customFormat="1" ht="16.5" customHeight="1" x14ac:dyDescent="0.3">
      <c r="B191" s="89"/>
      <c r="C191" s="90" t="s">
        <v>199</v>
      </c>
      <c r="D191" s="90" t="s">
        <v>85</v>
      </c>
      <c r="E191" s="91" t="s">
        <v>321</v>
      </c>
      <c r="F191" s="92" t="s">
        <v>322</v>
      </c>
      <c r="G191" s="93" t="s">
        <v>133</v>
      </c>
      <c r="H191" s="94">
        <v>10</v>
      </c>
      <c r="I191" s="95"/>
      <c r="J191" s="96">
        <f>ROUND(I191*H191,2)</f>
        <v>0</v>
      </c>
      <c r="K191" s="92" t="s">
        <v>12</v>
      </c>
      <c r="L191" s="11"/>
      <c r="M191" s="97" t="s">
        <v>12</v>
      </c>
      <c r="N191" s="98" t="s">
        <v>32</v>
      </c>
      <c r="P191" s="99">
        <f>O191*H191</f>
        <v>0</v>
      </c>
      <c r="Q191" s="99">
        <v>0</v>
      </c>
      <c r="R191" s="99">
        <f>Q191*H191</f>
        <v>0</v>
      </c>
      <c r="S191" s="99">
        <v>0</v>
      </c>
      <c r="T191" s="100">
        <f>S191*H191</f>
        <v>0</v>
      </c>
      <c r="AR191" s="101" t="s">
        <v>89</v>
      </c>
      <c r="AT191" s="101" t="s">
        <v>85</v>
      </c>
      <c r="AU191" s="101" t="s">
        <v>90</v>
      </c>
      <c r="AY191" s="3" t="s">
        <v>79</v>
      </c>
      <c r="BE191" s="102">
        <f>IF(N191="základní",J191,0)</f>
        <v>0</v>
      </c>
      <c r="BF191" s="102">
        <f>IF(N191="snížená",J191,0)</f>
        <v>0</v>
      </c>
      <c r="BG191" s="102">
        <f>IF(N191="zákl. přenesená",J191,0)</f>
        <v>0</v>
      </c>
      <c r="BH191" s="102">
        <f>IF(N191="sníž. přenesená",J191,0)</f>
        <v>0</v>
      </c>
      <c r="BI191" s="102">
        <f>IF(N191="nulová",J191,0)</f>
        <v>0</v>
      </c>
      <c r="BJ191" s="3" t="s">
        <v>82</v>
      </c>
      <c r="BK191" s="102">
        <f>ROUND(I191*H191,2)</f>
        <v>0</v>
      </c>
      <c r="BL191" s="3" t="s">
        <v>89</v>
      </c>
      <c r="BM191" s="101" t="s">
        <v>323</v>
      </c>
    </row>
    <row r="192" spans="2:65" s="12" customFormat="1" ht="19.2" x14ac:dyDescent="0.3">
      <c r="B192" s="11"/>
      <c r="D192" s="103" t="s">
        <v>258</v>
      </c>
      <c r="F192" s="104" t="s">
        <v>324</v>
      </c>
      <c r="I192" s="13"/>
      <c r="L192" s="11"/>
      <c r="M192" s="105"/>
      <c r="T192" s="106"/>
      <c r="AT192" s="3" t="s">
        <v>258</v>
      </c>
      <c r="AU192" s="3" t="s">
        <v>90</v>
      </c>
    </row>
    <row r="193" spans="2:65" s="12" customFormat="1" ht="16.5" customHeight="1" x14ac:dyDescent="0.3">
      <c r="B193" s="89"/>
      <c r="C193" s="90" t="s">
        <v>325</v>
      </c>
      <c r="D193" s="90" t="s">
        <v>85</v>
      </c>
      <c r="E193" s="91" t="s">
        <v>326</v>
      </c>
      <c r="F193" s="92" t="s">
        <v>327</v>
      </c>
      <c r="G193" s="93" t="s">
        <v>133</v>
      </c>
      <c r="H193" s="94">
        <v>5</v>
      </c>
      <c r="I193" s="95"/>
      <c r="J193" s="96">
        <f>ROUND(I193*H193,2)</f>
        <v>0</v>
      </c>
      <c r="K193" s="92" t="s">
        <v>12</v>
      </c>
      <c r="L193" s="11"/>
      <c r="M193" s="97" t="s">
        <v>12</v>
      </c>
      <c r="N193" s="98" t="s">
        <v>32</v>
      </c>
      <c r="P193" s="99">
        <f>O193*H193</f>
        <v>0</v>
      </c>
      <c r="Q193" s="99">
        <v>0</v>
      </c>
      <c r="R193" s="99">
        <f>Q193*H193</f>
        <v>0</v>
      </c>
      <c r="S193" s="99">
        <v>0</v>
      </c>
      <c r="T193" s="100">
        <f>S193*H193</f>
        <v>0</v>
      </c>
      <c r="AR193" s="101" t="s">
        <v>89</v>
      </c>
      <c r="AT193" s="101" t="s">
        <v>85</v>
      </c>
      <c r="AU193" s="101" t="s">
        <v>90</v>
      </c>
      <c r="AY193" s="3" t="s">
        <v>79</v>
      </c>
      <c r="BE193" s="102">
        <f>IF(N193="základní",J193,0)</f>
        <v>0</v>
      </c>
      <c r="BF193" s="102">
        <f>IF(N193="snížená",J193,0)</f>
        <v>0</v>
      </c>
      <c r="BG193" s="102">
        <f>IF(N193="zákl. přenesená",J193,0)</f>
        <v>0</v>
      </c>
      <c r="BH193" s="102">
        <f>IF(N193="sníž. přenesená",J193,0)</f>
        <v>0</v>
      </c>
      <c r="BI193" s="102">
        <f>IF(N193="nulová",J193,0)</f>
        <v>0</v>
      </c>
      <c r="BJ193" s="3" t="s">
        <v>82</v>
      </c>
      <c r="BK193" s="102">
        <f>ROUND(I193*H193,2)</f>
        <v>0</v>
      </c>
      <c r="BL193" s="3" t="s">
        <v>89</v>
      </c>
      <c r="BM193" s="101" t="s">
        <v>328</v>
      </c>
    </row>
    <row r="194" spans="2:65" s="12" customFormat="1" ht="19.2" x14ac:dyDescent="0.3">
      <c r="B194" s="11"/>
      <c r="D194" s="103" t="s">
        <v>258</v>
      </c>
      <c r="F194" s="104" t="s">
        <v>324</v>
      </c>
      <c r="I194" s="13"/>
      <c r="L194" s="11"/>
      <c r="M194" s="105"/>
      <c r="T194" s="106"/>
      <c r="AT194" s="3" t="s">
        <v>258</v>
      </c>
      <c r="AU194" s="3" t="s">
        <v>90</v>
      </c>
    </row>
    <row r="195" spans="2:65" s="12" customFormat="1" ht="16.5" customHeight="1" x14ac:dyDescent="0.3">
      <c r="B195" s="89"/>
      <c r="C195" s="90" t="s">
        <v>202</v>
      </c>
      <c r="D195" s="90" t="s">
        <v>85</v>
      </c>
      <c r="E195" s="91" t="s">
        <v>329</v>
      </c>
      <c r="F195" s="92" t="s">
        <v>330</v>
      </c>
      <c r="G195" s="93" t="s">
        <v>133</v>
      </c>
      <c r="H195" s="94">
        <v>30</v>
      </c>
      <c r="I195" s="95"/>
      <c r="J195" s="96">
        <f>ROUND(I195*H195,2)</f>
        <v>0</v>
      </c>
      <c r="K195" s="92" t="s">
        <v>12</v>
      </c>
      <c r="L195" s="11"/>
      <c r="M195" s="97" t="s">
        <v>12</v>
      </c>
      <c r="N195" s="98" t="s">
        <v>32</v>
      </c>
      <c r="P195" s="99">
        <f>O195*H195</f>
        <v>0</v>
      </c>
      <c r="Q195" s="99">
        <v>0</v>
      </c>
      <c r="R195" s="99">
        <f>Q195*H195</f>
        <v>0</v>
      </c>
      <c r="S195" s="99">
        <v>0</v>
      </c>
      <c r="T195" s="100">
        <f>S195*H195</f>
        <v>0</v>
      </c>
      <c r="AR195" s="101" t="s">
        <v>89</v>
      </c>
      <c r="AT195" s="101" t="s">
        <v>85</v>
      </c>
      <c r="AU195" s="101" t="s">
        <v>90</v>
      </c>
      <c r="AY195" s="3" t="s">
        <v>79</v>
      </c>
      <c r="BE195" s="102">
        <f>IF(N195="základní",J195,0)</f>
        <v>0</v>
      </c>
      <c r="BF195" s="102">
        <f>IF(N195="snížená",J195,0)</f>
        <v>0</v>
      </c>
      <c r="BG195" s="102">
        <f>IF(N195="zákl. přenesená",J195,0)</f>
        <v>0</v>
      </c>
      <c r="BH195" s="102">
        <f>IF(N195="sníž. přenesená",J195,0)</f>
        <v>0</v>
      </c>
      <c r="BI195" s="102">
        <f>IF(N195="nulová",J195,0)</f>
        <v>0</v>
      </c>
      <c r="BJ195" s="3" t="s">
        <v>82</v>
      </c>
      <c r="BK195" s="102">
        <f>ROUND(I195*H195,2)</f>
        <v>0</v>
      </c>
      <c r="BL195" s="3" t="s">
        <v>89</v>
      </c>
      <c r="BM195" s="101" t="s">
        <v>331</v>
      </c>
    </row>
    <row r="196" spans="2:65" s="12" customFormat="1" ht="19.2" x14ac:dyDescent="0.3">
      <c r="B196" s="11"/>
      <c r="D196" s="103" t="s">
        <v>258</v>
      </c>
      <c r="F196" s="104" t="s">
        <v>332</v>
      </c>
      <c r="I196" s="13"/>
      <c r="L196" s="11"/>
      <c r="M196" s="105"/>
      <c r="T196" s="106"/>
      <c r="AT196" s="3" t="s">
        <v>258</v>
      </c>
      <c r="AU196" s="3" t="s">
        <v>90</v>
      </c>
    </row>
    <row r="197" spans="2:65" s="12" customFormat="1" ht="16.5" customHeight="1" x14ac:dyDescent="0.3">
      <c r="B197" s="89"/>
      <c r="C197" s="90" t="s">
        <v>333</v>
      </c>
      <c r="D197" s="90" t="s">
        <v>85</v>
      </c>
      <c r="E197" s="91" t="s">
        <v>334</v>
      </c>
      <c r="F197" s="92" t="s">
        <v>335</v>
      </c>
      <c r="G197" s="93" t="s">
        <v>133</v>
      </c>
      <c r="H197" s="94">
        <v>30</v>
      </c>
      <c r="I197" s="95"/>
      <c r="J197" s="96">
        <f>ROUND(I197*H197,2)</f>
        <v>0</v>
      </c>
      <c r="K197" s="92" t="s">
        <v>12</v>
      </c>
      <c r="L197" s="11"/>
      <c r="M197" s="97" t="s">
        <v>12</v>
      </c>
      <c r="N197" s="98" t="s">
        <v>32</v>
      </c>
      <c r="P197" s="99">
        <f>O197*H197</f>
        <v>0</v>
      </c>
      <c r="Q197" s="99">
        <v>0</v>
      </c>
      <c r="R197" s="99">
        <f>Q197*H197</f>
        <v>0</v>
      </c>
      <c r="S197" s="99">
        <v>0</v>
      </c>
      <c r="T197" s="100">
        <f>S197*H197</f>
        <v>0</v>
      </c>
      <c r="AR197" s="101" t="s">
        <v>89</v>
      </c>
      <c r="AT197" s="101" t="s">
        <v>85</v>
      </c>
      <c r="AU197" s="101" t="s">
        <v>90</v>
      </c>
      <c r="AY197" s="3" t="s">
        <v>79</v>
      </c>
      <c r="BE197" s="102">
        <f>IF(N197="základní",J197,0)</f>
        <v>0</v>
      </c>
      <c r="BF197" s="102">
        <f>IF(N197="snížená",J197,0)</f>
        <v>0</v>
      </c>
      <c r="BG197" s="102">
        <f>IF(N197="zákl. přenesená",J197,0)</f>
        <v>0</v>
      </c>
      <c r="BH197" s="102">
        <f>IF(N197="sníž. přenesená",J197,0)</f>
        <v>0</v>
      </c>
      <c r="BI197" s="102">
        <f>IF(N197="nulová",J197,0)</f>
        <v>0</v>
      </c>
      <c r="BJ197" s="3" t="s">
        <v>82</v>
      </c>
      <c r="BK197" s="102">
        <f>ROUND(I197*H197,2)</f>
        <v>0</v>
      </c>
      <c r="BL197" s="3" t="s">
        <v>89</v>
      </c>
      <c r="BM197" s="101" t="s">
        <v>336</v>
      </c>
    </row>
    <row r="198" spans="2:65" s="12" customFormat="1" ht="19.2" x14ac:dyDescent="0.3">
      <c r="B198" s="11"/>
      <c r="D198" s="103" t="s">
        <v>258</v>
      </c>
      <c r="F198" s="104" t="s">
        <v>337</v>
      </c>
      <c r="I198" s="13"/>
      <c r="L198" s="11"/>
      <c r="M198" s="105"/>
      <c r="T198" s="106"/>
      <c r="AT198" s="3" t="s">
        <v>258</v>
      </c>
      <c r="AU198" s="3" t="s">
        <v>90</v>
      </c>
    </row>
    <row r="199" spans="2:65" s="12" customFormat="1" ht="16.5" customHeight="1" x14ac:dyDescent="0.3">
      <c r="B199" s="89"/>
      <c r="C199" s="90" t="s">
        <v>206</v>
      </c>
      <c r="D199" s="90" t="s">
        <v>85</v>
      </c>
      <c r="E199" s="91" t="s">
        <v>338</v>
      </c>
      <c r="F199" s="92" t="s">
        <v>335</v>
      </c>
      <c r="G199" s="93" t="s">
        <v>133</v>
      </c>
      <c r="H199" s="94">
        <v>5</v>
      </c>
      <c r="I199" s="95"/>
      <c r="J199" s="96">
        <f>ROUND(I199*H199,2)</f>
        <v>0</v>
      </c>
      <c r="K199" s="92" t="s">
        <v>12</v>
      </c>
      <c r="L199" s="11"/>
      <c r="M199" s="97" t="s">
        <v>12</v>
      </c>
      <c r="N199" s="98" t="s">
        <v>32</v>
      </c>
      <c r="P199" s="99">
        <f>O199*H199</f>
        <v>0</v>
      </c>
      <c r="Q199" s="99">
        <v>0</v>
      </c>
      <c r="R199" s="99">
        <f>Q199*H199</f>
        <v>0</v>
      </c>
      <c r="S199" s="99">
        <v>0</v>
      </c>
      <c r="T199" s="100">
        <f>S199*H199</f>
        <v>0</v>
      </c>
      <c r="AR199" s="101" t="s">
        <v>89</v>
      </c>
      <c r="AT199" s="101" t="s">
        <v>85</v>
      </c>
      <c r="AU199" s="101" t="s">
        <v>90</v>
      </c>
      <c r="AY199" s="3" t="s">
        <v>79</v>
      </c>
      <c r="BE199" s="102">
        <f>IF(N199="základní",J199,0)</f>
        <v>0</v>
      </c>
      <c r="BF199" s="102">
        <f>IF(N199="snížená",J199,0)</f>
        <v>0</v>
      </c>
      <c r="BG199" s="102">
        <f>IF(N199="zákl. přenesená",J199,0)</f>
        <v>0</v>
      </c>
      <c r="BH199" s="102">
        <f>IF(N199="sníž. přenesená",J199,0)</f>
        <v>0</v>
      </c>
      <c r="BI199" s="102">
        <f>IF(N199="nulová",J199,0)</f>
        <v>0</v>
      </c>
      <c r="BJ199" s="3" t="s">
        <v>82</v>
      </c>
      <c r="BK199" s="102">
        <f>ROUND(I199*H199,2)</f>
        <v>0</v>
      </c>
      <c r="BL199" s="3" t="s">
        <v>89</v>
      </c>
      <c r="BM199" s="101" t="s">
        <v>339</v>
      </c>
    </row>
    <row r="200" spans="2:65" s="12" customFormat="1" ht="19.2" x14ac:dyDescent="0.3">
      <c r="B200" s="11"/>
      <c r="D200" s="103" t="s">
        <v>258</v>
      </c>
      <c r="F200" s="104" t="s">
        <v>279</v>
      </c>
      <c r="I200" s="13"/>
      <c r="L200" s="11"/>
      <c r="M200" s="105"/>
      <c r="T200" s="106"/>
      <c r="AT200" s="3" t="s">
        <v>258</v>
      </c>
      <c r="AU200" s="3" t="s">
        <v>90</v>
      </c>
    </row>
    <row r="201" spans="2:65" s="12" customFormat="1" ht="21.75" customHeight="1" x14ac:dyDescent="0.3">
      <c r="B201" s="89"/>
      <c r="C201" s="90" t="s">
        <v>340</v>
      </c>
      <c r="D201" s="90" t="s">
        <v>85</v>
      </c>
      <c r="E201" s="91" t="s">
        <v>341</v>
      </c>
      <c r="F201" s="92" t="s">
        <v>342</v>
      </c>
      <c r="G201" s="93" t="s">
        <v>133</v>
      </c>
      <c r="H201" s="94">
        <v>5</v>
      </c>
      <c r="I201" s="95"/>
      <c r="J201" s="96">
        <f>ROUND(I201*H201,2)</f>
        <v>0</v>
      </c>
      <c r="K201" s="92" t="s">
        <v>12</v>
      </c>
      <c r="L201" s="11"/>
      <c r="M201" s="97" t="s">
        <v>12</v>
      </c>
      <c r="N201" s="98" t="s">
        <v>32</v>
      </c>
      <c r="P201" s="99">
        <f>O201*H201</f>
        <v>0</v>
      </c>
      <c r="Q201" s="99">
        <v>0</v>
      </c>
      <c r="R201" s="99">
        <f>Q201*H201</f>
        <v>0</v>
      </c>
      <c r="S201" s="99">
        <v>0</v>
      </c>
      <c r="T201" s="100">
        <f>S201*H201</f>
        <v>0</v>
      </c>
      <c r="AR201" s="101" t="s">
        <v>89</v>
      </c>
      <c r="AT201" s="101" t="s">
        <v>85</v>
      </c>
      <c r="AU201" s="101" t="s">
        <v>90</v>
      </c>
      <c r="AY201" s="3" t="s">
        <v>79</v>
      </c>
      <c r="BE201" s="102">
        <f>IF(N201="základní",J201,0)</f>
        <v>0</v>
      </c>
      <c r="BF201" s="102">
        <f>IF(N201="snížená",J201,0)</f>
        <v>0</v>
      </c>
      <c r="BG201" s="102">
        <f>IF(N201="zákl. přenesená",J201,0)</f>
        <v>0</v>
      </c>
      <c r="BH201" s="102">
        <f>IF(N201="sníž. přenesená",J201,0)</f>
        <v>0</v>
      </c>
      <c r="BI201" s="102">
        <f>IF(N201="nulová",J201,0)</f>
        <v>0</v>
      </c>
      <c r="BJ201" s="3" t="s">
        <v>82</v>
      </c>
      <c r="BK201" s="102">
        <f>ROUND(I201*H201,2)</f>
        <v>0</v>
      </c>
      <c r="BL201" s="3" t="s">
        <v>89</v>
      </c>
      <c r="BM201" s="101" t="s">
        <v>343</v>
      </c>
    </row>
    <row r="202" spans="2:65" s="12" customFormat="1" ht="19.2" x14ac:dyDescent="0.3">
      <c r="B202" s="11"/>
      <c r="D202" s="103" t="s">
        <v>258</v>
      </c>
      <c r="F202" s="104" t="s">
        <v>279</v>
      </c>
      <c r="I202" s="13"/>
      <c r="L202" s="11"/>
      <c r="M202" s="105"/>
      <c r="T202" s="106"/>
      <c r="AT202" s="3" t="s">
        <v>258</v>
      </c>
      <c r="AU202" s="3" t="s">
        <v>90</v>
      </c>
    </row>
    <row r="203" spans="2:65" s="76" customFormat="1" ht="20.85" customHeight="1" x14ac:dyDescent="0.25">
      <c r="B203" s="77"/>
      <c r="D203" s="78" t="s">
        <v>75</v>
      </c>
      <c r="E203" s="87" t="s">
        <v>344</v>
      </c>
      <c r="F203" s="87" t="s">
        <v>345</v>
      </c>
      <c r="I203" s="80"/>
      <c r="J203" s="88">
        <f>BK203</f>
        <v>0</v>
      </c>
      <c r="L203" s="77"/>
      <c r="M203" s="82"/>
      <c r="P203" s="83">
        <f>P204+P232+P244+P249</f>
        <v>0</v>
      </c>
      <c r="R203" s="83">
        <f>R204+R232+R244+R249</f>
        <v>0</v>
      </c>
      <c r="T203" s="84">
        <f>T204+T232+T244+T249</f>
        <v>0</v>
      </c>
      <c r="AR203" s="78" t="s">
        <v>82</v>
      </c>
      <c r="AT203" s="85" t="s">
        <v>75</v>
      </c>
      <c r="AU203" s="85" t="s">
        <v>2</v>
      </c>
      <c r="AY203" s="78" t="s">
        <v>79</v>
      </c>
      <c r="BK203" s="86">
        <f>BK204+BK232+BK244+BK249</f>
        <v>0</v>
      </c>
    </row>
    <row r="204" spans="2:65" s="107" customFormat="1" ht="20.85" customHeight="1" x14ac:dyDescent="0.2">
      <c r="B204" s="108"/>
      <c r="D204" s="109" t="s">
        <v>75</v>
      </c>
      <c r="E204" s="109" t="s">
        <v>346</v>
      </c>
      <c r="F204" s="109" t="s">
        <v>347</v>
      </c>
      <c r="I204" s="110"/>
      <c r="J204" s="111">
        <f>BK204</f>
        <v>0</v>
      </c>
      <c r="L204" s="108"/>
      <c r="M204" s="112"/>
      <c r="P204" s="113">
        <f>SUM(P205:P231)</f>
        <v>0</v>
      </c>
      <c r="R204" s="113">
        <f>SUM(R205:R231)</f>
        <v>0</v>
      </c>
      <c r="T204" s="114">
        <f>SUM(T205:T231)</f>
        <v>0</v>
      </c>
      <c r="AR204" s="109" t="s">
        <v>82</v>
      </c>
      <c r="AT204" s="115" t="s">
        <v>75</v>
      </c>
      <c r="AU204" s="115" t="s">
        <v>90</v>
      </c>
      <c r="AY204" s="109" t="s">
        <v>79</v>
      </c>
      <c r="BK204" s="116">
        <f>SUM(BK205:BK231)</f>
        <v>0</v>
      </c>
    </row>
    <row r="205" spans="2:65" s="12" customFormat="1" ht="16.5" customHeight="1" x14ac:dyDescent="0.3">
      <c r="B205" s="89"/>
      <c r="C205" s="90" t="s">
        <v>348</v>
      </c>
      <c r="D205" s="90" t="s">
        <v>85</v>
      </c>
      <c r="E205" s="91" t="s">
        <v>349</v>
      </c>
      <c r="F205" s="92" t="s">
        <v>350</v>
      </c>
      <c r="G205" s="93" t="s">
        <v>351</v>
      </c>
      <c r="H205" s="94">
        <v>34</v>
      </c>
      <c r="I205" s="95"/>
      <c r="J205" s="96">
        <f t="shared" ref="J205:J227" si="40">ROUND(I205*H205,2)</f>
        <v>0</v>
      </c>
      <c r="K205" s="92" t="s">
        <v>12</v>
      </c>
      <c r="L205" s="11"/>
      <c r="M205" s="97" t="s">
        <v>12</v>
      </c>
      <c r="N205" s="98" t="s">
        <v>32</v>
      </c>
      <c r="P205" s="99">
        <f t="shared" ref="P205:P227" si="41">O205*H205</f>
        <v>0</v>
      </c>
      <c r="Q205" s="99">
        <v>0</v>
      </c>
      <c r="R205" s="99">
        <f t="shared" ref="R205:R227" si="42">Q205*H205</f>
        <v>0</v>
      </c>
      <c r="S205" s="99">
        <v>0</v>
      </c>
      <c r="T205" s="100">
        <f t="shared" ref="T205:T227" si="43">S205*H205</f>
        <v>0</v>
      </c>
      <c r="AR205" s="101" t="s">
        <v>89</v>
      </c>
      <c r="AT205" s="101" t="s">
        <v>85</v>
      </c>
      <c r="AU205" s="101" t="s">
        <v>89</v>
      </c>
      <c r="AY205" s="3" t="s">
        <v>79</v>
      </c>
      <c r="BE205" s="102">
        <f t="shared" ref="BE205:BE227" si="44">IF(N205="základní",J205,0)</f>
        <v>0</v>
      </c>
      <c r="BF205" s="102">
        <f t="shared" ref="BF205:BF227" si="45">IF(N205="snížená",J205,0)</f>
        <v>0</v>
      </c>
      <c r="BG205" s="102">
        <f t="shared" ref="BG205:BG227" si="46">IF(N205="zákl. přenesená",J205,0)</f>
        <v>0</v>
      </c>
      <c r="BH205" s="102">
        <f t="shared" ref="BH205:BH227" si="47">IF(N205="sníž. přenesená",J205,0)</f>
        <v>0</v>
      </c>
      <c r="BI205" s="102">
        <f t="shared" ref="BI205:BI227" si="48">IF(N205="nulová",J205,0)</f>
        <v>0</v>
      </c>
      <c r="BJ205" s="3" t="s">
        <v>82</v>
      </c>
      <c r="BK205" s="102">
        <f t="shared" ref="BK205:BK227" si="49">ROUND(I205*H205,2)</f>
        <v>0</v>
      </c>
      <c r="BL205" s="3" t="s">
        <v>89</v>
      </c>
      <c r="BM205" s="101" t="s">
        <v>352</v>
      </c>
    </row>
    <row r="206" spans="2:65" s="12" customFormat="1" ht="21.75" customHeight="1" x14ac:dyDescent="0.3">
      <c r="B206" s="89"/>
      <c r="C206" s="90" t="s">
        <v>353</v>
      </c>
      <c r="D206" s="90" t="s">
        <v>85</v>
      </c>
      <c r="E206" s="91" t="s">
        <v>354</v>
      </c>
      <c r="F206" s="92" t="s">
        <v>355</v>
      </c>
      <c r="G206" s="93" t="s">
        <v>133</v>
      </c>
      <c r="H206" s="94">
        <v>75</v>
      </c>
      <c r="I206" s="95"/>
      <c r="J206" s="96">
        <f t="shared" si="40"/>
        <v>0</v>
      </c>
      <c r="K206" s="92" t="s">
        <v>12</v>
      </c>
      <c r="L206" s="11"/>
      <c r="M206" s="97" t="s">
        <v>12</v>
      </c>
      <c r="N206" s="98" t="s">
        <v>32</v>
      </c>
      <c r="P206" s="99">
        <f t="shared" si="41"/>
        <v>0</v>
      </c>
      <c r="Q206" s="99">
        <v>0</v>
      </c>
      <c r="R206" s="99">
        <f t="shared" si="42"/>
        <v>0</v>
      </c>
      <c r="S206" s="99">
        <v>0</v>
      </c>
      <c r="T206" s="100">
        <f t="shared" si="43"/>
        <v>0</v>
      </c>
      <c r="AR206" s="101" t="s">
        <v>89</v>
      </c>
      <c r="AT206" s="101" t="s">
        <v>85</v>
      </c>
      <c r="AU206" s="101" t="s">
        <v>89</v>
      </c>
      <c r="AY206" s="3" t="s">
        <v>79</v>
      </c>
      <c r="BE206" s="102">
        <f t="shared" si="44"/>
        <v>0</v>
      </c>
      <c r="BF206" s="102">
        <f t="shared" si="45"/>
        <v>0</v>
      </c>
      <c r="BG206" s="102">
        <f t="shared" si="46"/>
        <v>0</v>
      </c>
      <c r="BH206" s="102">
        <f t="shared" si="47"/>
        <v>0</v>
      </c>
      <c r="BI206" s="102">
        <f t="shared" si="48"/>
        <v>0</v>
      </c>
      <c r="BJ206" s="3" t="s">
        <v>82</v>
      </c>
      <c r="BK206" s="102">
        <f t="shared" si="49"/>
        <v>0</v>
      </c>
      <c r="BL206" s="3" t="s">
        <v>89</v>
      </c>
      <c r="BM206" s="101" t="s">
        <v>356</v>
      </c>
    </row>
    <row r="207" spans="2:65" s="12" customFormat="1" ht="21.75" customHeight="1" x14ac:dyDescent="0.3">
      <c r="B207" s="89"/>
      <c r="C207" s="90" t="s">
        <v>357</v>
      </c>
      <c r="D207" s="90" t="s">
        <v>85</v>
      </c>
      <c r="E207" s="91" t="s">
        <v>358</v>
      </c>
      <c r="F207" s="92" t="s">
        <v>359</v>
      </c>
      <c r="G207" s="93" t="s">
        <v>88</v>
      </c>
      <c r="H207" s="94">
        <v>10</v>
      </c>
      <c r="I207" s="95"/>
      <c r="J207" s="96">
        <f t="shared" si="40"/>
        <v>0</v>
      </c>
      <c r="K207" s="92" t="s">
        <v>12</v>
      </c>
      <c r="L207" s="11"/>
      <c r="M207" s="97" t="s">
        <v>12</v>
      </c>
      <c r="N207" s="98" t="s">
        <v>32</v>
      </c>
      <c r="P207" s="99">
        <f t="shared" si="41"/>
        <v>0</v>
      </c>
      <c r="Q207" s="99">
        <v>0</v>
      </c>
      <c r="R207" s="99">
        <f t="shared" si="42"/>
        <v>0</v>
      </c>
      <c r="S207" s="99">
        <v>0</v>
      </c>
      <c r="T207" s="100">
        <f t="shared" si="43"/>
        <v>0</v>
      </c>
      <c r="AR207" s="101" t="s">
        <v>89</v>
      </c>
      <c r="AT207" s="101" t="s">
        <v>85</v>
      </c>
      <c r="AU207" s="101" t="s">
        <v>89</v>
      </c>
      <c r="AY207" s="3" t="s">
        <v>79</v>
      </c>
      <c r="BE207" s="102">
        <f t="shared" si="44"/>
        <v>0</v>
      </c>
      <c r="BF207" s="102">
        <f t="shared" si="45"/>
        <v>0</v>
      </c>
      <c r="BG207" s="102">
        <f t="shared" si="46"/>
        <v>0</v>
      </c>
      <c r="BH207" s="102">
        <f t="shared" si="47"/>
        <v>0</v>
      </c>
      <c r="BI207" s="102">
        <f t="shared" si="48"/>
        <v>0</v>
      </c>
      <c r="BJ207" s="3" t="s">
        <v>82</v>
      </c>
      <c r="BK207" s="102">
        <f t="shared" si="49"/>
        <v>0</v>
      </c>
      <c r="BL207" s="3" t="s">
        <v>89</v>
      </c>
      <c r="BM207" s="101" t="s">
        <v>360</v>
      </c>
    </row>
    <row r="208" spans="2:65" s="12" customFormat="1" ht="16.5" customHeight="1" x14ac:dyDescent="0.3">
      <c r="B208" s="89"/>
      <c r="C208" s="90" t="s">
        <v>361</v>
      </c>
      <c r="D208" s="90" t="s">
        <v>85</v>
      </c>
      <c r="E208" s="91" t="s">
        <v>362</v>
      </c>
      <c r="F208" s="92" t="s">
        <v>363</v>
      </c>
      <c r="G208" s="93" t="s">
        <v>88</v>
      </c>
      <c r="H208" s="94">
        <v>50</v>
      </c>
      <c r="I208" s="95"/>
      <c r="J208" s="96">
        <f t="shared" si="40"/>
        <v>0</v>
      </c>
      <c r="K208" s="92" t="s">
        <v>12</v>
      </c>
      <c r="L208" s="11"/>
      <c r="M208" s="97" t="s">
        <v>12</v>
      </c>
      <c r="N208" s="98" t="s">
        <v>32</v>
      </c>
      <c r="P208" s="99">
        <f t="shared" si="41"/>
        <v>0</v>
      </c>
      <c r="Q208" s="99">
        <v>0</v>
      </c>
      <c r="R208" s="99">
        <f t="shared" si="42"/>
        <v>0</v>
      </c>
      <c r="S208" s="99">
        <v>0</v>
      </c>
      <c r="T208" s="100">
        <f t="shared" si="43"/>
        <v>0</v>
      </c>
      <c r="AR208" s="101" t="s">
        <v>89</v>
      </c>
      <c r="AT208" s="101" t="s">
        <v>85</v>
      </c>
      <c r="AU208" s="101" t="s">
        <v>89</v>
      </c>
      <c r="AY208" s="3" t="s">
        <v>79</v>
      </c>
      <c r="BE208" s="102">
        <f t="shared" si="44"/>
        <v>0</v>
      </c>
      <c r="BF208" s="102">
        <f t="shared" si="45"/>
        <v>0</v>
      </c>
      <c r="BG208" s="102">
        <f t="shared" si="46"/>
        <v>0</v>
      </c>
      <c r="BH208" s="102">
        <f t="shared" si="47"/>
        <v>0</v>
      </c>
      <c r="BI208" s="102">
        <f t="shared" si="48"/>
        <v>0</v>
      </c>
      <c r="BJ208" s="3" t="s">
        <v>82</v>
      </c>
      <c r="BK208" s="102">
        <f t="shared" si="49"/>
        <v>0</v>
      </c>
      <c r="BL208" s="3" t="s">
        <v>89</v>
      </c>
      <c r="BM208" s="101" t="s">
        <v>364</v>
      </c>
    </row>
    <row r="209" spans="2:65" s="12" customFormat="1" ht="16.5" customHeight="1" x14ac:dyDescent="0.3">
      <c r="B209" s="89"/>
      <c r="C209" s="90" t="s">
        <v>209</v>
      </c>
      <c r="D209" s="90" t="s">
        <v>85</v>
      </c>
      <c r="E209" s="91" t="s">
        <v>365</v>
      </c>
      <c r="F209" s="92" t="s">
        <v>366</v>
      </c>
      <c r="G209" s="93" t="s">
        <v>351</v>
      </c>
      <c r="H209" s="94">
        <v>152</v>
      </c>
      <c r="I209" s="95"/>
      <c r="J209" s="96">
        <f t="shared" si="40"/>
        <v>0</v>
      </c>
      <c r="K209" s="92" t="s">
        <v>12</v>
      </c>
      <c r="L209" s="11"/>
      <c r="M209" s="97" t="s">
        <v>12</v>
      </c>
      <c r="N209" s="98" t="s">
        <v>32</v>
      </c>
      <c r="P209" s="99">
        <f t="shared" si="41"/>
        <v>0</v>
      </c>
      <c r="Q209" s="99">
        <v>0</v>
      </c>
      <c r="R209" s="99">
        <f t="shared" si="42"/>
        <v>0</v>
      </c>
      <c r="S209" s="99">
        <v>0</v>
      </c>
      <c r="T209" s="100">
        <f t="shared" si="43"/>
        <v>0</v>
      </c>
      <c r="AR209" s="101" t="s">
        <v>89</v>
      </c>
      <c r="AT209" s="101" t="s">
        <v>85</v>
      </c>
      <c r="AU209" s="101" t="s">
        <v>89</v>
      </c>
      <c r="AY209" s="3" t="s">
        <v>79</v>
      </c>
      <c r="BE209" s="102">
        <f t="shared" si="44"/>
        <v>0</v>
      </c>
      <c r="BF209" s="102">
        <f t="shared" si="45"/>
        <v>0</v>
      </c>
      <c r="BG209" s="102">
        <f t="shared" si="46"/>
        <v>0</v>
      </c>
      <c r="BH209" s="102">
        <f t="shared" si="47"/>
        <v>0</v>
      </c>
      <c r="BI209" s="102">
        <f t="shared" si="48"/>
        <v>0</v>
      </c>
      <c r="BJ209" s="3" t="s">
        <v>82</v>
      </c>
      <c r="BK209" s="102">
        <f t="shared" si="49"/>
        <v>0</v>
      </c>
      <c r="BL209" s="3" t="s">
        <v>89</v>
      </c>
      <c r="BM209" s="101" t="s">
        <v>367</v>
      </c>
    </row>
    <row r="210" spans="2:65" s="12" customFormat="1" ht="16.5" customHeight="1" x14ac:dyDescent="0.3">
      <c r="B210" s="89"/>
      <c r="C210" s="90" t="s">
        <v>368</v>
      </c>
      <c r="D210" s="90" t="s">
        <v>85</v>
      </c>
      <c r="E210" s="91" t="s">
        <v>369</v>
      </c>
      <c r="F210" s="92" t="s">
        <v>370</v>
      </c>
      <c r="G210" s="93" t="s">
        <v>133</v>
      </c>
      <c r="H210" s="94">
        <v>35</v>
      </c>
      <c r="I210" s="95"/>
      <c r="J210" s="96">
        <f t="shared" si="40"/>
        <v>0</v>
      </c>
      <c r="K210" s="92" t="s">
        <v>12</v>
      </c>
      <c r="L210" s="11"/>
      <c r="M210" s="97" t="s">
        <v>12</v>
      </c>
      <c r="N210" s="98" t="s">
        <v>32</v>
      </c>
      <c r="P210" s="99">
        <f t="shared" si="41"/>
        <v>0</v>
      </c>
      <c r="Q210" s="99">
        <v>0</v>
      </c>
      <c r="R210" s="99">
        <f t="shared" si="42"/>
        <v>0</v>
      </c>
      <c r="S210" s="99">
        <v>0</v>
      </c>
      <c r="T210" s="100">
        <f t="shared" si="43"/>
        <v>0</v>
      </c>
      <c r="AR210" s="101" t="s">
        <v>89</v>
      </c>
      <c r="AT210" s="101" t="s">
        <v>85</v>
      </c>
      <c r="AU210" s="101" t="s">
        <v>89</v>
      </c>
      <c r="AY210" s="3" t="s">
        <v>79</v>
      </c>
      <c r="BE210" s="102">
        <f t="shared" si="44"/>
        <v>0</v>
      </c>
      <c r="BF210" s="102">
        <f t="shared" si="45"/>
        <v>0</v>
      </c>
      <c r="BG210" s="102">
        <f t="shared" si="46"/>
        <v>0</v>
      </c>
      <c r="BH210" s="102">
        <f t="shared" si="47"/>
        <v>0</v>
      </c>
      <c r="BI210" s="102">
        <f t="shared" si="48"/>
        <v>0</v>
      </c>
      <c r="BJ210" s="3" t="s">
        <v>82</v>
      </c>
      <c r="BK210" s="102">
        <f t="shared" si="49"/>
        <v>0</v>
      </c>
      <c r="BL210" s="3" t="s">
        <v>89</v>
      </c>
      <c r="BM210" s="101" t="s">
        <v>371</v>
      </c>
    </row>
    <row r="211" spans="2:65" s="12" customFormat="1" ht="21.75" customHeight="1" x14ac:dyDescent="0.3">
      <c r="B211" s="89"/>
      <c r="C211" s="90" t="s">
        <v>213</v>
      </c>
      <c r="D211" s="90" t="s">
        <v>85</v>
      </c>
      <c r="E211" s="91" t="s">
        <v>372</v>
      </c>
      <c r="F211" s="92" t="s">
        <v>373</v>
      </c>
      <c r="G211" s="93" t="s">
        <v>133</v>
      </c>
      <c r="H211" s="94">
        <v>50</v>
      </c>
      <c r="I211" s="95"/>
      <c r="J211" s="96">
        <f t="shared" si="40"/>
        <v>0</v>
      </c>
      <c r="K211" s="92" t="s">
        <v>12</v>
      </c>
      <c r="L211" s="11"/>
      <c r="M211" s="97" t="s">
        <v>12</v>
      </c>
      <c r="N211" s="98" t="s">
        <v>32</v>
      </c>
      <c r="P211" s="99">
        <f t="shared" si="41"/>
        <v>0</v>
      </c>
      <c r="Q211" s="99">
        <v>0</v>
      </c>
      <c r="R211" s="99">
        <f t="shared" si="42"/>
        <v>0</v>
      </c>
      <c r="S211" s="99">
        <v>0</v>
      </c>
      <c r="T211" s="100">
        <f t="shared" si="43"/>
        <v>0</v>
      </c>
      <c r="AR211" s="101" t="s">
        <v>89</v>
      </c>
      <c r="AT211" s="101" t="s">
        <v>85</v>
      </c>
      <c r="AU211" s="101" t="s">
        <v>89</v>
      </c>
      <c r="AY211" s="3" t="s">
        <v>79</v>
      </c>
      <c r="BE211" s="102">
        <f t="shared" si="44"/>
        <v>0</v>
      </c>
      <c r="BF211" s="102">
        <f t="shared" si="45"/>
        <v>0</v>
      </c>
      <c r="BG211" s="102">
        <f t="shared" si="46"/>
        <v>0</v>
      </c>
      <c r="BH211" s="102">
        <f t="shared" si="47"/>
        <v>0</v>
      </c>
      <c r="BI211" s="102">
        <f t="shared" si="48"/>
        <v>0</v>
      </c>
      <c r="BJ211" s="3" t="s">
        <v>82</v>
      </c>
      <c r="BK211" s="102">
        <f t="shared" si="49"/>
        <v>0</v>
      </c>
      <c r="BL211" s="3" t="s">
        <v>89</v>
      </c>
      <c r="BM211" s="101" t="s">
        <v>374</v>
      </c>
    </row>
    <row r="212" spans="2:65" s="12" customFormat="1" ht="21.75" customHeight="1" x14ac:dyDescent="0.3">
      <c r="B212" s="89"/>
      <c r="C212" s="90" t="s">
        <v>375</v>
      </c>
      <c r="D212" s="90" t="s">
        <v>85</v>
      </c>
      <c r="E212" s="91" t="s">
        <v>376</v>
      </c>
      <c r="F212" s="92" t="s">
        <v>377</v>
      </c>
      <c r="G212" s="93" t="s">
        <v>378</v>
      </c>
      <c r="H212" s="94">
        <v>50</v>
      </c>
      <c r="I212" s="95"/>
      <c r="J212" s="96">
        <f t="shared" si="40"/>
        <v>0</v>
      </c>
      <c r="K212" s="92" t="s">
        <v>12</v>
      </c>
      <c r="L212" s="11"/>
      <c r="M212" s="97" t="s">
        <v>12</v>
      </c>
      <c r="N212" s="98" t="s">
        <v>32</v>
      </c>
      <c r="P212" s="99">
        <f t="shared" si="41"/>
        <v>0</v>
      </c>
      <c r="Q212" s="99">
        <v>0</v>
      </c>
      <c r="R212" s="99">
        <f t="shared" si="42"/>
        <v>0</v>
      </c>
      <c r="S212" s="99">
        <v>0</v>
      </c>
      <c r="T212" s="100">
        <f t="shared" si="43"/>
        <v>0</v>
      </c>
      <c r="AR212" s="101" t="s">
        <v>89</v>
      </c>
      <c r="AT212" s="101" t="s">
        <v>85</v>
      </c>
      <c r="AU212" s="101" t="s">
        <v>89</v>
      </c>
      <c r="AY212" s="3" t="s">
        <v>79</v>
      </c>
      <c r="BE212" s="102">
        <f t="shared" si="44"/>
        <v>0</v>
      </c>
      <c r="BF212" s="102">
        <f t="shared" si="45"/>
        <v>0</v>
      </c>
      <c r="BG212" s="102">
        <f t="shared" si="46"/>
        <v>0</v>
      </c>
      <c r="BH212" s="102">
        <f t="shared" si="47"/>
        <v>0</v>
      </c>
      <c r="BI212" s="102">
        <f t="shared" si="48"/>
        <v>0</v>
      </c>
      <c r="BJ212" s="3" t="s">
        <v>82</v>
      </c>
      <c r="BK212" s="102">
        <f t="shared" si="49"/>
        <v>0</v>
      </c>
      <c r="BL212" s="3" t="s">
        <v>89</v>
      </c>
      <c r="BM212" s="101" t="s">
        <v>379</v>
      </c>
    </row>
    <row r="213" spans="2:65" s="12" customFormat="1" ht="16.5" customHeight="1" x14ac:dyDescent="0.3">
      <c r="B213" s="89"/>
      <c r="C213" s="90" t="s">
        <v>216</v>
      </c>
      <c r="D213" s="90" t="s">
        <v>85</v>
      </c>
      <c r="E213" s="91" t="s">
        <v>380</v>
      </c>
      <c r="F213" s="92" t="s">
        <v>381</v>
      </c>
      <c r="G213" s="93" t="s">
        <v>378</v>
      </c>
      <c r="H213" s="94">
        <v>4</v>
      </c>
      <c r="I213" s="95"/>
      <c r="J213" s="96">
        <f t="shared" si="40"/>
        <v>0</v>
      </c>
      <c r="K213" s="92" t="s">
        <v>12</v>
      </c>
      <c r="L213" s="11"/>
      <c r="M213" s="97" t="s">
        <v>12</v>
      </c>
      <c r="N213" s="98" t="s">
        <v>32</v>
      </c>
      <c r="P213" s="99">
        <f t="shared" si="41"/>
        <v>0</v>
      </c>
      <c r="Q213" s="99">
        <v>0</v>
      </c>
      <c r="R213" s="99">
        <f t="shared" si="42"/>
        <v>0</v>
      </c>
      <c r="S213" s="99">
        <v>0</v>
      </c>
      <c r="T213" s="100">
        <f t="shared" si="43"/>
        <v>0</v>
      </c>
      <c r="AR213" s="101" t="s">
        <v>89</v>
      </c>
      <c r="AT213" s="101" t="s">
        <v>85</v>
      </c>
      <c r="AU213" s="101" t="s">
        <v>89</v>
      </c>
      <c r="AY213" s="3" t="s">
        <v>79</v>
      </c>
      <c r="BE213" s="102">
        <f t="shared" si="44"/>
        <v>0</v>
      </c>
      <c r="BF213" s="102">
        <f t="shared" si="45"/>
        <v>0</v>
      </c>
      <c r="BG213" s="102">
        <f t="shared" si="46"/>
        <v>0</v>
      </c>
      <c r="BH213" s="102">
        <f t="shared" si="47"/>
        <v>0</v>
      </c>
      <c r="BI213" s="102">
        <f t="shared" si="48"/>
        <v>0</v>
      </c>
      <c r="BJ213" s="3" t="s">
        <v>82</v>
      </c>
      <c r="BK213" s="102">
        <f t="shared" si="49"/>
        <v>0</v>
      </c>
      <c r="BL213" s="3" t="s">
        <v>89</v>
      </c>
      <c r="BM213" s="101" t="s">
        <v>382</v>
      </c>
    </row>
    <row r="214" spans="2:65" s="12" customFormat="1" ht="16.5" customHeight="1" x14ac:dyDescent="0.3">
      <c r="B214" s="89"/>
      <c r="C214" s="90" t="s">
        <v>383</v>
      </c>
      <c r="D214" s="90" t="s">
        <v>85</v>
      </c>
      <c r="E214" s="91" t="s">
        <v>384</v>
      </c>
      <c r="F214" s="92" t="s">
        <v>385</v>
      </c>
      <c r="G214" s="93" t="s">
        <v>378</v>
      </c>
      <c r="H214" s="94">
        <v>4</v>
      </c>
      <c r="I214" s="95"/>
      <c r="J214" s="96">
        <f t="shared" si="40"/>
        <v>0</v>
      </c>
      <c r="K214" s="92" t="s">
        <v>12</v>
      </c>
      <c r="L214" s="11"/>
      <c r="M214" s="97" t="s">
        <v>12</v>
      </c>
      <c r="N214" s="98" t="s">
        <v>32</v>
      </c>
      <c r="P214" s="99">
        <f t="shared" si="41"/>
        <v>0</v>
      </c>
      <c r="Q214" s="99">
        <v>0</v>
      </c>
      <c r="R214" s="99">
        <f t="shared" si="42"/>
        <v>0</v>
      </c>
      <c r="S214" s="99">
        <v>0</v>
      </c>
      <c r="T214" s="100">
        <f t="shared" si="43"/>
        <v>0</v>
      </c>
      <c r="AR214" s="101" t="s">
        <v>89</v>
      </c>
      <c r="AT214" s="101" t="s">
        <v>85</v>
      </c>
      <c r="AU214" s="101" t="s">
        <v>89</v>
      </c>
      <c r="AY214" s="3" t="s">
        <v>79</v>
      </c>
      <c r="BE214" s="102">
        <f t="shared" si="44"/>
        <v>0</v>
      </c>
      <c r="BF214" s="102">
        <f t="shared" si="45"/>
        <v>0</v>
      </c>
      <c r="BG214" s="102">
        <f t="shared" si="46"/>
        <v>0</v>
      </c>
      <c r="BH214" s="102">
        <f t="shared" si="47"/>
        <v>0</v>
      </c>
      <c r="BI214" s="102">
        <f t="shared" si="48"/>
        <v>0</v>
      </c>
      <c r="BJ214" s="3" t="s">
        <v>82</v>
      </c>
      <c r="BK214" s="102">
        <f t="shared" si="49"/>
        <v>0</v>
      </c>
      <c r="BL214" s="3" t="s">
        <v>89</v>
      </c>
      <c r="BM214" s="101" t="s">
        <v>386</v>
      </c>
    </row>
    <row r="215" spans="2:65" s="12" customFormat="1" ht="16.5" customHeight="1" x14ac:dyDescent="0.3">
      <c r="B215" s="89"/>
      <c r="C215" s="90" t="s">
        <v>220</v>
      </c>
      <c r="D215" s="90" t="s">
        <v>85</v>
      </c>
      <c r="E215" s="91" t="s">
        <v>387</v>
      </c>
      <c r="F215" s="92" t="s">
        <v>388</v>
      </c>
      <c r="G215" s="93" t="s">
        <v>378</v>
      </c>
      <c r="H215" s="94">
        <v>10</v>
      </c>
      <c r="I215" s="95"/>
      <c r="J215" s="96">
        <f t="shared" si="40"/>
        <v>0</v>
      </c>
      <c r="K215" s="92" t="s">
        <v>12</v>
      </c>
      <c r="L215" s="11"/>
      <c r="M215" s="97" t="s">
        <v>12</v>
      </c>
      <c r="N215" s="98" t="s">
        <v>32</v>
      </c>
      <c r="P215" s="99">
        <f t="shared" si="41"/>
        <v>0</v>
      </c>
      <c r="Q215" s="99">
        <v>0</v>
      </c>
      <c r="R215" s="99">
        <f t="shared" si="42"/>
        <v>0</v>
      </c>
      <c r="S215" s="99">
        <v>0</v>
      </c>
      <c r="T215" s="100">
        <f t="shared" si="43"/>
        <v>0</v>
      </c>
      <c r="AR215" s="101" t="s">
        <v>89</v>
      </c>
      <c r="AT215" s="101" t="s">
        <v>85</v>
      </c>
      <c r="AU215" s="101" t="s">
        <v>89</v>
      </c>
      <c r="AY215" s="3" t="s">
        <v>79</v>
      </c>
      <c r="BE215" s="102">
        <f t="shared" si="44"/>
        <v>0</v>
      </c>
      <c r="BF215" s="102">
        <f t="shared" si="45"/>
        <v>0</v>
      </c>
      <c r="BG215" s="102">
        <f t="shared" si="46"/>
        <v>0</v>
      </c>
      <c r="BH215" s="102">
        <f t="shared" si="47"/>
        <v>0</v>
      </c>
      <c r="BI215" s="102">
        <f t="shared" si="48"/>
        <v>0</v>
      </c>
      <c r="BJ215" s="3" t="s">
        <v>82</v>
      </c>
      <c r="BK215" s="102">
        <f t="shared" si="49"/>
        <v>0</v>
      </c>
      <c r="BL215" s="3" t="s">
        <v>89</v>
      </c>
      <c r="BM215" s="101" t="s">
        <v>389</v>
      </c>
    </row>
    <row r="216" spans="2:65" s="12" customFormat="1" ht="16.5" customHeight="1" x14ac:dyDescent="0.3">
      <c r="B216" s="89"/>
      <c r="C216" s="90" t="s">
        <v>390</v>
      </c>
      <c r="D216" s="90" t="s">
        <v>85</v>
      </c>
      <c r="E216" s="91" t="s">
        <v>391</v>
      </c>
      <c r="F216" s="92" t="s">
        <v>392</v>
      </c>
      <c r="G216" s="93" t="s">
        <v>378</v>
      </c>
      <c r="H216" s="94">
        <v>10</v>
      </c>
      <c r="I216" s="95"/>
      <c r="J216" s="96">
        <f t="shared" si="40"/>
        <v>0</v>
      </c>
      <c r="K216" s="92" t="s">
        <v>12</v>
      </c>
      <c r="L216" s="11"/>
      <c r="M216" s="97" t="s">
        <v>12</v>
      </c>
      <c r="N216" s="98" t="s">
        <v>32</v>
      </c>
      <c r="P216" s="99">
        <f t="shared" si="41"/>
        <v>0</v>
      </c>
      <c r="Q216" s="99">
        <v>0</v>
      </c>
      <c r="R216" s="99">
        <f t="shared" si="42"/>
        <v>0</v>
      </c>
      <c r="S216" s="99">
        <v>0</v>
      </c>
      <c r="T216" s="100">
        <f t="shared" si="43"/>
        <v>0</v>
      </c>
      <c r="AR216" s="101" t="s">
        <v>89</v>
      </c>
      <c r="AT216" s="101" t="s">
        <v>85</v>
      </c>
      <c r="AU216" s="101" t="s">
        <v>89</v>
      </c>
      <c r="AY216" s="3" t="s">
        <v>79</v>
      </c>
      <c r="BE216" s="102">
        <f t="shared" si="44"/>
        <v>0</v>
      </c>
      <c r="BF216" s="102">
        <f t="shared" si="45"/>
        <v>0</v>
      </c>
      <c r="BG216" s="102">
        <f t="shared" si="46"/>
        <v>0</v>
      </c>
      <c r="BH216" s="102">
        <f t="shared" si="47"/>
        <v>0</v>
      </c>
      <c r="BI216" s="102">
        <f t="shared" si="48"/>
        <v>0</v>
      </c>
      <c r="BJ216" s="3" t="s">
        <v>82</v>
      </c>
      <c r="BK216" s="102">
        <f t="shared" si="49"/>
        <v>0</v>
      </c>
      <c r="BL216" s="3" t="s">
        <v>89</v>
      </c>
      <c r="BM216" s="101" t="s">
        <v>393</v>
      </c>
    </row>
    <row r="217" spans="2:65" s="12" customFormat="1" ht="16.5" customHeight="1" x14ac:dyDescent="0.3">
      <c r="B217" s="89"/>
      <c r="C217" s="90" t="s">
        <v>223</v>
      </c>
      <c r="D217" s="90" t="s">
        <v>85</v>
      </c>
      <c r="E217" s="91" t="s">
        <v>394</v>
      </c>
      <c r="F217" s="92" t="s">
        <v>395</v>
      </c>
      <c r="G217" s="93" t="s">
        <v>378</v>
      </c>
      <c r="H217" s="94">
        <v>32</v>
      </c>
      <c r="I217" s="95"/>
      <c r="J217" s="96">
        <f t="shared" si="40"/>
        <v>0</v>
      </c>
      <c r="K217" s="92" t="s">
        <v>12</v>
      </c>
      <c r="L217" s="11"/>
      <c r="M217" s="97" t="s">
        <v>12</v>
      </c>
      <c r="N217" s="98" t="s">
        <v>32</v>
      </c>
      <c r="P217" s="99">
        <f t="shared" si="41"/>
        <v>0</v>
      </c>
      <c r="Q217" s="99">
        <v>0</v>
      </c>
      <c r="R217" s="99">
        <f t="shared" si="42"/>
        <v>0</v>
      </c>
      <c r="S217" s="99">
        <v>0</v>
      </c>
      <c r="T217" s="100">
        <f t="shared" si="43"/>
        <v>0</v>
      </c>
      <c r="AR217" s="101" t="s">
        <v>89</v>
      </c>
      <c r="AT217" s="101" t="s">
        <v>85</v>
      </c>
      <c r="AU217" s="101" t="s">
        <v>89</v>
      </c>
      <c r="AY217" s="3" t="s">
        <v>79</v>
      </c>
      <c r="BE217" s="102">
        <f t="shared" si="44"/>
        <v>0</v>
      </c>
      <c r="BF217" s="102">
        <f t="shared" si="45"/>
        <v>0</v>
      </c>
      <c r="BG217" s="102">
        <f t="shared" si="46"/>
        <v>0</v>
      </c>
      <c r="BH217" s="102">
        <f t="shared" si="47"/>
        <v>0</v>
      </c>
      <c r="BI217" s="102">
        <f t="shared" si="48"/>
        <v>0</v>
      </c>
      <c r="BJ217" s="3" t="s">
        <v>82</v>
      </c>
      <c r="BK217" s="102">
        <f t="shared" si="49"/>
        <v>0</v>
      </c>
      <c r="BL217" s="3" t="s">
        <v>89</v>
      </c>
      <c r="BM217" s="101" t="s">
        <v>396</v>
      </c>
    </row>
    <row r="218" spans="2:65" s="12" customFormat="1" ht="16.5" customHeight="1" x14ac:dyDescent="0.3">
      <c r="B218" s="89"/>
      <c r="C218" s="90" t="s">
        <v>397</v>
      </c>
      <c r="D218" s="90" t="s">
        <v>85</v>
      </c>
      <c r="E218" s="91" t="s">
        <v>398</v>
      </c>
      <c r="F218" s="92" t="s">
        <v>399</v>
      </c>
      <c r="G218" s="93" t="s">
        <v>378</v>
      </c>
      <c r="H218" s="94">
        <v>20</v>
      </c>
      <c r="I218" s="95"/>
      <c r="J218" s="96">
        <f t="shared" si="40"/>
        <v>0</v>
      </c>
      <c r="K218" s="92" t="s">
        <v>12</v>
      </c>
      <c r="L218" s="11"/>
      <c r="M218" s="97" t="s">
        <v>12</v>
      </c>
      <c r="N218" s="98" t="s">
        <v>32</v>
      </c>
      <c r="P218" s="99">
        <f t="shared" si="41"/>
        <v>0</v>
      </c>
      <c r="Q218" s="99">
        <v>0</v>
      </c>
      <c r="R218" s="99">
        <f t="shared" si="42"/>
        <v>0</v>
      </c>
      <c r="S218" s="99">
        <v>0</v>
      </c>
      <c r="T218" s="100">
        <f t="shared" si="43"/>
        <v>0</v>
      </c>
      <c r="AR218" s="101" t="s">
        <v>89</v>
      </c>
      <c r="AT218" s="101" t="s">
        <v>85</v>
      </c>
      <c r="AU218" s="101" t="s">
        <v>89</v>
      </c>
      <c r="AY218" s="3" t="s">
        <v>79</v>
      </c>
      <c r="BE218" s="102">
        <f t="shared" si="44"/>
        <v>0</v>
      </c>
      <c r="BF218" s="102">
        <f t="shared" si="45"/>
        <v>0</v>
      </c>
      <c r="BG218" s="102">
        <f t="shared" si="46"/>
        <v>0</v>
      </c>
      <c r="BH218" s="102">
        <f t="shared" si="47"/>
        <v>0</v>
      </c>
      <c r="BI218" s="102">
        <f t="shared" si="48"/>
        <v>0</v>
      </c>
      <c r="BJ218" s="3" t="s">
        <v>82</v>
      </c>
      <c r="BK218" s="102">
        <f t="shared" si="49"/>
        <v>0</v>
      </c>
      <c r="BL218" s="3" t="s">
        <v>89</v>
      </c>
      <c r="BM218" s="101" t="s">
        <v>400</v>
      </c>
    </row>
    <row r="219" spans="2:65" s="12" customFormat="1" ht="21.75" customHeight="1" x14ac:dyDescent="0.3">
      <c r="B219" s="89"/>
      <c r="C219" s="90" t="s">
        <v>229</v>
      </c>
      <c r="D219" s="90" t="s">
        <v>85</v>
      </c>
      <c r="E219" s="91" t="s">
        <v>401</v>
      </c>
      <c r="F219" s="92" t="s">
        <v>402</v>
      </c>
      <c r="G219" s="93" t="s">
        <v>378</v>
      </c>
      <c r="H219" s="94">
        <v>36</v>
      </c>
      <c r="I219" s="95"/>
      <c r="J219" s="96">
        <f t="shared" si="40"/>
        <v>0</v>
      </c>
      <c r="K219" s="92" t="s">
        <v>12</v>
      </c>
      <c r="L219" s="11"/>
      <c r="M219" s="97" t="s">
        <v>12</v>
      </c>
      <c r="N219" s="98" t="s">
        <v>32</v>
      </c>
      <c r="P219" s="99">
        <f t="shared" si="41"/>
        <v>0</v>
      </c>
      <c r="Q219" s="99">
        <v>0</v>
      </c>
      <c r="R219" s="99">
        <f t="shared" si="42"/>
        <v>0</v>
      </c>
      <c r="S219" s="99">
        <v>0</v>
      </c>
      <c r="T219" s="100">
        <f t="shared" si="43"/>
        <v>0</v>
      </c>
      <c r="AR219" s="101" t="s">
        <v>89</v>
      </c>
      <c r="AT219" s="101" t="s">
        <v>85</v>
      </c>
      <c r="AU219" s="101" t="s">
        <v>89</v>
      </c>
      <c r="AY219" s="3" t="s">
        <v>79</v>
      </c>
      <c r="BE219" s="102">
        <f t="shared" si="44"/>
        <v>0</v>
      </c>
      <c r="BF219" s="102">
        <f t="shared" si="45"/>
        <v>0</v>
      </c>
      <c r="BG219" s="102">
        <f t="shared" si="46"/>
        <v>0</v>
      </c>
      <c r="BH219" s="102">
        <f t="shared" si="47"/>
        <v>0</v>
      </c>
      <c r="BI219" s="102">
        <f t="shared" si="48"/>
        <v>0</v>
      </c>
      <c r="BJ219" s="3" t="s">
        <v>82</v>
      </c>
      <c r="BK219" s="102">
        <f t="shared" si="49"/>
        <v>0</v>
      </c>
      <c r="BL219" s="3" t="s">
        <v>89</v>
      </c>
      <c r="BM219" s="101" t="s">
        <v>403</v>
      </c>
    </row>
    <row r="220" spans="2:65" s="12" customFormat="1" ht="16.5" customHeight="1" x14ac:dyDescent="0.3">
      <c r="B220" s="89"/>
      <c r="C220" s="90" t="s">
        <v>404</v>
      </c>
      <c r="D220" s="90" t="s">
        <v>85</v>
      </c>
      <c r="E220" s="91" t="s">
        <v>405</v>
      </c>
      <c r="F220" s="92" t="s">
        <v>406</v>
      </c>
      <c r="G220" s="93" t="s">
        <v>378</v>
      </c>
      <c r="H220" s="94">
        <v>8</v>
      </c>
      <c r="I220" s="95"/>
      <c r="J220" s="96">
        <f t="shared" si="40"/>
        <v>0</v>
      </c>
      <c r="K220" s="92" t="s">
        <v>12</v>
      </c>
      <c r="L220" s="11"/>
      <c r="M220" s="97" t="s">
        <v>12</v>
      </c>
      <c r="N220" s="98" t="s">
        <v>32</v>
      </c>
      <c r="P220" s="99">
        <f t="shared" si="41"/>
        <v>0</v>
      </c>
      <c r="Q220" s="99">
        <v>0</v>
      </c>
      <c r="R220" s="99">
        <f t="shared" si="42"/>
        <v>0</v>
      </c>
      <c r="S220" s="99">
        <v>0</v>
      </c>
      <c r="T220" s="100">
        <f t="shared" si="43"/>
        <v>0</v>
      </c>
      <c r="AR220" s="101" t="s">
        <v>89</v>
      </c>
      <c r="AT220" s="101" t="s">
        <v>85</v>
      </c>
      <c r="AU220" s="101" t="s">
        <v>89</v>
      </c>
      <c r="AY220" s="3" t="s">
        <v>79</v>
      </c>
      <c r="BE220" s="102">
        <f t="shared" si="44"/>
        <v>0</v>
      </c>
      <c r="BF220" s="102">
        <f t="shared" si="45"/>
        <v>0</v>
      </c>
      <c r="BG220" s="102">
        <f t="shared" si="46"/>
        <v>0</v>
      </c>
      <c r="BH220" s="102">
        <f t="shared" si="47"/>
        <v>0</v>
      </c>
      <c r="BI220" s="102">
        <f t="shared" si="48"/>
        <v>0</v>
      </c>
      <c r="BJ220" s="3" t="s">
        <v>82</v>
      </c>
      <c r="BK220" s="102">
        <f t="shared" si="49"/>
        <v>0</v>
      </c>
      <c r="BL220" s="3" t="s">
        <v>89</v>
      </c>
      <c r="BM220" s="101" t="s">
        <v>407</v>
      </c>
    </row>
    <row r="221" spans="2:65" s="12" customFormat="1" ht="16.5" customHeight="1" x14ac:dyDescent="0.3">
      <c r="B221" s="89"/>
      <c r="C221" s="90" t="s">
        <v>232</v>
      </c>
      <c r="D221" s="90" t="s">
        <v>85</v>
      </c>
      <c r="E221" s="91" t="s">
        <v>408</v>
      </c>
      <c r="F221" s="92" t="s">
        <v>409</v>
      </c>
      <c r="G221" s="93" t="s">
        <v>378</v>
      </c>
      <c r="H221" s="94">
        <v>10</v>
      </c>
      <c r="I221" s="95"/>
      <c r="J221" s="96">
        <f t="shared" si="40"/>
        <v>0</v>
      </c>
      <c r="K221" s="92" t="s">
        <v>12</v>
      </c>
      <c r="L221" s="11"/>
      <c r="M221" s="97" t="s">
        <v>12</v>
      </c>
      <c r="N221" s="98" t="s">
        <v>32</v>
      </c>
      <c r="P221" s="99">
        <f t="shared" si="41"/>
        <v>0</v>
      </c>
      <c r="Q221" s="99">
        <v>0</v>
      </c>
      <c r="R221" s="99">
        <f t="shared" si="42"/>
        <v>0</v>
      </c>
      <c r="S221" s="99">
        <v>0</v>
      </c>
      <c r="T221" s="100">
        <f t="shared" si="43"/>
        <v>0</v>
      </c>
      <c r="AR221" s="101" t="s">
        <v>89</v>
      </c>
      <c r="AT221" s="101" t="s">
        <v>85</v>
      </c>
      <c r="AU221" s="101" t="s">
        <v>89</v>
      </c>
      <c r="AY221" s="3" t="s">
        <v>79</v>
      </c>
      <c r="BE221" s="102">
        <f t="shared" si="44"/>
        <v>0</v>
      </c>
      <c r="BF221" s="102">
        <f t="shared" si="45"/>
        <v>0</v>
      </c>
      <c r="BG221" s="102">
        <f t="shared" si="46"/>
        <v>0</v>
      </c>
      <c r="BH221" s="102">
        <f t="shared" si="47"/>
        <v>0</v>
      </c>
      <c r="BI221" s="102">
        <f t="shared" si="48"/>
        <v>0</v>
      </c>
      <c r="BJ221" s="3" t="s">
        <v>82</v>
      </c>
      <c r="BK221" s="102">
        <f t="shared" si="49"/>
        <v>0</v>
      </c>
      <c r="BL221" s="3" t="s">
        <v>89</v>
      </c>
      <c r="BM221" s="101" t="s">
        <v>410</v>
      </c>
    </row>
    <row r="222" spans="2:65" s="12" customFormat="1" ht="16.5" customHeight="1" x14ac:dyDescent="0.3">
      <c r="B222" s="89"/>
      <c r="C222" s="90" t="s">
        <v>411</v>
      </c>
      <c r="D222" s="90" t="s">
        <v>85</v>
      </c>
      <c r="E222" s="91" t="s">
        <v>412</v>
      </c>
      <c r="F222" s="92" t="s">
        <v>413</v>
      </c>
      <c r="G222" s="93" t="s">
        <v>378</v>
      </c>
      <c r="H222" s="94">
        <v>8</v>
      </c>
      <c r="I222" s="95"/>
      <c r="J222" s="96">
        <f t="shared" si="40"/>
        <v>0</v>
      </c>
      <c r="K222" s="92" t="s">
        <v>12</v>
      </c>
      <c r="L222" s="11"/>
      <c r="M222" s="97" t="s">
        <v>12</v>
      </c>
      <c r="N222" s="98" t="s">
        <v>32</v>
      </c>
      <c r="P222" s="99">
        <f t="shared" si="41"/>
        <v>0</v>
      </c>
      <c r="Q222" s="99">
        <v>0</v>
      </c>
      <c r="R222" s="99">
        <f t="shared" si="42"/>
        <v>0</v>
      </c>
      <c r="S222" s="99">
        <v>0</v>
      </c>
      <c r="T222" s="100">
        <f t="shared" si="43"/>
        <v>0</v>
      </c>
      <c r="AR222" s="101" t="s">
        <v>89</v>
      </c>
      <c r="AT222" s="101" t="s">
        <v>85</v>
      </c>
      <c r="AU222" s="101" t="s">
        <v>89</v>
      </c>
      <c r="AY222" s="3" t="s">
        <v>79</v>
      </c>
      <c r="BE222" s="102">
        <f t="shared" si="44"/>
        <v>0</v>
      </c>
      <c r="BF222" s="102">
        <f t="shared" si="45"/>
        <v>0</v>
      </c>
      <c r="BG222" s="102">
        <f t="shared" si="46"/>
        <v>0</v>
      </c>
      <c r="BH222" s="102">
        <f t="shared" si="47"/>
        <v>0</v>
      </c>
      <c r="BI222" s="102">
        <f t="shared" si="48"/>
        <v>0</v>
      </c>
      <c r="BJ222" s="3" t="s">
        <v>82</v>
      </c>
      <c r="BK222" s="102">
        <f t="shared" si="49"/>
        <v>0</v>
      </c>
      <c r="BL222" s="3" t="s">
        <v>89</v>
      </c>
      <c r="BM222" s="101" t="s">
        <v>414</v>
      </c>
    </row>
    <row r="223" spans="2:65" s="12" customFormat="1" ht="16.5" customHeight="1" x14ac:dyDescent="0.3">
      <c r="B223" s="89"/>
      <c r="C223" s="90" t="s">
        <v>236</v>
      </c>
      <c r="D223" s="90" t="s">
        <v>85</v>
      </c>
      <c r="E223" s="91" t="s">
        <v>415</v>
      </c>
      <c r="F223" s="92" t="s">
        <v>416</v>
      </c>
      <c r="G223" s="93" t="s">
        <v>378</v>
      </c>
      <c r="H223" s="94">
        <v>36</v>
      </c>
      <c r="I223" s="95"/>
      <c r="J223" s="96">
        <f t="shared" si="40"/>
        <v>0</v>
      </c>
      <c r="K223" s="92" t="s">
        <v>12</v>
      </c>
      <c r="L223" s="11"/>
      <c r="M223" s="97" t="s">
        <v>12</v>
      </c>
      <c r="N223" s="98" t="s">
        <v>32</v>
      </c>
      <c r="P223" s="99">
        <f t="shared" si="41"/>
        <v>0</v>
      </c>
      <c r="Q223" s="99">
        <v>0</v>
      </c>
      <c r="R223" s="99">
        <f t="shared" si="42"/>
        <v>0</v>
      </c>
      <c r="S223" s="99">
        <v>0</v>
      </c>
      <c r="T223" s="100">
        <f t="shared" si="43"/>
        <v>0</v>
      </c>
      <c r="AR223" s="101" t="s">
        <v>89</v>
      </c>
      <c r="AT223" s="101" t="s">
        <v>85</v>
      </c>
      <c r="AU223" s="101" t="s">
        <v>89</v>
      </c>
      <c r="AY223" s="3" t="s">
        <v>79</v>
      </c>
      <c r="BE223" s="102">
        <f t="shared" si="44"/>
        <v>0</v>
      </c>
      <c r="BF223" s="102">
        <f t="shared" si="45"/>
        <v>0</v>
      </c>
      <c r="BG223" s="102">
        <f t="shared" si="46"/>
        <v>0</v>
      </c>
      <c r="BH223" s="102">
        <f t="shared" si="47"/>
        <v>0</v>
      </c>
      <c r="BI223" s="102">
        <f t="shared" si="48"/>
        <v>0</v>
      </c>
      <c r="BJ223" s="3" t="s">
        <v>82</v>
      </c>
      <c r="BK223" s="102">
        <f t="shared" si="49"/>
        <v>0</v>
      </c>
      <c r="BL223" s="3" t="s">
        <v>89</v>
      </c>
      <c r="BM223" s="101" t="s">
        <v>417</v>
      </c>
    </row>
    <row r="224" spans="2:65" s="12" customFormat="1" ht="16.5" customHeight="1" x14ac:dyDescent="0.3">
      <c r="B224" s="89"/>
      <c r="C224" s="90" t="s">
        <v>418</v>
      </c>
      <c r="D224" s="90" t="s">
        <v>85</v>
      </c>
      <c r="E224" s="91" t="s">
        <v>419</v>
      </c>
      <c r="F224" s="92" t="s">
        <v>420</v>
      </c>
      <c r="G224" s="93" t="s">
        <v>378</v>
      </c>
      <c r="H224" s="94">
        <v>24</v>
      </c>
      <c r="I224" s="95"/>
      <c r="J224" s="96">
        <f t="shared" si="40"/>
        <v>0</v>
      </c>
      <c r="K224" s="92" t="s">
        <v>12</v>
      </c>
      <c r="L224" s="11"/>
      <c r="M224" s="97" t="s">
        <v>12</v>
      </c>
      <c r="N224" s="98" t="s">
        <v>32</v>
      </c>
      <c r="P224" s="99">
        <f t="shared" si="41"/>
        <v>0</v>
      </c>
      <c r="Q224" s="99">
        <v>0</v>
      </c>
      <c r="R224" s="99">
        <f t="shared" si="42"/>
        <v>0</v>
      </c>
      <c r="S224" s="99">
        <v>0</v>
      </c>
      <c r="T224" s="100">
        <f t="shared" si="43"/>
        <v>0</v>
      </c>
      <c r="AR224" s="101" t="s">
        <v>89</v>
      </c>
      <c r="AT224" s="101" t="s">
        <v>85</v>
      </c>
      <c r="AU224" s="101" t="s">
        <v>89</v>
      </c>
      <c r="AY224" s="3" t="s">
        <v>79</v>
      </c>
      <c r="BE224" s="102">
        <f t="shared" si="44"/>
        <v>0</v>
      </c>
      <c r="BF224" s="102">
        <f t="shared" si="45"/>
        <v>0</v>
      </c>
      <c r="BG224" s="102">
        <f t="shared" si="46"/>
        <v>0</v>
      </c>
      <c r="BH224" s="102">
        <f t="shared" si="47"/>
        <v>0</v>
      </c>
      <c r="BI224" s="102">
        <f t="shared" si="48"/>
        <v>0</v>
      </c>
      <c r="BJ224" s="3" t="s">
        <v>82</v>
      </c>
      <c r="BK224" s="102">
        <f t="shared" si="49"/>
        <v>0</v>
      </c>
      <c r="BL224" s="3" t="s">
        <v>89</v>
      </c>
      <c r="BM224" s="101" t="s">
        <v>421</v>
      </c>
    </row>
    <row r="225" spans="2:65" s="12" customFormat="1" ht="16.5" customHeight="1" x14ac:dyDescent="0.3">
      <c r="B225" s="89"/>
      <c r="C225" s="90" t="s">
        <v>239</v>
      </c>
      <c r="D225" s="90" t="s">
        <v>85</v>
      </c>
      <c r="E225" s="91" t="s">
        <v>422</v>
      </c>
      <c r="F225" s="92" t="s">
        <v>423</v>
      </c>
      <c r="G225" s="93" t="s">
        <v>378</v>
      </c>
      <c r="H225" s="94">
        <v>10</v>
      </c>
      <c r="I225" s="95"/>
      <c r="J225" s="96">
        <f t="shared" si="40"/>
        <v>0</v>
      </c>
      <c r="K225" s="92" t="s">
        <v>12</v>
      </c>
      <c r="L225" s="11"/>
      <c r="M225" s="97" t="s">
        <v>12</v>
      </c>
      <c r="N225" s="98" t="s">
        <v>32</v>
      </c>
      <c r="P225" s="99">
        <f t="shared" si="41"/>
        <v>0</v>
      </c>
      <c r="Q225" s="99">
        <v>0</v>
      </c>
      <c r="R225" s="99">
        <f t="shared" si="42"/>
        <v>0</v>
      </c>
      <c r="S225" s="99">
        <v>0</v>
      </c>
      <c r="T225" s="100">
        <f t="shared" si="43"/>
        <v>0</v>
      </c>
      <c r="AR225" s="101" t="s">
        <v>89</v>
      </c>
      <c r="AT225" s="101" t="s">
        <v>85</v>
      </c>
      <c r="AU225" s="101" t="s">
        <v>89</v>
      </c>
      <c r="AY225" s="3" t="s">
        <v>79</v>
      </c>
      <c r="BE225" s="102">
        <f t="shared" si="44"/>
        <v>0</v>
      </c>
      <c r="BF225" s="102">
        <f t="shared" si="45"/>
        <v>0</v>
      </c>
      <c r="BG225" s="102">
        <f t="shared" si="46"/>
        <v>0</v>
      </c>
      <c r="BH225" s="102">
        <f t="shared" si="47"/>
        <v>0</v>
      </c>
      <c r="BI225" s="102">
        <f t="shared" si="48"/>
        <v>0</v>
      </c>
      <c r="BJ225" s="3" t="s">
        <v>82</v>
      </c>
      <c r="BK225" s="102">
        <f t="shared" si="49"/>
        <v>0</v>
      </c>
      <c r="BL225" s="3" t="s">
        <v>89</v>
      </c>
      <c r="BM225" s="101" t="s">
        <v>424</v>
      </c>
    </row>
    <row r="226" spans="2:65" s="12" customFormat="1" ht="16.5" customHeight="1" x14ac:dyDescent="0.3">
      <c r="B226" s="89"/>
      <c r="C226" s="90" t="s">
        <v>425</v>
      </c>
      <c r="D226" s="90" t="s">
        <v>85</v>
      </c>
      <c r="E226" s="91" t="s">
        <v>426</v>
      </c>
      <c r="F226" s="92" t="s">
        <v>427</v>
      </c>
      <c r="G226" s="93" t="s">
        <v>378</v>
      </c>
      <c r="H226" s="94">
        <v>5</v>
      </c>
      <c r="I226" s="95"/>
      <c r="J226" s="96">
        <f t="shared" si="40"/>
        <v>0</v>
      </c>
      <c r="K226" s="92" t="s">
        <v>12</v>
      </c>
      <c r="L226" s="11"/>
      <c r="M226" s="97" t="s">
        <v>12</v>
      </c>
      <c r="N226" s="98" t="s">
        <v>32</v>
      </c>
      <c r="P226" s="99">
        <f t="shared" si="41"/>
        <v>0</v>
      </c>
      <c r="Q226" s="99">
        <v>0</v>
      </c>
      <c r="R226" s="99">
        <f t="shared" si="42"/>
        <v>0</v>
      </c>
      <c r="S226" s="99">
        <v>0</v>
      </c>
      <c r="T226" s="100">
        <f t="shared" si="43"/>
        <v>0</v>
      </c>
      <c r="AR226" s="101" t="s">
        <v>89</v>
      </c>
      <c r="AT226" s="101" t="s">
        <v>85</v>
      </c>
      <c r="AU226" s="101" t="s">
        <v>89</v>
      </c>
      <c r="AY226" s="3" t="s">
        <v>79</v>
      </c>
      <c r="BE226" s="102">
        <f t="shared" si="44"/>
        <v>0</v>
      </c>
      <c r="BF226" s="102">
        <f t="shared" si="45"/>
        <v>0</v>
      </c>
      <c r="BG226" s="102">
        <f t="shared" si="46"/>
        <v>0</v>
      </c>
      <c r="BH226" s="102">
        <f t="shared" si="47"/>
        <v>0</v>
      </c>
      <c r="BI226" s="102">
        <f t="shared" si="48"/>
        <v>0</v>
      </c>
      <c r="BJ226" s="3" t="s">
        <v>82</v>
      </c>
      <c r="BK226" s="102">
        <f t="shared" si="49"/>
        <v>0</v>
      </c>
      <c r="BL226" s="3" t="s">
        <v>89</v>
      </c>
      <c r="BM226" s="101" t="s">
        <v>428</v>
      </c>
    </row>
    <row r="227" spans="2:65" s="12" customFormat="1" ht="21.75" customHeight="1" x14ac:dyDescent="0.3">
      <c r="B227" s="89"/>
      <c r="C227" s="90" t="s">
        <v>243</v>
      </c>
      <c r="D227" s="90" t="s">
        <v>85</v>
      </c>
      <c r="E227" s="91" t="s">
        <v>429</v>
      </c>
      <c r="F227" s="92" t="s">
        <v>430</v>
      </c>
      <c r="G227" s="93" t="s">
        <v>351</v>
      </c>
      <c r="H227" s="94">
        <v>3</v>
      </c>
      <c r="I227" s="95"/>
      <c r="J227" s="96">
        <f t="shared" si="40"/>
        <v>0</v>
      </c>
      <c r="K227" s="92" t="s">
        <v>12</v>
      </c>
      <c r="L227" s="11"/>
      <c r="M227" s="97" t="s">
        <v>12</v>
      </c>
      <c r="N227" s="98" t="s">
        <v>32</v>
      </c>
      <c r="P227" s="99">
        <f t="shared" si="41"/>
        <v>0</v>
      </c>
      <c r="Q227" s="99">
        <v>0</v>
      </c>
      <c r="R227" s="99">
        <f t="shared" si="42"/>
        <v>0</v>
      </c>
      <c r="S227" s="99">
        <v>0</v>
      </c>
      <c r="T227" s="100">
        <f t="shared" si="43"/>
        <v>0</v>
      </c>
      <c r="AR227" s="101" t="s">
        <v>89</v>
      </c>
      <c r="AT227" s="101" t="s">
        <v>85</v>
      </c>
      <c r="AU227" s="101" t="s">
        <v>89</v>
      </c>
      <c r="AY227" s="3" t="s">
        <v>79</v>
      </c>
      <c r="BE227" s="102">
        <f t="shared" si="44"/>
        <v>0</v>
      </c>
      <c r="BF227" s="102">
        <f t="shared" si="45"/>
        <v>0</v>
      </c>
      <c r="BG227" s="102">
        <f t="shared" si="46"/>
        <v>0</v>
      </c>
      <c r="BH227" s="102">
        <f t="shared" si="47"/>
        <v>0</v>
      </c>
      <c r="BI227" s="102">
        <f t="shared" si="48"/>
        <v>0</v>
      </c>
      <c r="BJ227" s="3" t="s">
        <v>82</v>
      </c>
      <c r="BK227" s="102">
        <f t="shared" si="49"/>
        <v>0</v>
      </c>
      <c r="BL227" s="3" t="s">
        <v>89</v>
      </c>
      <c r="BM227" s="101" t="s">
        <v>431</v>
      </c>
    </row>
    <row r="228" spans="2:65" s="12" customFormat="1" ht="19.2" x14ac:dyDescent="0.3">
      <c r="B228" s="11"/>
      <c r="D228" s="103" t="s">
        <v>258</v>
      </c>
      <c r="F228" s="104" t="s">
        <v>432</v>
      </c>
      <c r="I228" s="13"/>
      <c r="L228" s="11"/>
      <c r="M228" s="105"/>
      <c r="T228" s="106"/>
      <c r="AT228" s="3" t="s">
        <v>258</v>
      </c>
      <c r="AU228" s="3" t="s">
        <v>89</v>
      </c>
    </row>
    <row r="229" spans="2:65" s="12" customFormat="1" ht="21.75" customHeight="1" x14ac:dyDescent="0.3">
      <c r="B229" s="89"/>
      <c r="C229" s="90" t="s">
        <v>433</v>
      </c>
      <c r="D229" s="90" t="s">
        <v>85</v>
      </c>
      <c r="E229" s="91" t="s">
        <v>434</v>
      </c>
      <c r="F229" s="92" t="s">
        <v>435</v>
      </c>
      <c r="G229" s="93" t="s">
        <v>378</v>
      </c>
      <c r="H229" s="94">
        <v>10</v>
      </c>
      <c r="I229" s="95"/>
      <c r="J229" s="96">
        <f>ROUND(I229*H229,2)</f>
        <v>0</v>
      </c>
      <c r="K229" s="92" t="s">
        <v>12</v>
      </c>
      <c r="L229" s="11"/>
      <c r="M229" s="97" t="s">
        <v>12</v>
      </c>
      <c r="N229" s="98" t="s">
        <v>32</v>
      </c>
      <c r="P229" s="99">
        <f>O229*H229</f>
        <v>0</v>
      </c>
      <c r="Q229" s="99">
        <v>0</v>
      </c>
      <c r="R229" s="99">
        <f>Q229*H229</f>
        <v>0</v>
      </c>
      <c r="S229" s="99">
        <v>0</v>
      </c>
      <c r="T229" s="100">
        <f>S229*H229</f>
        <v>0</v>
      </c>
      <c r="AR229" s="101" t="s">
        <v>89</v>
      </c>
      <c r="AT229" s="101" t="s">
        <v>85</v>
      </c>
      <c r="AU229" s="101" t="s">
        <v>89</v>
      </c>
      <c r="AY229" s="3" t="s">
        <v>79</v>
      </c>
      <c r="BE229" s="102">
        <f>IF(N229="základní",J229,0)</f>
        <v>0</v>
      </c>
      <c r="BF229" s="102">
        <f>IF(N229="snížená",J229,0)</f>
        <v>0</v>
      </c>
      <c r="BG229" s="102">
        <f>IF(N229="zákl. přenesená",J229,0)</f>
        <v>0</v>
      </c>
      <c r="BH229" s="102">
        <f>IF(N229="sníž. přenesená",J229,0)</f>
        <v>0</v>
      </c>
      <c r="BI229" s="102">
        <f>IF(N229="nulová",J229,0)</f>
        <v>0</v>
      </c>
      <c r="BJ229" s="3" t="s">
        <v>82</v>
      </c>
      <c r="BK229" s="102">
        <f>ROUND(I229*H229,2)</f>
        <v>0</v>
      </c>
      <c r="BL229" s="3" t="s">
        <v>89</v>
      </c>
      <c r="BM229" s="101" t="s">
        <v>436</v>
      </c>
    </row>
    <row r="230" spans="2:65" s="12" customFormat="1" ht="21.75" customHeight="1" x14ac:dyDescent="0.3">
      <c r="B230" s="89"/>
      <c r="C230" s="90" t="s">
        <v>246</v>
      </c>
      <c r="D230" s="90" t="s">
        <v>85</v>
      </c>
      <c r="E230" s="91" t="s">
        <v>437</v>
      </c>
      <c r="F230" s="92" t="s">
        <v>438</v>
      </c>
      <c r="G230" s="93" t="s">
        <v>378</v>
      </c>
      <c r="H230" s="94">
        <v>250</v>
      </c>
      <c r="I230" s="95"/>
      <c r="J230" s="96">
        <f>ROUND(I230*H230,2)</f>
        <v>0</v>
      </c>
      <c r="K230" s="92" t="s">
        <v>12</v>
      </c>
      <c r="L230" s="11"/>
      <c r="M230" s="97" t="s">
        <v>12</v>
      </c>
      <c r="N230" s="98" t="s">
        <v>32</v>
      </c>
      <c r="P230" s="99">
        <f>O230*H230</f>
        <v>0</v>
      </c>
      <c r="Q230" s="99">
        <v>0</v>
      </c>
      <c r="R230" s="99">
        <f>Q230*H230</f>
        <v>0</v>
      </c>
      <c r="S230" s="99">
        <v>0</v>
      </c>
      <c r="T230" s="100">
        <f>S230*H230</f>
        <v>0</v>
      </c>
      <c r="AR230" s="101" t="s">
        <v>89</v>
      </c>
      <c r="AT230" s="101" t="s">
        <v>85</v>
      </c>
      <c r="AU230" s="101" t="s">
        <v>89</v>
      </c>
      <c r="AY230" s="3" t="s">
        <v>79</v>
      </c>
      <c r="BE230" s="102">
        <f>IF(N230="základní",J230,0)</f>
        <v>0</v>
      </c>
      <c r="BF230" s="102">
        <f>IF(N230="snížená",J230,0)</f>
        <v>0</v>
      </c>
      <c r="BG230" s="102">
        <f>IF(N230="zákl. přenesená",J230,0)</f>
        <v>0</v>
      </c>
      <c r="BH230" s="102">
        <f>IF(N230="sníž. přenesená",J230,0)</f>
        <v>0</v>
      </c>
      <c r="BI230" s="102">
        <f>IF(N230="nulová",J230,0)</f>
        <v>0</v>
      </c>
      <c r="BJ230" s="3" t="s">
        <v>82</v>
      </c>
      <c r="BK230" s="102">
        <f>ROUND(I230*H230,2)</f>
        <v>0</v>
      </c>
      <c r="BL230" s="3" t="s">
        <v>89</v>
      </c>
      <c r="BM230" s="101" t="s">
        <v>439</v>
      </c>
    </row>
    <row r="231" spans="2:65" s="12" customFormat="1" ht="16.5" customHeight="1" x14ac:dyDescent="0.3">
      <c r="B231" s="89"/>
      <c r="C231" s="90" t="s">
        <v>440</v>
      </c>
      <c r="D231" s="90" t="s">
        <v>85</v>
      </c>
      <c r="E231" s="91" t="s">
        <v>441</v>
      </c>
      <c r="F231" s="92" t="s">
        <v>442</v>
      </c>
      <c r="G231" s="93" t="s">
        <v>378</v>
      </c>
      <c r="H231" s="94">
        <v>1</v>
      </c>
      <c r="I231" s="95"/>
      <c r="J231" s="96">
        <f>ROUND(I231*H231,2)</f>
        <v>0</v>
      </c>
      <c r="K231" s="92" t="s">
        <v>12</v>
      </c>
      <c r="L231" s="11"/>
      <c r="M231" s="97" t="s">
        <v>12</v>
      </c>
      <c r="N231" s="98" t="s">
        <v>32</v>
      </c>
      <c r="P231" s="99">
        <f>O231*H231</f>
        <v>0</v>
      </c>
      <c r="Q231" s="99">
        <v>0</v>
      </c>
      <c r="R231" s="99">
        <f>Q231*H231</f>
        <v>0</v>
      </c>
      <c r="S231" s="99">
        <v>0</v>
      </c>
      <c r="T231" s="100">
        <f>S231*H231</f>
        <v>0</v>
      </c>
      <c r="AR231" s="101" t="s">
        <v>89</v>
      </c>
      <c r="AT231" s="101" t="s">
        <v>85</v>
      </c>
      <c r="AU231" s="101" t="s">
        <v>89</v>
      </c>
      <c r="AY231" s="3" t="s">
        <v>79</v>
      </c>
      <c r="BE231" s="102">
        <f>IF(N231="základní",J231,0)</f>
        <v>0</v>
      </c>
      <c r="BF231" s="102">
        <f>IF(N231="snížená",J231,0)</f>
        <v>0</v>
      </c>
      <c r="BG231" s="102">
        <f>IF(N231="zákl. přenesená",J231,0)</f>
        <v>0</v>
      </c>
      <c r="BH231" s="102">
        <f>IF(N231="sníž. přenesená",J231,0)</f>
        <v>0</v>
      </c>
      <c r="BI231" s="102">
        <f>IF(N231="nulová",J231,0)</f>
        <v>0</v>
      </c>
      <c r="BJ231" s="3" t="s">
        <v>82</v>
      </c>
      <c r="BK231" s="102">
        <f>ROUND(I231*H231,2)</f>
        <v>0</v>
      </c>
      <c r="BL231" s="3" t="s">
        <v>89</v>
      </c>
      <c r="BM231" s="101" t="s">
        <v>443</v>
      </c>
    </row>
    <row r="232" spans="2:65" s="107" customFormat="1" ht="20.85" customHeight="1" x14ac:dyDescent="0.2">
      <c r="B232" s="108"/>
      <c r="D232" s="109" t="s">
        <v>75</v>
      </c>
      <c r="E232" s="109" t="s">
        <v>444</v>
      </c>
      <c r="F232" s="109" t="s">
        <v>445</v>
      </c>
      <c r="I232" s="110"/>
      <c r="J232" s="111">
        <f>BK232</f>
        <v>0</v>
      </c>
      <c r="L232" s="108"/>
      <c r="M232" s="112"/>
      <c r="P232" s="113">
        <f>SUM(P233:P243)</f>
        <v>0</v>
      </c>
      <c r="R232" s="113">
        <f>SUM(R233:R243)</f>
        <v>0</v>
      </c>
      <c r="T232" s="114">
        <f>SUM(T233:T243)</f>
        <v>0</v>
      </c>
      <c r="AR232" s="109" t="s">
        <v>82</v>
      </c>
      <c r="AT232" s="115" t="s">
        <v>75</v>
      </c>
      <c r="AU232" s="115" t="s">
        <v>90</v>
      </c>
      <c r="AY232" s="109" t="s">
        <v>79</v>
      </c>
      <c r="BK232" s="116">
        <f>SUM(BK233:BK243)</f>
        <v>0</v>
      </c>
    </row>
    <row r="233" spans="2:65" s="12" customFormat="1" ht="21.75" customHeight="1" x14ac:dyDescent="0.3">
      <c r="B233" s="89"/>
      <c r="C233" s="90" t="s">
        <v>250</v>
      </c>
      <c r="D233" s="90" t="s">
        <v>85</v>
      </c>
      <c r="E233" s="91" t="s">
        <v>446</v>
      </c>
      <c r="F233" s="92" t="s">
        <v>447</v>
      </c>
      <c r="G233" s="93" t="s">
        <v>133</v>
      </c>
      <c r="H233" s="94">
        <v>255</v>
      </c>
      <c r="I233" s="95"/>
      <c r="J233" s="96">
        <f t="shared" ref="J233:J243" si="50">ROUND(I233*H233,2)</f>
        <v>0</v>
      </c>
      <c r="K233" s="92" t="s">
        <v>12</v>
      </c>
      <c r="L233" s="11"/>
      <c r="M233" s="97" t="s">
        <v>12</v>
      </c>
      <c r="N233" s="98" t="s">
        <v>32</v>
      </c>
      <c r="P233" s="99">
        <f t="shared" ref="P233:P243" si="51">O233*H233</f>
        <v>0</v>
      </c>
      <c r="Q233" s="99">
        <v>0</v>
      </c>
      <c r="R233" s="99">
        <f t="shared" ref="R233:R243" si="52">Q233*H233</f>
        <v>0</v>
      </c>
      <c r="S233" s="99">
        <v>0</v>
      </c>
      <c r="T233" s="100">
        <f t="shared" ref="T233:T243" si="53">S233*H233</f>
        <v>0</v>
      </c>
      <c r="AR233" s="101" t="s">
        <v>89</v>
      </c>
      <c r="AT233" s="101" t="s">
        <v>85</v>
      </c>
      <c r="AU233" s="101" t="s">
        <v>89</v>
      </c>
      <c r="AY233" s="3" t="s">
        <v>79</v>
      </c>
      <c r="BE233" s="102">
        <f t="shared" ref="BE233:BE243" si="54">IF(N233="základní",J233,0)</f>
        <v>0</v>
      </c>
      <c r="BF233" s="102">
        <f t="shared" ref="BF233:BF243" si="55">IF(N233="snížená",J233,0)</f>
        <v>0</v>
      </c>
      <c r="BG233" s="102">
        <f t="shared" ref="BG233:BG243" si="56">IF(N233="zákl. přenesená",J233,0)</f>
        <v>0</v>
      </c>
      <c r="BH233" s="102">
        <f t="shared" ref="BH233:BH243" si="57">IF(N233="sníž. přenesená",J233,0)</f>
        <v>0</v>
      </c>
      <c r="BI233" s="102">
        <f t="shared" ref="BI233:BI243" si="58">IF(N233="nulová",J233,0)</f>
        <v>0</v>
      </c>
      <c r="BJ233" s="3" t="s">
        <v>82</v>
      </c>
      <c r="BK233" s="102">
        <f t="shared" ref="BK233:BK243" si="59">ROUND(I233*H233,2)</f>
        <v>0</v>
      </c>
      <c r="BL233" s="3" t="s">
        <v>89</v>
      </c>
      <c r="BM233" s="101" t="s">
        <v>448</v>
      </c>
    </row>
    <row r="234" spans="2:65" s="12" customFormat="1" ht="21.75" customHeight="1" x14ac:dyDescent="0.3">
      <c r="B234" s="89"/>
      <c r="C234" s="90" t="s">
        <v>449</v>
      </c>
      <c r="D234" s="90" t="s">
        <v>85</v>
      </c>
      <c r="E234" s="91" t="s">
        <v>450</v>
      </c>
      <c r="F234" s="92" t="s">
        <v>451</v>
      </c>
      <c r="G234" s="93" t="s">
        <v>133</v>
      </c>
      <c r="H234" s="94">
        <v>158</v>
      </c>
      <c r="I234" s="95"/>
      <c r="J234" s="96">
        <f t="shared" si="50"/>
        <v>0</v>
      </c>
      <c r="K234" s="92" t="s">
        <v>12</v>
      </c>
      <c r="L234" s="11"/>
      <c r="M234" s="97" t="s">
        <v>12</v>
      </c>
      <c r="N234" s="98" t="s">
        <v>32</v>
      </c>
      <c r="P234" s="99">
        <f t="shared" si="51"/>
        <v>0</v>
      </c>
      <c r="Q234" s="99">
        <v>0</v>
      </c>
      <c r="R234" s="99">
        <f t="shared" si="52"/>
        <v>0</v>
      </c>
      <c r="S234" s="99">
        <v>0</v>
      </c>
      <c r="T234" s="100">
        <f t="shared" si="53"/>
        <v>0</v>
      </c>
      <c r="AR234" s="101" t="s">
        <v>89</v>
      </c>
      <c r="AT234" s="101" t="s">
        <v>85</v>
      </c>
      <c r="AU234" s="101" t="s">
        <v>89</v>
      </c>
      <c r="AY234" s="3" t="s">
        <v>79</v>
      </c>
      <c r="BE234" s="102">
        <f t="shared" si="54"/>
        <v>0</v>
      </c>
      <c r="BF234" s="102">
        <f t="shared" si="55"/>
        <v>0</v>
      </c>
      <c r="BG234" s="102">
        <f t="shared" si="56"/>
        <v>0</v>
      </c>
      <c r="BH234" s="102">
        <f t="shared" si="57"/>
        <v>0</v>
      </c>
      <c r="BI234" s="102">
        <f t="shared" si="58"/>
        <v>0</v>
      </c>
      <c r="BJ234" s="3" t="s">
        <v>82</v>
      </c>
      <c r="BK234" s="102">
        <f t="shared" si="59"/>
        <v>0</v>
      </c>
      <c r="BL234" s="3" t="s">
        <v>89</v>
      </c>
      <c r="BM234" s="101" t="s">
        <v>452</v>
      </c>
    </row>
    <row r="235" spans="2:65" s="12" customFormat="1" ht="21.75" customHeight="1" x14ac:dyDescent="0.3">
      <c r="B235" s="89"/>
      <c r="C235" s="90" t="s">
        <v>253</v>
      </c>
      <c r="D235" s="90" t="s">
        <v>85</v>
      </c>
      <c r="E235" s="91" t="s">
        <v>453</v>
      </c>
      <c r="F235" s="92" t="s">
        <v>454</v>
      </c>
      <c r="G235" s="93" t="s">
        <v>133</v>
      </c>
      <c r="H235" s="94">
        <v>35</v>
      </c>
      <c r="I235" s="95"/>
      <c r="J235" s="96">
        <f t="shared" si="50"/>
        <v>0</v>
      </c>
      <c r="K235" s="92" t="s">
        <v>12</v>
      </c>
      <c r="L235" s="11"/>
      <c r="M235" s="97" t="s">
        <v>12</v>
      </c>
      <c r="N235" s="98" t="s">
        <v>32</v>
      </c>
      <c r="P235" s="99">
        <f t="shared" si="51"/>
        <v>0</v>
      </c>
      <c r="Q235" s="99">
        <v>0</v>
      </c>
      <c r="R235" s="99">
        <f t="shared" si="52"/>
        <v>0</v>
      </c>
      <c r="S235" s="99">
        <v>0</v>
      </c>
      <c r="T235" s="100">
        <f t="shared" si="53"/>
        <v>0</v>
      </c>
      <c r="AR235" s="101" t="s">
        <v>89</v>
      </c>
      <c r="AT235" s="101" t="s">
        <v>85</v>
      </c>
      <c r="AU235" s="101" t="s">
        <v>89</v>
      </c>
      <c r="AY235" s="3" t="s">
        <v>79</v>
      </c>
      <c r="BE235" s="102">
        <f t="shared" si="54"/>
        <v>0</v>
      </c>
      <c r="BF235" s="102">
        <f t="shared" si="55"/>
        <v>0</v>
      </c>
      <c r="BG235" s="102">
        <f t="shared" si="56"/>
        <v>0</v>
      </c>
      <c r="BH235" s="102">
        <f t="shared" si="57"/>
        <v>0</v>
      </c>
      <c r="BI235" s="102">
        <f t="shared" si="58"/>
        <v>0</v>
      </c>
      <c r="BJ235" s="3" t="s">
        <v>82</v>
      </c>
      <c r="BK235" s="102">
        <f t="shared" si="59"/>
        <v>0</v>
      </c>
      <c r="BL235" s="3" t="s">
        <v>89</v>
      </c>
      <c r="BM235" s="101" t="s">
        <v>455</v>
      </c>
    </row>
    <row r="236" spans="2:65" s="12" customFormat="1" ht="21.75" customHeight="1" x14ac:dyDescent="0.3">
      <c r="B236" s="89"/>
      <c r="C236" s="90" t="s">
        <v>456</v>
      </c>
      <c r="D236" s="90" t="s">
        <v>85</v>
      </c>
      <c r="E236" s="91" t="s">
        <v>457</v>
      </c>
      <c r="F236" s="92" t="s">
        <v>458</v>
      </c>
      <c r="G236" s="93" t="s">
        <v>133</v>
      </c>
      <c r="H236" s="94">
        <v>50</v>
      </c>
      <c r="I236" s="95"/>
      <c r="J236" s="96">
        <f t="shared" si="50"/>
        <v>0</v>
      </c>
      <c r="K236" s="92" t="s">
        <v>12</v>
      </c>
      <c r="L236" s="11"/>
      <c r="M236" s="97" t="s">
        <v>12</v>
      </c>
      <c r="N236" s="98" t="s">
        <v>32</v>
      </c>
      <c r="P236" s="99">
        <f t="shared" si="51"/>
        <v>0</v>
      </c>
      <c r="Q236" s="99">
        <v>0</v>
      </c>
      <c r="R236" s="99">
        <f t="shared" si="52"/>
        <v>0</v>
      </c>
      <c r="S236" s="99">
        <v>0</v>
      </c>
      <c r="T236" s="100">
        <f t="shared" si="53"/>
        <v>0</v>
      </c>
      <c r="AR236" s="101" t="s">
        <v>89</v>
      </c>
      <c r="AT236" s="101" t="s">
        <v>85</v>
      </c>
      <c r="AU236" s="101" t="s">
        <v>89</v>
      </c>
      <c r="AY236" s="3" t="s">
        <v>79</v>
      </c>
      <c r="BE236" s="102">
        <f t="shared" si="54"/>
        <v>0</v>
      </c>
      <c r="BF236" s="102">
        <f t="shared" si="55"/>
        <v>0</v>
      </c>
      <c r="BG236" s="102">
        <f t="shared" si="56"/>
        <v>0</v>
      </c>
      <c r="BH236" s="102">
        <f t="shared" si="57"/>
        <v>0</v>
      </c>
      <c r="BI236" s="102">
        <f t="shared" si="58"/>
        <v>0</v>
      </c>
      <c r="BJ236" s="3" t="s">
        <v>82</v>
      </c>
      <c r="BK236" s="102">
        <f t="shared" si="59"/>
        <v>0</v>
      </c>
      <c r="BL236" s="3" t="s">
        <v>89</v>
      </c>
      <c r="BM236" s="101" t="s">
        <v>459</v>
      </c>
    </row>
    <row r="237" spans="2:65" s="12" customFormat="1" ht="16.5" customHeight="1" x14ac:dyDescent="0.3">
      <c r="B237" s="89"/>
      <c r="C237" s="90" t="s">
        <v>257</v>
      </c>
      <c r="D237" s="90" t="s">
        <v>85</v>
      </c>
      <c r="E237" s="91" t="s">
        <v>460</v>
      </c>
      <c r="F237" s="92" t="s">
        <v>461</v>
      </c>
      <c r="G237" s="93" t="s">
        <v>378</v>
      </c>
      <c r="H237" s="94">
        <v>8</v>
      </c>
      <c r="I237" s="95"/>
      <c r="J237" s="96">
        <f t="shared" si="50"/>
        <v>0</v>
      </c>
      <c r="K237" s="92" t="s">
        <v>12</v>
      </c>
      <c r="L237" s="11"/>
      <c r="M237" s="97" t="s">
        <v>12</v>
      </c>
      <c r="N237" s="98" t="s">
        <v>32</v>
      </c>
      <c r="P237" s="99">
        <f t="shared" si="51"/>
        <v>0</v>
      </c>
      <c r="Q237" s="99">
        <v>0</v>
      </c>
      <c r="R237" s="99">
        <f t="shared" si="52"/>
        <v>0</v>
      </c>
      <c r="S237" s="99">
        <v>0</v>
      </c>
      <c r="T237" s="100">
        <f t="shared" si="53"/>
        <v>0</v>
      </c>
      <c r="AR237" s="101" t="s">
        <v>89</v>
      </c>
      <c r="AT237" s="101" t="s">
        <v>85</v>
      </c>
      <c r="AU237" s="101" t="s">
        <v>89</v>
      </c>
      <c r="AY237" s="3" t="s">
        <v>79</v>
      </c>
      <c r="BE237" s="102">
        <f t="shared" si="54"/>
        <v>0</v>
      </c>
      <c r="BF237" s="102">
        <f t="shared" si="55"/>
        <v>0</v>
      </c>
      <c r="BG237" s="102">
        <f t="shared" si="56"/>
        <v>0</v>
      </c>
      <c r="BH237" s="102">
        <f t="shared" si="57"/>
        <v>0</v>
      </c>
      <c r="BI237" s="102">
        <f t="shared" si="58"/>
        <v>0</v>
      </c>
      <c r="BJ237" s="3" t="s">
        <v>82</v>
      </c>
      <c r="BK237" s="102">
        <f t="shared" si="59"/>
        <v>0</v>
      </c>
      <c r="BL237" s="3" t="s">
        <v>89</v>
      </c>
      <c r="BM237" s="101" t="s">
        <v>462</v>
      </c>
    </row>
    <row r="238" spans="2:65" s="12" customFormat="1" ht="16.5" customHeight="1" x14ac:dyDescent="0.3">
      <c r="B238" s="89"/>
      <c r="C238" s="90" t="s">
        <v>463</v>
      </c>
      <c r="D238" s="90" t="s">
        <v>85</v>
      </c>
      <c r="E238" s="91" t="s">
        <v>464</v>
      </c>
      <c r="F238" s="92" t="s">
        <v>465</v>
      </c>
      <c r="G238" s="93" t="s">
        <v>378</v>
      </c>
      <c r="H238" s="94">
        <v>42</v>
      </c>
      <c r="I238" s="95"/>
      <c r="J238" s="96">
        <f t="shared" si="50"/>
        <v>0</v>
      </c>
      <c r="K238" s="92" t="s">
        <v>12</v>
      </c>
      <c r="L238" s="11"/>
      <c r="M238" s="97" t="s">
        <v>12</v>
      </c>
      <c r="N238" s="98" t="s">
        <v>32</v>
      </c>
      <c r="P238" s="99">
        <f t="shared" si="51"/>
        <v>0</v>
      </c>
      <c r="Q238" s="99">
        <v>0</v>
      </c>
      <c r="R238" s="99">
        <f t="shared" si="52"/>
        <v>0</v>
      </c>
      <c r="S238" s="99">
        <v>0</v>
      </c>
      <c r="T238" s="100">
        <f t="shared" si="53"/>
        <v>0</v>
      </c>
      <c r="AR238" s="101" t="s">
        <v>89</v>
      </c>
      <c r="AT238" s="101" t="s">
        <v>85</v>
      </c>
      <c r="AU238" s="101" t="s">
        <v>89</v>
      </c>
      <c r="AY238" s="3" t="s">
        <v>79</v>
      </c>
      <c r="BE238" s="102">
        <f t="shared" si="54"/>
        <v>0</v>
      </c>
      <c r="BF238" s="102">
        <f t="shared" si="55"/>
        <v>0</v>
      </c>
      <c r="BG238" s="102">
        <f t="shared" si="56"/>
        <v>0</v>
      </c>
      <c r="BH238" s="102">
        <f t="shared" si="57"/>
        <v>0</v>
      </c>
      <c r="BI238" s="102">
        <f t="shared" si="58"/>
        <v>0</v>
      </c>
      <c r="BJ238" s="3" t="s">
        <v>82</v>
      </c>
      <c r="BK238" s="102">
        <f t="shared" si="59"/>
        <v>0</v>
      </c>
      <c r="BL238" s="3" t="s">
        <v>89</v>
      </c>
      <c r="BM238" s="101" t="s">
        <v>466</v>
      </c>
    </row>
    <row r="239" spans="2:65" s="12" customFormat="1" ht="16.5" customHeight="1" x14ac:dyDescent="0.3">
      <c r="B239" s="89"/>
      <c r="C239" s="90" t="s">
        <v>260</v>
      </c>
      <c r="D239" s="90" t="s">
        <v>85</v>
      </c>
      <c r="E239" s="91" t="s">
        <v>467</v>
      </c>
      <c r="F239" s="92" t="s">
        <v>468</v>
      </c>
      <c r="G239" s="93" t="s">
        <v>378</v>
      </c>
      <c r="H239" s="94">
        <v>89</v>
      </c>
      <c r="I239" s="95"/>
      <c r="J239" s="96">
        <f t="shared" si="50"/>
        <v>0</v>
      </c>
      <c r="K239" s="92" t="s">
        <v>12</v>
      </c>
      <c r="L239" s="11"/>
      <c r="M239" s="97" t="s">
        <v>12</v>
      </c>
      <c r="N239" s="98" t="s">
        <v>32</v>
      </c>
      <c r="P239" s="99">
        <f t="shared" si="51"/>
        <v>0</v>
      </c>
      <c r="Q239" s="99">
        <v>0</v>
      </c>
      <c r="R239" s="99">
        <f t="shared" si="52"/>
        <v>0</v>
      </c>
      <c r="S239" s="99">
        <v>0</v>
      </c>
      <c r="T239" s="100">
        <f t="shared" si="53"/>
        <v>0</v>
      </c>
      <c r="AR239" s="101" t="s">
        <v>89</v>
      </c>
      <c r="AT239" s="101" t="s">
        <v>85</v>
      </c>
      <c r="AU239" s="101" t="s">
        <v>89</v>
      </c>
      <c r="AY239" s="3" t="s">
        <v>79</v>
      </c>
      <c r="BE239" s="102">
        <f t="shared" si="54"/>
        <v>0</v>
      </c>
      <c r="BF239" s="102">
        <f t="shared" si="55"/>
        <v>0</v>
      </c>
      <c r="BG239" s="102">
        <f t="shared" si="56"/>
        <v>0</v>
      </c>
      <c r="BH239" s="102">
        <f t="shared" si="57"/>
        <v>0</v>
      </c>
      <c r="BI239" s="102">
        <f t="shared" si="58"/>
        <v>0</v>
      </c>
      <c r="BJ239" s="3" t="s">
        <v>82</v>
      </c>
      <c r="BK239" s="102">
        <f t="shared" si="59"/>
        <v>0</v>
      </c>
      <c r="BL239" s="3" t="s">
        <v>89</v>
      </c>
      <c r="BM239" s="101" t="s">
        <v>469</v>
      </c>
    </row>
    <row r="240" spans="2:65" s="12" customFormat="1" ht="16.5" customHeight="1" x14ac:dyDescent="0.3">
      <c r="B240" s="89"/>
      <c r="C240" s="90" t="s">
        <v>470</v>
      </c>
      <c r="D240" s="90" t="s">
        <v>85</v>
      </c>
      <c r="E240" s="91" t="s">
        <v>471</v>
      </c>
      <c r="F240" s="92" t="s">
        <v>472</v>
      </c>
      <c r="G240" s="93" t="s">
        <v>378</v>
      </c>
      <c r="H240" s="94">
        <v>10</v>
      </c>
      <c r="I240" s="95"/>
      <c r="J240" s="96">
        <f t="shared" si="50"/>
        <v>0</v>
      </c>
      <c r="K240" s="92" t="s">
        <v>12</v>
      </c>
      <c r="L240" s="11"/>
      <c r="M240" s="97" t="s">
        <v>12</v>
      </c>
      <c r="N240" s="98" t="s">
        <v>32</v>
      </c>
      <c r="P240" s="99">
        <f t="shared" si="51"/>
        <v>0</v>
      </c>
      <c r="Q240" s="99">
        <v>0</v>
      </c>
      <c r="R240" s="99">
        <f t="shared" si="52"/>
        <v>0</v>
      </c>
      <c r="S240" s="99">
        <v>0</v>
      </c>
      <c r="T240" s="100">
        <f t="shared" si="53"/>
        <v>0</v>
      </c>
      <c r="AR240" s="101" t="s">
        <v>89</v>
      </c>
      <c r="AT240" s="101" t="s">
        <v>85</v>
      </c>
      <c r="AU240" s="101" t="s">
        <v>89</v>
      </c>
      <c r="AY240" s="3" t="s">
        <v>79</v>
      </c>
      <c r="BE240" s="102">
        <f t="shared" si="54"/>
        <v>0</v>
      </c>
      <c r="BF240" s="102">
        <f t="shared" si="55"/>
        <v>0</v>
      </c>
      <c r="BG240" s="102">
        <f t="shared" si="56"/>
        <v>0</v>
      </c>
      <c r="BH240" s="102">
        <f t="shared" si="57"/>
        <v>0</v>
      </c>
      <c r="BI240" s="102">
        <f t="shared" si="58"/>
        <v>0</v>
      </c>
      <c r="BJ240" s="3" t="s">
        <v>82</v>
      </c>
      <c r="BK240" s="102">
        <f t="shared" si="59"/>
        <v>0</v>
      </c>
      <c r="BL240" s="3" t="s">
        <v>89</v>
      </c>
      <c r="BM240" s="101" t="s">
        <v>473</v>
      </c>
    </row>
    <row r="241" spans="2:65" s="12" customFormat="1" ht="21.75" customHeight="1" x14ac:dyDescent="0.3">
      <c r="B241" s="89"/>
      <c r="C241" s="90" t="s">
        <v>265</v>
      </c>
      <c r="D241" s="90" t="s">
        <v>85</v>
      </c>
      <c r="E241" s="91" t="s">
        <v>474</v>
      </c>
      <c r="F241" s="92" t="s">
        <v>475</v>
      </c>
      <c r="G241" s="93" t="s">
        <v>378</v>
      </c>
      <c r="H241" s="94">
        <v>5</v>
      </c>
      <c r="I241" s="95"/>
      <c r="J241" s="96">
        <f t="shared" si="50"/>
        <v>0</v>
      </c>
      <c r="K241" s="92" t="s">
        <v>12</v>
      </c>
      <c r="L241" s="11"/>
      <c r="M241" s="97" t="s">
        <v>12</v>
      </c>
      <c r="N241" s="98" t="s">
        <v>32</v>
      </c>
      <c r="P241" s="99">
        <f t="shared" si="51"/>
        <v>0</v>
      </c>
      <c r="Q241" s="99">
        <v>0</v>
      </c>
      <c r="R241" s="99">
        <f t="shared" si="52"/>
        <v>0</v>
      </c>
      <c r="S241" s="99">
        <v>0</v>
      </c>
      <c r="T241" s="100">
        <f t="shared" si="53"/>
        <v>0</v>
      </c>
      <c r="AR241" s="101" t="s">
        <v>89</v>
      </c>
      <c r="AT241" s="101" t="s">
        <v>85</v>
      </c>
      <c r="AU241" s="101" t="s">
        <v>89</v>
      </c>
      <c r="AY241" s="3" t="s">
        <v>79</v>
      </c>
      <c r="BE241" s="102">
        <f t="shared" si="54"/>
        <v>0</v>
      </c>
      <c r="BF241" s="102">
        <f t="shared" si="55"/>
        <v>0</v>
      </c>
      <c r="BG241" s="102">
        <f t="shared" si="56"/>
        <v>0</v>
      </c>
      <c r="BH241" s="102">
        <f t="shared" si="57"/>
        <v>0</v>
      </c>
      <c r="BI241" s="102">
        <f t="shared" si="58"/>
        <v>0</v>
      </c>
      <c r="BJ241" s="3" t="s">
        <v>82</v>
      </c>
      <c r="BK241" s="102">
        <f t="shared" si="59"/>
        <v>0</v>
      </c>
      <c r="BL241" s="3" t="s">
        <v>89</v>
      </c>
      <c r="BM241" s="101" t="s">
        <v>476</v>
      </c>
    </row>
    <row r="242" spans="2:65" s="12" customFormat="1" ht="21.75" customHeight="1" x14ac:dyDescent="0.3">
      <c r="B242" s="89"/>
      <c r="C242" s="90" t="s">
        <v>477</v>
      </c>
      <c r="D242" s="90" t="s">
        <v>85</v>
      </c>
      <c r="E242" s="91" t="s">
        <v>478</v>
      </c>
      <c r="F242" s="92" t="s">
        <v>479</v>
      </c>
      <c r="G242" s="93" t="s">
        <v>133</v>
      </c>
      <c r="H242" s="94">
        <v>6</v>
      </c>
      <c r="I242" s="95"/>
      <c r="J242" s="96">
        <f t="shared" si="50"/>
        <v>0</v>
      </c>
      <c r="K242" s="92" t="s">
        <v>12</v>
      </c>
      <c r="L242" s="11"/>
      <c r="M242" s="97" t="s">
        <v>12</v>
      </c>
      <c r="N242" s="98" t="s">
        <v>32</v>
      </c>
      <c r="P242" s="99">
        <f t="shared" si="51"/>
        <v>0</v>
      </c>
      <c r="Q242" s="99">
        <v>0</v>
      </c>
      <c r="R242" s="99">
        <f t="shared" si="52"/>
        <v>0</v>
      </c>
      <c r="S242" s="99">
        <v>0</v>
      </c>
      <c r="T242" s="100">
        <f t="shared" si="53"/>
        <v>0</v>
      </c>
      <c r="AR242" s="101" t="s">
        <v>89</v>
      </c>
      <c r="AT242" s="101" t="s">
        <v>85</v>
      </c>
      <c r="AU242" s="101" t="s">
        <v>89</v>
      </c>
      <c r="AY242" s="3" t="s">
        <v>79</v>
      </c>
      <c r="BE242" s="102">
        <f t="shared" si="54"/>
        <v>0</v>
      </c>
      <c r="BF242" s="102">
        <f t="shared" si="55"/>
        <v>0</v>
      </c>
      <c r="BG242" s="102">
        <f t="shared" si="56"/>
        <v>0</v>
      </c>
      <c r="BH242" s="102">
        <f t="shared" si="57"/>
        <v>0</v>
      </c>
      <c r="BI242" s="102">
        <f t="shared" si="58"/>
        <v>0</v>
      </c>
      <c r="BJ242" s="3" t="s">
        <v>82</v>
      </c>
      <c r="BK242" s="102">
        <f t="shared" si="59"/>
        <v>0</v>
      </c>
      <c r="BL242" s="3" t="s">
        <v>89</v>
      </c>
      <c r="BM242" s="101" t="s">
        <v>480</v>
      </c>
    </row>
    <row r="243" spans="2:65" s="12" customFormat="1" ht="16.5" customHeight="1" x14ac:dyDescent="0.3">
      <c r="B243" s="89"/>
      <c r="C243" s="90" t="s">
        <v>271</v>
      </c>
      <c r="D243" s="90" t="s">
        <v>85</v>
      </c>
      <c r="E243" s="91" t="s">
        <v>481</v>
      </c>
      <c r="F243" s="92" t="s">
        <v>482</v>
      </c>
      <c r="G243" s="93" t="s">
        <v>378</v>
      </c>
      <c r="H243" s="94">
        <v>10</v>
      </c>
      <c r="I243" s="95"/>
      <c r="J243" s="96">
        <f t="shared" si="50"/>
        <v>0</v>
      </c>
      <c r="K243" s="92" t="s">
        <v>12</v>
      </c>
      <c r="L243" s="11"/>
      <c r="M243" s="97" t="s">
        <v>12</v>
      </c>
      <c r="N243" s="98" t="s">
        <v>32</v>
      </c>
      <c r="P243" s="99">
        <f t="shared" si="51"/>
        <v>0</v>
      </c>
      <c r="Q243" s="99">
        <v>0</v>
      </c>
      <c r="R243" s="99">
        <f t="shared" si="52"/>
        <v>0</v>
      </c>
      <c r="S243" s="99">
        <v>0</v>
      </c>
      <c r="T243" s="100">
        <f t="shared" si="53"/>
        <v>0</v>
      </c>
      <c r="AR243" s="101" t="s">
        <v>89</v>
      </c>
      <c r="AT243" s="101" t="s">
        <v>85</v>
      </c>
      <c r="AU243" s="101" t="s">
        <v>89</v>
      </c>
      <c r="AY243" s="3" t="s">
        <v>79</v>
      </c>
      <c r="BE243" s="102">
        <f t="shared" si="54"/>
        <v>0</v>
      </c>
      <c r="BF243" s="102">
        <f t="shared" si="55"/>
        <v>0</v>
      </c>
      <c r="BG243" s="102">
        <f t="shared" si="56"/>
        <v>0</v>
      </c>
      <c r="BH243" s="102">
        <f t="shared" si="57"/>
        <v>0</v>
      </c>
      <c r="BI243" s="102">
        <f t="shared" si="58"/>
        <v>0</v>
      </c>
      <c r="BJ243" s="3" t="s">
        <v>82</v>
      </c>
      <c r="BK243" s="102">
        <f t="shared" si="59"/>
        <v>0</v>
      </c>
      <c r="BL243" s="3" t="s">
        <v>89</v>
      </c>
      <c r="BM243" s="101" t="s">
        <v>483</v>
      </c>
    </row>
    <row r="244" spans="2:65" s="107" customFormat="1" ht="20.85" customHeight="1" x14ac:dyDescent="0.2">
      <c r="B244" s="108"/>
      <c r="D244" s="109" t="s">
        <v>75</v>
      </c>
      <c r="E244" s="109" t="s">
        <v>484</v>
      </c>
      <c r="F244" s="109" t="s">
        <v>485</v>
      </c>
      <c r="I244" s="110"/>
      <c r="J244" s="111">
        <f>BK244</f>
        <v>0</v>
      </c>
      <c r="L244" s="108"/>
      <c r="M244" s="112"/>
      <c r="P244" s="113">
        <f>SUM(P245:P248)</f>
        <v>0</v>
      </c>
      <c r="R244" s="113">
        <f>SUM(R245:R248)</f>
        <v>0</v>
      </c>
      <c r="T244" s="114">
        <f>SUM(T245:T248)</f>
        <v>0</v>
      </c>
      <c r="AR244" s="109" t="s">
        <v>82</v>
      </c>
      <c r="AT244" s="115" t="s">
        <v>75</v>
      </c>
      <c r="AU244" s="115" t="s">
        <v>90</v>
      </c>
      <c r="AY244" s="109" t="s">
        <v>79</v>
      </c>
      <c r="BK244" s="116">
        <f>SUM(BK245:BK248)</f>
        <v>0</v>
      </c>
    </row>
    <row r="245" spans="2:65" s="12" customFormat="1" ht="21.75" customHeight="1" x14ac:dyDescent="0.3">
      <c r="B245" s="89"/>
      <c r="C245" s="90" t="s">
        <v>486</v>
      </c>
      <c r="D245" s="90" t="s">
        <v>85</v>
      </c>
      <c r="E245" s="91" t="s">
        <v>487</v>
      </c>
      <c r="F245" s="92" t="s">
        <v>488</v>
      </c>
      <c r="G245" s="93" t="s">
        <v>133</v>
      </c>
      <c r="H245" s="94">
        <v>128</v>
      </c>
      <c r="I245" s="95"/>
      <c r="J245" s="96">
        <f>ROUND(I245*H245,2)</f>
        <v>0</v>
      </c>
      <c r="K245" s="92" t="s">
        <v>12</v>
      </c>
      <c r="L245" s="11"/>
      <c r="M245" s="97" t="s">
        <v>12</v>
      </c>
      <c r="N245" s="98" t="s">
        <v>32</v>
      </c>
      <c r="P245" s="99">
        <f>O245*H245</f>
        <v>0</v>
      </c>
      <c r="Q245" s="99">
        <v>0</v>
      </c>
      <c r="R245" s="99">
        <f>Q245*H245</f>
        <v>0</v>
      </c>
      <c r="S245" s="99">
        <v>0</v>
      </c>
      <c r="T245" s="100">
        <f>S245*H245</f>
        <v>0</v>
      </c>
      <c r="AR245" s="101" t="s">
        <v>89</v>
      </c>
      <c r="AT245" s="101" t="s">
        <v>85</v>
      </c>
      <c r="AU245" s="101" t="s">
        <v>89</v>
      </c>
      <c r="AY245" s="3" t="s">
        <v>79</v>
      </c>
      <c r="BE245" s="102">
        <f>IF(N245="základní",J245,0)</f>
        <v>0</v>
      </c>
      <c r="BF245" s="102">
        <f>IF(N245="snížená",J245,0)</f>
        <v>0</v>
      </c>
      <c r="BG245" s="102">
        <f>IF(N245="zákl. přenesená",J245,0)</f>
        <v>0</v>
      </c>
      <c r="BH245" s="102">
        <f>IF(N245="sníž. přenesená",J245,0)</f>
        <v>0</v>
      </c>
      <c r="BI245" s="102">
        <f>IF(N245="nulová",J245,0)</f>
        <v>0</v>
      </c>
      <c r="BJ245" s="3" t="s">
        <v>82</v>
      </c>
      <c r="BK245" s="102">
        <f>ROUND(I245*H245,2)</f>
        <v>0</v>
      </c>
      <c r="BL245" s="3" t="s">
        <v>89</v>
      </c>
      <c r="BM245" s="101" t="s">
        <v>489</v>
      </c>
    </row>
    <row r="246" spans="2:65" s="12" customFormat="1" ht="21.75" customHeight="1" x14ac:dyDescent="0.3">
      <c r="B246" s="89"/>
      <c r="C246" s="90" t="s">
        <v>274</v>
      </c>
      <c r="D246" s="90" t="s">
        <v>85</v>
      </c>
      <c r="E246" s="91" t="s">
        <v>490</v>
      </c>
      <c r="F246" s="92" t="s">
        <v>491</v>
      </c>
      <c r="G246" s="93" t="s">
        <v>133</v>
      </c>
      <c r="H246" s="94">
        <v>128</v>
      </c>
      <c r="I246" s="95"/>
      <c r="J246" s="96">
        <f>ROUND(I246*H246,2)</f>
        <v>0</v>
      </c>
      <c r="K246" s="92" t="s">
        <v>12</v>
      </c>
      <c r="L246" s="11"/>
      <c r="M246" s="97" t="s">
        <v>12</v>
      </c>
      <c r="N246" s="98" t="s">
        <v>32</v>
      </c>
      <c r="P246" s="99">
        <f>O246*H246</f>
        <v>0</v>
      </c>
      <c r="Q246" s="99">
        <v>0</v>
      </c>
      <c r="R246" s="99">
        <f>Q246*H246</f>
        <v>0</v>
      </c>
      <c r="S246" s="99">
        <v>0</v>
      </c>
      <c r="T246" s="100">
        <f>S246*H246</f>
        <v>0</v>
      </c>
      <c r="AR246" s="101" t="s">
        <v>89</v>
      </c>
      <c r="AT246" s="101" t="s">
        <v>85</v>
      </c>
      <c r="AU246" s="101" t="s">
        <v>89</v>
      </c>
      <c r="AY246" s="3" t="s">
        <v>79</v>
      </c>
      <c r="BE246" s="102">
        <f>IF(N246="základní",J246,0)</f>
        <v>0</v>
      </c>
      <c r="BF246" s="102">
        <f>IF(N246="snížená",J246,0)</f>
        <v>0</v>
      </c>
      <c r="BG246" s="102">
        <f>IF(N246="zákl. přenesená",J246,0)</f>
        <v>0</v>
      </c>
      <c r="BH246" s="102">
        <f>IF(N246="sníž. přenesená",J246,0)</f>
        <v>0</v>
      </c>
      <c r="BI246" s="102">
        <f>IF(N246="nulová",J246,0)</f>
        <v>0</v>
      </c>
      <c r="BJ246" s="3" t="s">
        <v>82</v>
      </c>
      <c r="BK246" s="102">
        <f>ROUND(I246*H246,2)</f>
        <v>0</v>
      </c>
      <c r="BL246" s="3" t="s">
        <v>89</v>
      </c>
      <c r="BM246" s="101" t="s">
        <v>492</v>
      </c>
    </row>
    <row r="247" spans="2:65" s="12" customFormat="1" ht="16.5" customHeight="1" x14ac:dyDescent="0.3">
      <c r="B247" s="89"/>
      <c r="C247" s="90" t="s">
        <v>493</v>
      </c>
      <c r="D247" s="90" t="s">
        <v>85</v>
      </c>
      <c r="E247" s="91" t="s">
        <v>494</v>
      </c>
      <c r="F247" s="92" t="s">
        <v>495</v>
      </c>
      <c r="G247" s="93" t="s">
        <v>496</v>
      </c>
      <c r="H247" s="94">
        <v>45</v>
      </c>
      <c r="I247" s="95"/>
      <c r="J247" s="96">
        <f>ROUND(I247*H247,2)</f>
        <v>0</v>
      </c>
      <c r="K247" s="92" t="s">
        <v>12</v>
      </c>
      <c r="L247" s="11"/>
      <c r="M247" s="97" t="s">
        <v>12</v>
      </c>
      <c r="N247" s="98" t="s">
        <v>32</v>
      </c>
      <c r="P247" s="99">
        <f>O247*H247</f>
        <v>0</v>
      </c>
      <c r="Q247" s="99">
        <v>0</v>
      </c>
      <c r="R247" s="99">
        <f>Q247*H247</f>
        <v>0</v>
      </c>
      <c r="S247" s="99">
        <v>0</v>
      </c>
      <c r="T247" s="100">
        <f>S247*H247</f>
        <v>0</v>
      </c>
      <c r="AR247" s="101" t="s">
        <v>89</v>
      </c>
      <c r="AT247" s="101" t="s">
        <v>85</v>
      </c>
      <c r="AU247" s="101" t="s">
        <v>89</v>
      </c>
      <c r="AY247" s="3" t="s">
        <v>79</v>
      </c>
      <c r="BE247" s="102">
        <f>IF(N247="základní",J247,0)</f>
        <v>0</v>
      </c>
      <c r="BF247" s="102">
        <f>IF(N247="snížená",J247,0)</f>
        <v>0</v>
      </c>
      <c r="BG247" s="102">
        <f>IF(N247="zákl. přenesená",J247,0)</f>
        <v>0</v>
      </c>
      <c r="BH247" s="102">
        <f>IF(N247="sníž. přenesená",J247,0)</f>
        <v>0</v>
      </c>
      <c r="BI247" s="102">
        <f>IF(N247="nulová",J247,0)</f>
        <v>0</v>
      </c>
      <c r="BJ247" s="3" t="s">
        <v>82</v>
      </c>
      <c r="BK247" s="102">
        <f>ROUND(I247*H247,2)</f>
        <v>0</v>
      </c>
      <c r="BL247" s="3" t="s">
        <v>89</v>
      </c>
      <c r="BM247" s="101" t="s">
        <v>497</v>
      </c>
    </row>
    <row r="248" spans="2:65" s="12" customFormat="1" ht="16.5" customHeight="1" x14ac:dyDescent="0.3">
      <c r="B248" s="89"/>
      <c r="C248" s="90" t="s">
        <v>278</v>
      </c>
      <c r="D248" s="90" t="s">
        <v>85</v>
      </c>
      <c r="E248" s="91" t="s">
        <v>498</v>
      </c>
      <c r="F248" s="92" t="s">
        <v>499</v>
      </c>
      <c r="G248" s="93" t="s">
        <v>500</v>
      </c>
      <c r="H248" s="94">
        <v>12</v>
      </c>
      <c r="I248" s="95"/>
      <c r="J248" s="96">
        <f>ROUND(I248*H248,2)</f>
        <v>0</v>
      </c>
      <c r="K248" s="92" t="s">
        <v>12</v>
      </c>
      <c r="L248" s="11"/>
      <c r="M248" s="97" t="s">
        <v>12</v>
      </c>
      <c r="N248" s="98" t="s">
        <v>32</v>
      </c>
      <c r="P248" s="99">
        <f>O248*H248</f>
        <v>0</v>
      </c>
      <c r="Q248" s="99">
        <v>0</v>
      </c>
      <c r="R248" s="99">
        <f>Q248*H248</f>
        <v>0</v>
      </c>
      <c r="S248" s="99">
        <v>0</v>
      </c>
      <c r="T248" s="100">
        <f>S248*H248</f>
        <v>0</v>
      </c>
      <c r="AR248" s="101" t="s">
        <v>89</v>
      </c>
      <c r="AT248" s="101" t="s">
        <v>85</v>
      </c>
      <c r="AU248" s="101" t="s">
        <v>89</v>
      </c>
      <c r="AY248" s="3" t="s">
        <v>79</v>
      </c>
      <c r="BE248" s="102">
        <f>IF(N248="základní",J248,0)</f>
        <v>0</v>
      </c>
      <c r="BF248" s="102">
        <f>IF(N248="snížená",J248,0)</f>
        <v>0</v>
      </c>
      <c r="BG248" s="102">
        <f>IF(N248="zákl. přenesená",J248,0)</f>
        <v>0</v>
      </c>
      <c r="BH248" s="102">
        <f>IF(N248="sníž. přenesená",J248,0)</f>
        <v>0</v>
      </c>
      <c r="BI248" s="102">
        <f>IF(N248="nulová",J248,0)</f>
        <v>0</v>
      </c>
      <c r="BJ248" s="3" t="s">
        <v>82</v>
      </c>
      <c r="BK248" s="102">
        <f>ROUND(I248*H248,2)</f>
        <v>0</v>
      </c>
      <c r="BL248" s="3" t="s">
        <v>89</v>
      </c>
      <c r="BM248" s="101" t="s">
        <v>501</v>
      </c>
    </row>
    <row r="249" spans="2:65" s="107" customFormat="1" ht="20.85" customHeight="1" x14ac:dyDescent="0.2">
      <c r="B249" s="108"/>
      <c r="D249" s="109" t="s">
        <v>75</v>
      </c>
      <c r="E249" s="109" t="s">
        <v>502</v>
      </c>
      <c r="F249" s="109" t="s">
        <v>503</v>
      </c>
      <c r="I249" s="110"/>
      <c r="J249" s="111">
        <f>BK249</f>
        <v>0</v>
      </c>
      <c r="L249" s="108"/>
      <c r="M249" s="112"/>
      <c r="P249" s="113">
        <f>SUM(P250:P256)</f>
        <v>0</v>
      </c>
      <c r="R249" s="113">
        <f>SUM(R250:R256)</f>
        <v>0</v>
      </c>
      <c r="T249" s="114">
        <f>SUM(T250:T256)</f>
        <v>0</v>
      </c>
      <c r="AR249" s="109" t="s">
        <v>82</v>
      </c>
      <c r="AT249" s="115" t="s">
        <v>75</v>
      </c>
      <c r="AU249" s="115" t="s">
        <v>90</v>
      </c>
      <c r="AY249" s="109" t="s">
        <v>79</v>
      </c>
      <c r="BK249" s="116">
        <f>SUM(BK250:BK256)</f>
        <v>0</v>
      </c>
    </row>
    <row r="250" spans="2:65" s="12" customFormat="1" ht="16.5" customHeight="1" x14ac:dyDescent="0.3">
      <c r="B250" s="89"/>
      <c r="C250" s="90" t="s">
        <v>504</v>
      </c>
      <c r="D250" s="90" t="s">
        <v>85</v>
      </c>
      <c r="E250" s="91" t="s">
        <v>505</v>
      </c>
      <c r="F250" s="92" t="s">
        <v>506</v>
      </c>
      <c r="G250" s="93" t="s">
        <v>507</v>
      </c>
      <c r="H250" s="94">
        <v>20</v>
      </c>
      <c r="I250" s="95"/>
      <c r="J250" s="96">
        <f t="shared" ref="J250:J256" si="60">ROUND(I250*H250,2)</f>
        <v>0</v>
      </c>
      <c r="K250" s="92" t="s">
        <v>12</v>
      </c>
      <c r="L250" s="11"/>
      <c r="M250" s="97" t="s">
        <v>12</v>
      </c>
      <c r="N250" s="98" t="s">
        <v>32</v>
      </c>
      <c r="P250" s="99">
        <f t="shared" ref="P250:P256" si="61">O250*H250</f>
        <v>0</v>
      </c>
      <c r="Q250" s="99">
        <v>0</v>
      </c>
      <c r="R250" s="99">
        <f t="shared" ref="R250:R256" si="62">Q250*H250</f>
        <v>0</v>
      </c>
      <c r="S250" s="99">
        <v>0</v>
      </c>
      <c r="T250" s="100">
        <f t="shared" ref="T250:T256" si="63">S250*H250</f>
        <v>0</v>
      </c>
      <c r="AR250" s="101" t="s">
        <v>89</v>
      </c>
      <c r="AT250" s="101" t="s">
        <v>85</v>
      </c>
      <c r="AU250" s="101" t="s">
        <v>89</v>
      </c>
      <c r="AY250" s="3" t="s">
        <v>79</v>
      </c>
      <c r="BE250" s="102">
        <f t="shared" ref="BE250:BE256" si="64">IF(N250="základní",J250,0)</f>
        <v>0</v>
      </c>
      <c r="BF250" s="102">
        <f t="shared" ref="BF250:BF256" si="65">IF(N250="snížená",J250,0)</f>
        <v>0</v>
      </c>
      <c r="BG250" s="102">
        <f t="shared" ref="BG250:BG256" si="66">IF(N250="zákl. přenesená",J250,0)</f>
        <v>0</v>
      </c>
      <c r="BH250" s="102">
        <f t="shared" ref="BH250:BH256" si="67">IF(N250="sníž. přenesená",J250,0)</f>
        <v>0</v>
      </c>
      <c r="BI250" s="102">
        <f t="shared" ref="BI250:BI256" si="68">IF(N250="nulová",J250,0)</f>
        <v>0</v>
      </c>
      <c r="BJ250" s="3" t="s">
        <v>82</v>
      </c>
      <c r="BK250" s="102">
        <f t="shared" ref="BK250:BK256" si="69">ROUND(I250*H250,2)</f>
        <v>0</v>
      </c>
      <c r="BL250" s="3" t="s">
        <v>89</v>
      </c>
      <c r="BM250" s="101" t="s">
        <v>508</v>
      </c>
    </row>
    <row r="251" spans="2:65" s="12" customFormat="1" ht="16.5" customHeight="1" x14ac:dyDescent="0.3">
      <c r="B251" s="89"/>
      <c r="C251" s="90" t="s">
        <v>281</v>
      </c>
      <c r="D251" s="90" t="s">
        <v>85</v>
      </c>
      <c r="E251" s="91" t="s">
        <v>509</v>
      </c>
      <c r="F251" s="92" t="s">
        <v>510</v>
      </c>
      <c r="G251" s="93" t="s">
        <v>507</v>
      </c>
      <c r="H251" s="94">
        <v>2</v>
      </c>
      <c r="I251" s="95"/>
      <c r="J251" s="96">
        <f t="shared" si="60"/>
        <v>0</v>
      </c>
      <c r="K251" s="92" t="s">
        <v>12</v>
      </c>
      <c r="L251" s="11"/>
      <c r="M251" s="97" t="s">
        <v>12</v>
      </c>
      <c r="N251" s="98" t="s">
        <v>32</v>
      </c>
      <c r="P251" s="99">
        <f t="shared" si="61"/>
        <v>0</v>
      </c>
      <c r="Q251" s="99">
        <v>0</v>
      </c>
      <c r="R251" s="99">
        <f t="shared" si="62"/>
        <v>0</v>
      </c>
      <c r="S251" s="99">
        <v>0</v>
      </c>
      <c r="T251" s="100">
        <f t="shared" si="63"/>
        <v>0</v>
      </c>
      <c r="AR251" s="101" t="s">
        <v>89</v>
      </c>
      <c r="AT251" s="101" t="s">
        <v>85</v>
      </c>
      <c r="AU251" s="101" t="s">
        <v>89</v>
      </c>
      <c r="AY251" s="3" t="s">
        <v>79</v>
      </c>
      <c r="BE251" s="102">
        <f t="shared" si="64"/>
        <v>0</v>
      </c>
      <c r="BF251" s="102">
        <f t="shared" si="65"/>
        <v>0</v>
      </c>
      <c r="BG251" s="102">
        <f t="shared" si="66"/>
        <v>0</v>
      </c>
      <c r="BH251" s="102">
        <f t="shared" si="67"/>
        <v>0</v>
      </c>
      <c r="BI251" s="102">
        <f t="shared" si="68"/>
        <v>0</v>
      </c>
      <c r="BJ251" s="3" t="s">
        <v>82</v>
      </c>
      <c r="BK251" s="102">
        <f t="shared" si="69"/>
        <v>0</v>
      </c>
      <c r="BL251" s="3" t="s">
        <v>89</v>
      </c>
      <c r="BM251" s="101" t="s">
        <v>511</v>
      </c>
    </row>
    <row r="252" spans="2:65" s="12" customFormat="1" ht="16.5" customHeight="1" x14ac:dyDescent="0.3">
      <c r="B252" s="89"/>
      <c r="C252" s="90" t="s">
        <v>512</v>
      </c>
      <c r="D252" s="90" t="s">
        <v>85</v>
      </c>
      <c r="E252" s="91" t="s">
        <v>513</v>
      </c>
      <c r="F252" s="92" t="s">
        <v>514</v>
      </c>
      <c r="G252" s="93" t="s">
        <v>507</v>
      </c>
      <c r="H252" s="94">
        <v>2</v>
      </c>
      <c r="I252" s="95"/>
      <c r="J252" s="96">
        <f t="shared" si="60"/>
        <v>0</v>
      </c>
      <c r="K252" s="92" t="s">
        <v>12</v>
      </c>
      <c r="L252" s="11"/>
      <c r="M252" s="97" t="s">
        <v>12</v>
      </c>
      <c r="N252" s="98" t="s">
        <v>32</v>
      </c>
      <c r="P252" s="99">
        <f t="shared" si="61"/>
        <v>0</v>
      </c>
      <c r="Q252" s="99">
        <v>0</v>
      </c>
      <c r="R252" s="99">
        <f t="shared" si="62"/>
        <v>0</v>
      </c>
      <c r="S252" s="99">
        <v>0</v>
      </c>
      <c r="T252" s="100">
        <f t="shared" si="63"/>
        <v>0</v>
      </c>
      <c r="AR252" s="101" t="s">
        <v>89</v>
      </c>
      <c r="AT252" s="101" t="s">
        <v>85</v>
      </c>
      <c r="AU252" s="101" t="s">
        <v>89</v>
      </c>
      <c r="AY252" s="3" t="s">
        <v>79</v>
      </c>
      <c r="BE252" s="102">
        <f t="shared" si="64"/>
        <v>0</v>
      </c>
      <c r="BF252" s="102">
        <f t="shared" si="65"/>
        <v>0</v>
      </c>
      <c r="BG252" s="102">
        <f t="shared" si="66"/>
        <v>0</v>
      </c>
      <c r="BH252" s="102">
        <f t="shared" si="67"/>
        <v>0</v>
      </c>
      <c r="BI252" s="102">
        <f t="shared" si="68"/>
        <v>0</v>
      </c>
      <c r="BJ252" s="3" t="s">
        <v>82</v>
      </c>
      <c r="BK252" s="102">
        <f t="shared" si="69"/>
        <v>0</v>
      </c>
      <c r="BL252" s="3" t="s">
        <v>89</v>
      </c>
      <c r="BM252" s="101" t="s">
        <v>515</v>
      </c>
    </row>
    <row r="253" spans="2:65" s="12" customFormat="1" ht="16.5" customHeight="1" x14ac:dyDescent="0.3">
      <c r="B253" s="89"/>
      <c r="C253" s="90" t="s">
        <v>283</v>
      </c>
      <c r="D253" s="90" t="s">
        <v>85</v>
      </c>
      <c r="E253" s="91" t="s">
        <v>516</v>
      </c>
      <c r="F253" s="92" t="s">
        <v>517</v>
      </c>
      <c r="G253" s="93" t="s">
        <v>507</v>
      </c>
      <c r="H253" s="94">
        <v>6</v>
      </c>
      <c r="I253" s="95"/>
      <c r="J253" s="96">
        <f t="shared" si="60"/>
        <v>0</v>
      </c>
      <c r="K253" s="92" t="s">
        <v>12</v>
      </c>
      <c r="L253" s="11"/>
      <c r="M253" s="97" t="s">
        <v>12</v>
      </c>
      <c r="N253" s="98" t="s">
        <v>32</v>
      </c>
      <c r="P253" s="99">
        <f t="shared" si="61"/>
        <v>0</v>
      </c>
      <c r="Q253" s="99">
        <v>0</v>
      </c>
      <c r="R253" s="99">
        <f t="shared" si="62"/>
        <v>0</v>
      </c>
      <c r="S253" s="99">
        <v>0</v>
      </c>
      <c r="T253" s="100">
        <f t="shared" si="63"/>
        <v>0</v>
      </c>
      <c r="AR253" s="101" t="s">
        <v>89</v>
      </c>
      <c r="AT253" s="101" t="s">
        <v>85</v>
      </c>
      <c r="AU253" s="101" t="s">
        <v>89</v>
      </c>
      <c r="AY253" s="3" t="s">
        <v>79</v>
      </c>
      <c r="BE253" s="102">
        <f t="shared" si="64"/>
        <v>0</v>
      </c>
      <c r="BF253" s="102">
        <f t="shared" si="65"/>
        <v>0</v>
      </c>
      <c r="BG253" s="102">
        <f t="shared" si="66"/>
        <v>0</v>
      </c>
      <c r="BH253" s="102">
        <f t="shared" si="67"/>
        <v>0</v>
      </c>
      <c r="BI253" s="102">
        <f t="shared" si="68"/>
        <v>0</v>
      </c>
      <c r="BJ253" s="3" t="s">
        <v>82</v>
      </c>
      <c r="BK253" s="102">
        <f t="shared" si="69"/>
        <v>0</v>
      </c>
      <c r="BL253" s="3" t="s">
        <v>89</v>
      </c>
      <c r="BM253" s="101" t="s">
        <v>518</v>
      </c>
    </row>
    <row r="254" spans="2:65" s="12" customFormat="1" ht="16.5" customHeight="1" x14ac:dyDescent="0.3">
      <c r="B254" s="89"/>
      <c r="C254" s="90" t="s">
        <v>519</v>
      </c>
      <c r="D254" s="90" t="s">
        <v>85</v>
      </c>
      <c r="E254" s="91" t="s">
        <v>520</v>
      </c>
      <c r="F254" s="92" t="s">
        <v>521</v>
      </c>
      <c r="G254" s="93" t="s">
        <v>507</v>
      </c>
      <c r="H254" s="94">
        <v>8</v>
      </c>
      <c r="I254" s="95"/>
      <c r="J254" s="96">
        <f t="shared" si="60"/>
        <v>0</v>
      </c>
      <c r="K254" s="92" t="s">
        <v>12</v>
      </c>
      <c r="L254" s="11"/>
      <c r="M254" s="97" t="s">
        <v>12</v>
      </c>
      <c r="N254" s="98" t="s">
        <v>32</v>
      </c>
      <c r="P254" s="99">
        <f t="shared" si="61"/>
        <v>0</v>
      </c>
      <c r="Q254" s="99">
        <v>0</v>
      </c>
      <c r="R254" s="99">
        <f t="shared" si="62"/>
        <v>0</v>
      </c>
      <c r="S254" s="99">
        <v>0</v>
      </c>
      <c r="T254" s="100">
        <f t="shared" si="63"/>
        <v>0</v>
      </c>
      <c r="AR254" s="101" t="s">
        <v>89</v>
      </c>
      <c r="AT254" s="101" t="s">
        <v>85</v>
      </c>
      <c r="AU254" s="101" t="s">
        <v>89</v>
      </c>
      <c r="AY254" s="3" t="s">
        <v>79</v>
      </c>
      <c r="BE254" s="102">
        <f t="shared" si="64"/>
        <v>0</v>
      </c>
      <c r="BF254" s="102">
        <f t="shared" si="65"/>
        <v>0</v>
      </c>
      <c r="BG254" s="102">
        <f t="shared" si="66"/>
        <v>0</v>
      </c>
      <c r="BH254" s="102">
        <f t="shared" si="67"/>
        <v>0</v>
      </c>
      <c r="BI254" s="102">
        <f t="shared" si="68"/>
        <v>0</v>
      </c>
      <c r="BJ254" s="3" t="s">
        <v>82</v>
      </c>
      <c r="BK254" s="102">
        <f t="shared" si="69"/>
        <v>0</v>
      </c>
      <c r="BL254" s="3" t="s">
        <v>89</v>
      </c>
      <c r="BM254" s="101" t="s">
        <v>522</v>
      </c>
    </row>
    <row r="255" spans="2:65" s="12" customFormat="1" ht="16.5" customHeight="1" x14ac:dyDescent="0.3">
      <c r="B255" s="89"/>
      <c r="C255" s="90" t="s">
        <v>286</v>
      </c>
      <c r="D255" s="90" t="s">
        <v>85</v>
      </c>
      <c r="E255" s="91" t="s">
        <v>523</v>
      </c>
      <c r="F255" s="92" t="s">
        <v>524</v>
      </c>
      <c r="G255" s="93" t="s">
        <v>378</v>
      </c>
      <c r="H255" s="94">
        <v>1</v>
      </c>
      <c r="I255" s="95"/>
      <c r="J255" s="96">
        <f t="shared" si="60"/>
        <v>0</v>
      </c>
      <c r="K255" s="92" t="s">
        <v>12</v>
      </c>
      <c r="L255" s="11"/>
      <c r="M255" s="97" t="s">
        <v>12</v>
      </c>
      <c r="N255" s="98" t="s">
        <v>32</v>
      </c>
      <c r="P255" s="99">
        <f t="shared" si="61"/>
        <v>0</v>
      </c>
      <c r="Q255" s="99">
        <v>0</v>
      </c>
      <c r="R255" s="99">
        <f t="shared" si="62"/>
        <v>0</v>
      </c>
      <c r="S255" s="99">
        <v>0</v>
      </c>
      <c r="T255" s="100">
        <f t="shared" si="63"/>
        <v>0</v>
      </c>
      <c r="AR255" s="101" t="s">
        <v>89</v>
      </c>
      <c r="AT255" s="101" t="s">
        <v>85</v>
      </c>
      <c r="AU255" s="101" t="s">
        <v>89</v>
      </c>
      <c r="AY255" s="3" t="s">
        <v>79</v>
      </c>
      <c r="BE255" s="102">
        <f t="shared" si="64"/>
        <v>0</v>
      </c>
      <c r="BF255" s="102">
        <f t="shared" si="65"/>
        <v>0</v>
      </c>
      <c r="BG255" s="102">
        <f t="shared" si="66"/>
        <v>0</v>
      </c>
      <c r="BH255" s="102">
        <f t="shared" si="67"/>
        <v>0</v>
      </c>
      <c r="BI255" s="102">
        <f t="shared" si="68"/>
        <v>0</v>
      </c>
      <c r="BJ255" s="3" t="s">
        <v>82</v>
      </c>
      <c r="BK255" s="102">
        <f t="shared" si="69"/>
        <v>0</v>
      </c>
      <c r="BL255" s="3" t="s">
        <v>89</v>
      </c>
      <c r="BM255" s="101" t="s">
        <v>525</v>
      </c>
    </row>
    <row r="256" spans="2:65" s="12" customFormat="1" ht="16.5" customHeight="1" x14ac:dyDescent="0.3">
      <c r="B256" s="89"/>
      <c r="C256" s="90" t="s">
        <v>526</v>
      </c>
      <c r="D256" s="90" t="s">
        <v>85</v>
      </c>
      <c r="E256" s="91" t="s">
        <v>527</v>
      </c>
      <c r="F256" s="92" t="s">
        <v>528</v>
      </c>
      <c r="G256" s="93" t="s">
        <v>378</v>
      </c>
      <c r="H256" s="94">
        <v>1</v>
      </c>
      <c r="I256" s="95"/>
      <c r="J256" s="96">
        <f t="shared" si="60"/>
        <v>0</v>
      </c>
      <c r="K256" s="92" t="s">
        <v>12</v>
      </c>
      <c r="L256" s="11"/>
      <c r="M256" s="97" t="s">
        <v>12</v>
      </c>
      <c r="N256" s="98" t="s">
        <v>32</v>
      </c>
      <c r="P256" s="99">
        <f t="shared" si="61"/>
        <v>0</v>
      </c>
      <c r="Q256" s="99">
        <v>0</v>
      </c>
      <c r="R256" s="99">
        <f t="shared" si="62"/>
        <v>0</v>
      </c>
      <c r="S256" s="99">
        <v>0</v>
      </c>
      <c r="T256" s="100">
        <f t="shared" si="63"/>
        <v>0</v>
      </c>
      <c r="AR256" s="101" t="s">
        <v>89</v>
      </c>
      <c r="AT256" s="101" t="s">
        <v>85</v>
      </c>
      <c r="AU256" s="101" t="s">
        <v>89</v>
      </c>
      <c r="AY256" s="3" t="s">
        <v>79</v>
      </c>
      <c r="BE256" s="102">
        <f t="shared" si="64"/>
        <v>0</v>
      </c>
      <c r="BF256" s="102">
        <f t="shared" si="65"/>
        <v>0</v>
      </c>
      <c r="BG256" s="102">
        <f t="shared" si="66"/>
        <v>0</v>
      </c>
      <c r="BH256" s="102">
        <f t="shared" si="67"/>
        <v>0</v>
      </c>
      <c r="BI256" s="102">
        <f t="shared" si="68"/>
        <v>0</v>
      </c>
      <c r="BJ256" s="3" t="s">
        <v>82</v>
      </c>
      <c r="BK256" s="102">
        <f t="shared" si="69"/>
        <v>0</v>
      </c>
      <c r="BL256" s="3" t="s">
        <v>89</v>
      </c>
      <c r="BM256" s="101" t="s">
        <v>529</v>
      </c>
    </row>
    <row r="257" spans="2:65" s="76" customFormat="1" ht="20.85" customHeight="1" x14ac:dyDescent="0.25">
      <c r="B257" s="77"/>
      <c r="D257" s="78" t="s">
        <v>75</v>
      </c>
      <c r="E257" s="87" t="s">
        <v>530</v>
      </c>
      <c r="F257" s="87" t="s">
        <v>503</v>
      </c>
      <c r="I257" s="80"/>
      <c r="J257" s="88">
        <f>BK257</f>
        <v>0</v>
      </c>
      <c r="L257" s="77"/>
      <c r="M257" s="82"/>
      <c r="P257" s="83">
        <f>SUM(P258:P264)</f>
        <v>0</v>
      </c>
      <c r="R257" s="83">
        <f>SUM(R258:R264)</f>
        <v>0</v>
      </c>
      <c r="T257" s="84">
        <f>SUM(T258:T264)</f>
        <v>0</v>
      </c>
      <c r="AR257" s="78" t="s">
        <v>82</v>
      </c>
      <c r="AT257" s="85" t="s">
        <v>75</v>
      </c>
      <c r="AU257" s="85" t="s">
        <v>2</v>
      </c>
      <c r="AY257" s="78" t="s">
        <v>79</v>
      </c>
      <c r="BK257" s="86">
        <f>SUM(BK258:BK264)</f>
        <v>0</v>
      </c>
    </row>
    <row r="258" spans="2:65" s="12" customFormat="1" ht="21.75" customHeight="1" x14ac:dyDescent="0.3">
      <c r="B258" s="89"/>
      <c r="C258" s="90" t="s">
        <v>288</v>
      </c>
      <c r="D258" s="90" t="s">
        <v>85</v>
      </c>
      <c r="E258" s="91" t="s">
        <v>531</v>
      </c>
      <c r="F258" s="92" t="s">
        <v>532</v>
      </c>
      <c r="G258" s="93" t="s">
        <v>533</v>
      </c>
      <c r="H258" s="94">
        <v>1</v>
      </c>
      <c r="I258" s="95"/>
      <c r="J258" s="96">
        <f t="shared" ref="J258:J264" si="70">ROUND(I258*H258,2)</f>
        <v>0</v>
      </c>
      <c r="K258" s="92" t="s">
        <v>12</v>
      </c>
      <c r="L258" s="11"/>
      <c r="M258" s="97" t="s">
        <v>12</v>
      </c>
      <c r="N258" s="98" t="s">
        <v>32</v>
      </c>
      <c r="P258" s="99">
        <f t="shared" ref="P258:P264" si="71">O258*H258</f>
        <v>0</v>
      </c>
      <c r="Q258" s="99">
        <v>0</v>
      </c>
      <c r="R258" s="99">
        <f t="shared" ref="R258:R264" si="72">Q258*H258</f>
        <v>0</v>
      </c>
      <c r="S258" s="99">
        <v>0</v>
      </c>
      <c r="T258" s="100">
        <f t="shared" ref="T258:T264" si="73">S258*H258</f>
        <v>0</v>
      </c>
      <c r="AR258" s="101" t="s">
        <v>89</v>
      </c>
      <c r="AT258" s="101" t="s">
        <v>85</v>
      </c>
      <c r="AU258" s="101" t="s">
        <v>90</v>
      </c>
      <c r="AY258" s="3" t="s">
        <v>79</v>
      </c>
      <c r="BE258" s="102">
        <f t="shared" ref="BE258:BE264" si="74">IF(N258="základní",J258,0)</f>
        <v>0</v>
      </c>
      <c r="BF258" s="102">
        <f t="shared" ref="BF258:BF264" si="75">IF(N258="snížená",J258,0)</f>
        <v>0</v>
      </c>
      <c r="BG258" s="102">
        <f t="shared" ref="BG258:BG264" si="76">IF(N258="zákl. přenesená",J258,0)</f>
        <v>0</v>
      </c>
      <c r="BH258" s="102">
        <f t="shared" ref="BH258:BH264" si="77">IF(N258="sníž. přenesená",J258,0)</f>
        <v>0</v>
      </c>
      <c r="BI258" s="102">
        <f t="shared" ref="BI258:BI264" si="78">IF(N258="nulová",J258,0)</f>
        <v>0</v>
      </c>
      <c r="BJ258" s="3" t="s">
        <v>82</v>
      </c>
      <c r="BK258" s="102">
        <f t="shared" ref="BK258:BK264" si="79">ROUND(I258*H258,2)</f>
        <v>0</v>
      </c>
      <c r="BL258" s="3" t="s">
        <v>89</v>
      </c>
      <c r="BM258" s="101" t="s">
        <v>534</v>
      </c>
    </row>
    <row r="259" spans="2:65" s="12" customFormat="1" ht="16.5" customHeight="1" x14ac:dyDescent="0.3">
      <c r="B259" s="89"/>
      <c r="C259" s="90" t="s">
        <v>535</v>
      </c>
      <c r="D259" s="90" t="s">
        <v>85</v>
      </c>
      <c r="E259" s="91" t="s">
        <v>536</v>
      </c>
      <c r="F259" s="92" t="s">
        <v>537</v>
      </c>
      <c r="G259" s="93" t="s">
        <v>88</v>
      </c>
      <c r="H259" s="94">
        <v>1</v>
      </c>
      <c r="I259" s="95"/>
      <c r="J259" s="96">
        <f t="shared" si="70"/>
        <v>0</v>
      </c>
      <c r="K259" s="92" t="s">
        <v>12</v>
      </c>
      <c r="L259" s="11"/>
      <c r="M259" s="97" t="s">
        <v>12</v>
      </c>
      <c r="N259" s="98" t="s">
        <v>32</v>
      </c>
      <c r="P259" s="99">
        <f t="shared" si="71"/>
        <v>0</v>
      </c>
      <c r="Q259" s="99">
        <v>0</v>
      </c>
      <c r="R259" s="99">
        <f t="shared" si="72"/>
        <v>0</v>
      </c>
      <c r="S259" s="99">
        <v>0</v>
      </c>
      <c r="T259" s="100">
        <f t="shared" si="73"/>
        <v>0</v>
      </c>
      <c r="AR259" s="101" t="s">
        <v>89</v>
      </c>
      <c r="AT259" s="101" t="s">
        <v>85</v>
      </c>
      <c r="AU259" s="101" t="s">
        <v>90</v>
      </c>
      <c r="AY259" s="3" t="s">
        <v>79</v>
      </c>
      <c r="BE259" s="102">
        <f t="shared" si="74"/>
        <v>0</v>
      </c>
      <c r="BF259" s="102">
        <f t="shared" si="75"/>
        <v>0</v>
      </c>
      <c r="BG259" s="102">
        <f t="shared" si="76"/>
        <v>0</v>
      </c>
      <c r="BH259" s="102">
        <f t="shared" si="77"/>
        <v>0</v>
      </c>
      <c r="BI259" s="102">
        <f t="shared" si="78"/>
        <v>0</v>
      </c>
      <c r="BJ259" s="3" t="s">
        <v>82</v>
      </c>
      <c r="BK259" s="102">
        <f t="shared" si="79"/>
        <v>0</v>
      </c>
      <c r="BL259" s="3" t="s">
        <v>89</v>
      </c>
      <c r="BM259" s="101" t="s">
        <v>538</v>
      </c>
    </row>
    <row r="260" spans="2:65" s="12" customFormat="1" ht="16.5" customHeight="1" x14ac:dyDescent="0.3">
      <c r="B260" s="89"/>
      <c r="C260" s="90" t="s">
        <v>291</v>
      </c>
      <c r="D260" s="90" t="s">
        <v>85</v>
      </c>
      <c r="E260" s="91" t="s">
        <v>539</v>
      </c>
      <c r="F260" s="92" t="s">
        <v>540</v>
      </c>
      <c r="G260" s="93" t="s">
        <v>133</v>
      </c>
      <c r="H260" s="94">
        <v>2300</v>
      </c>
      <c r="I260" s="95"/>
      <c r="J260" s="96">
        <f t="shared" si="70"/>
        <v>0</v>
      </c>
      <c r="K260" s="92" t="s">
        <v>12</v>
      </c>
      <c r="L260" s="11"/>
      <c r="M260" s="97" t="s">
        <v>12</v>
      </c>
      <c r="N260" s="98" t="s">
        <v>32</v>
      </c>
      <c r="P260" s="99">
        <f t="shared" si="71"/>
        <v>0</v>
      </c>
      <c r="Q260" s="99">
        <v>0</v>
      </c>
      <c r="R260" s="99">
        <f t="shared" si="72"/>
        <v>0</v>
      </c>
      <c r="S260" s="99">
        <v>0</v>
      </c>
      <c r="T260" s="100">
        <f t="shared" si="73"/>
        <v>0</v>
      </c>
      <c r="AR260" s="101" t="s">
        <v>89</v>
      </c>
      <c r="AT260" s="101" t="s">
        <v>85</v>
      </c>
      <c r="AU260" s="101" t="s">
        <v>90</v>
      </c>
      <c r="AY260" s="3" t="s">
        <v>79</v>
      </c>
      <c r="BE260" s="102">
        <f t="shared" si="74"/>
        <v>0</v>
      </c>
      <c r="BF260" s="102">
        <f t="shared" si="75"/>
        <v>0</v>
      </c>
      <c r="BG260" s="102">
        <f t="shared" si="76"/>
        <v>0</v>
      </c>
      <c r="BH260" s="102">
        <f t="shared" si="77"/>
        <v>0</v>
      </c>
      <c r="BI260" s="102">
        <f t="shared" si="78"/>
        <v>0</v>
      </c>
      <c r="BJ260" s="3" t="s">
        <v>82</v>
      </c>
      <c r="BK260" s="102">
        <f t="shared" si="79"/>
        <v>0</v>
      </c>
      <c r="BL260" s="3" t="s">
        <v>89</v>
      </c>
      <c r="BM260" s="101" t="s">
        <v>541</v>
      </c>
    </row>
    <row r="261" spans="2:65" s="12" customFormat="1" ht="21.75" customHeight="1" x14ac:dyDescent="0.3">
      <c r="B261" s="89"/>
      <c r="C261" s="90" t="s">
        <v>542</v>
      </c>
      <c r="D261" s="90" t="s">
        <v>85</v>
      </c>
      <c r="E261" s="91" t="s">
        <v>543</v>
      </c>
      <c r="F261" s="92" t="s">
        <v>544</v>
      </c>
      <c r="G261" s="93" t="s">
        <v>533</v>
      </c>
      <c r="H261" s="94">
        <v>1</v>
      </c>
      <c r="I261" s="95"/>
      <c r="J261" s="96">
        <f t="shared" si="70"/>
        <v>0</v>
      </c>
      <c r="K261" s="92" t="s">
        <v>12</v>
      </c>
      <c r="L261" s="11"/>
      <c r="M261" s="97" t="s">
        <v>12</v>
      </c>
      <c r="N261" s="98" t="s">
        <v>32</v>
      </c>
      <c r="P261" s="99">
        <f t="shared" si="71"/>
        <v>0</v>
      </c>
      <c r="Q261" s="99">
        <v>0</v>
      </c>
      <c r="R261" s="99">
        <f t="shared" si="72"/>
        <v>0</v>
      </c>
      <c r="S261" s="99">
        <v>0</v>
      </c>
      <c r="T261" s="100">
        <f t="shared" si="73"/>
        <v>0</v>
      </c>
      <c r="AR261" s="101" t="s">
        <v>89</v>
      </c>
      <c r="AT261" s="101" t="s">
        <v>85</v>
      </c>
      <c r="AU261" s="101" t="s">
        <v>90</v>
      </c>
      <c r="AY261" s="3" t="s">
        <v>79</v>
      </c>
      <c r="BE261" s="102">
        <f t="shared" si="74"/>
        <v>0</v>
      </c>
      <c r="BF261" s="102">
        <f t="shared" si="75"/>
        <v>0</v>
      </c>
      <c r="BG261" s="102">
        <f t="shared" si="76"/>
        <v>0</v>
      </c>
      <c r="BH261" s="102">
        <f t="shared" si="77"/>
        <v>0</v>
      </c>
      <c r="BI261" s="102">
        <f t="shared" si="78"/>
        <v>0</v>
      </c>
      <c r="BJ261" s="3" t="s">
        <v>82</v>
      </c>
      <c r="BK261" s="102">
        <f t="shared" si="79"/>
        <v>0</v>
      </c>
      <c r="BL261" s="3" t="s">
        <v>89</v>
      </c>
      <c r="BM261" s="101" t="s">
        <v>545</v>
      </c>
    </row>
    <row r="262" spans="2:65" s="12" customFormat="1" ht="21.75" customHeight="1" x14ac:dyDescent="0.3">
      <c r="B262" s="89"/>
      <c r="C262" s="90" t="s">
        <v>293</v>
      </c>
      <c r="D262" s="90" t="s">
        <v>85</v>
      </c>
      <c r="E262" s="91" t="s">
        <v>546</v>
      </c>
      <c r="F262" s="92" t="s">
        <v>547</v>
      </c>
      <c r="G262" s="93" t="s">
        <v>378</v>
      </c>
      <c r="H262" s="94">
        <v>10</v>
      </c>
      <c r="I262" s="95"/>
      <c r="J262" s="96">
        <f t="shared" si="70"/>
        <v>0</v>
      </c>
      <c r="K262" s="92" t="s">
        <v>12</v>
      </c>
      <c r="L262" s="11"/>
      <c r="M262" s="97" t="s">
        <v>12</v>
      </c>
      <c r="N262" s="98" t="s">
        <v>32</v>
      </c>
      <c r="P262" s="99">
        <f t="shared" si="71"/>
        <v>0</v>
      </c>
      <c r="Q262" s="99">
        <v>0</v>
      </c>
      <c r="R262" s="99">
        <f t="shared" si="72"/>
        <v>0</v>
      </c>
      <c r="S262" s="99">
        <v>0</v>
      </c>
      <c r="T262" s="100">
        <f t="shared" si="73"/>
        <v>0</v>
      </c>
      <c r="AR262" s="101" t="s">
        <v>89</v>
      </c>
      <c r="AT262" s="101" t="s">
        <v>85</v>
      </c>
      <c r="AU262" s="101" t="s">
        <v>90</v>
      </c>
      <c r="AY262" s="3" t="s">
        <v>79</v>
      </c>
      <c r="BE262" s="102">
        <f t="shared" si="74"/>
        <v>0</v>
      </c>
      <c r="BF262" s="102">
        <f t="shared" si="75"/>
        <v>0</v>
      </c>
      <c r="BG262" s="102">
        <f t="shared" si="76"/>
        <v>0</v>
      </c>
      <c r="BH262" s="102">
        <f t="shared" si="77"/>
        <v>0</v>
      </c>
      <c r="BI262" s="102">
        <f t="shared" si="78"/>
        <v>0</v>
      </c>
      <c r="BJ262" s="3" t="s">
        <v>82</v>
      </c>
      <c r="BK262" s="102">
        <f t="shared" si="79"/>
        <v>0</v>
      </c>
      <c r="BL262" s="3" t="s">
        <v>89</v>
      </c>
      <c r="BM262" s="101" t="s">
        <v>548</v>
      </c>
    </row>
    <row r="263" spans="2:65" s="12" customFormat="1" ht="16.5" customHeight="1" x14ac:dyDescent="0.3">
      <c r="B263" s="89"/>
      <c r="C263" s="90" t="s">
        <v>549</v>
      </c>
      <c r="D263" s="90" t="s">
        <v>85</v>
      </c>
      <c r="E263" s="91" t="s">
        <v>550</v>
      </c>
      <c r="F263" s="92" t="s">
        <v>551</v>
      </c>
      <c r="G263" s="93" t="s">
        <v>533</v>
      </c>
      <c r="H263" s="94">
        <v>1</v>
      </c>
      <c r="I263" s="95"/>
      <c r="J263" s="96">
        <f t="shared" si="70"/>
        <v>0</v>
      </c>
      <c r="K263" s="92" t="s">
        <v>12</v>
      </c>
      <c r="L263" s="11"/>
      <c r="M263" s="97" t="s">
        <v>12</v>
      </c>
      <c r="N263" s="98" t="s">
        <v>32</v>
      </c>
      <c r="P263" s="99">
        <f t="shared" si="71"/>
        <v>0</v>
      </c>
      <c r="Q263" s="99">
        <v>0</v>
      </c>
      <c r="R263" s="99">
        <f t="shared" si="72"/>
        <v>0</v>
      </c>
      <c r="S263" s="99">
        <v>0</v>
      </c>
      <c r="T263" s="100">
        <f t="shared" si="73"/>
        <v>0</v>
      </c>
      <c r="AR263" s="101" t="s">
        <v>89</v>
      </c>
      <c r="AT263" s="101" t="s">
        <v>85</v>
      </c>
      <c r="AU263" s="101" t="s">
        <v>90</v>
      </c>
      <c r="AY263" s="3" t="s">
        <v>79</v>
      </c>
      <c r="BE263" s="102">
        <f t="shared" si="74"/>
        <v>0</v>
      </c>
      <c r="BF263" s="102">
        <f t="shared" si="75"/>
        <v>0</v>
      </c>
      <c r="BG263" s="102">
        <f t="shared" si="76"/>
        <v>0</v>
      </c>
      <c r="BH263" s="102">
        <f t="shared" si="77"/>
        <v>0</v>
      </c>
      <c r="BI263" s="102">
        <f t="shared" si="78"/>
        <v>0</v>
      </c>
      <c r="BJ263" s="3" t="s">
        <v>82</v>
      </c>
      <c r="BK263" s="102">
        <f t="shared" si="79"/>
        <v>0</v>
      </c>
      <c r="BL263" s="3" t="s">
        <v>89</v>
      </c>
      <c r="BM263" s="101" t="s">
        <v>552</v>
      </c>
    </row>
    <row r="264" spans="2:65" s="12" customFormat="1" ht="16.5" customHeight="1" x14ac:dyDescent="0.3">
      <c r="B264" s="89"/>
      <c r="C264" s="90" t="s">
        <v>298</v>
      </c>
      <c r="D264" s="90" t="s">
        <v>85</v>
      </c>
      <c r="E264" s="91" t="s">
        <v>553</v>
      </c>
      <c r="F264" s="92" t="s">
        <v>554</v>
      </c>
      <c r="G264" s="93" t="s">
        <v>555</v>
      </c>
      <c r="H264" s="94">
        <v>1</v>
      </c>
      <c r="I264" s="95"/>
      <c r="J264" s="96">
        <f t="shared" si="70"/>
        <v>0</v>
      </c>
      <c r="K264" s="92" t="s">
        <v>12</v>
      </c>
      <c r="L264" s="11"/>
      <c r="M264" s="97" t="s">
        <v>12</v>
      </c>
      <c r="N264" s="98" t="s">
        <v>32</v>
      </c>
      <c r="P264" s="99">
        <f t="shared" si="71"/>
        <v>0</v>
      </c>
      <c r="Q264" s="99">
        <v>0</v>
      </c>
      <c r="R264" s="99">
        <f t="shared" si="72"/>
        <v>0</v>
      </c>
      <c r="S264" s="99">
        <v>0</v>
      </c>
      <c r="T264" s="100">
        <f t="shared" si="73"/>
        <v>0</v>
      </c>
      <c r="AR264" s="101" t="s">
        <v>89</v>
      </c>
      <c r="AT264" s="101" t="s">
        <v>85</v>
      </c>
      <c r="AU264" s="101" t="s">
        <v>90</v>
      </c>
      <c r="AY264" s="3" t="s">
        <v>79</v>
      </c>
      <c r="BE264" s="102">
        <f t="shared" si="74"/>
        <v>0</v>
      </c>
      <c r="BF264" s="102">
        <f t="shared" si="75"/>
        <v>0</v>
      </c>
      <c r="BG264" s="102">
        <f t="shared" si="76"/>
        <v>0</v>
      </c>
      <c r="BH264" s="102">
        <f t="shared" si="77"/>
        <v>0</v>
      </c>
      <c r="BI264" s="102">
        <f t="shared" si="78"/>
        <v>0</v>
      </c>
      <c r="BJ264" s="3" t="s">
        <v>82</v>
      </c>
      <c r="BK264" s="102">
        <f t="shared" si="79"/>
        <v>0</v>
      </c>
      <c r="BL264" s="3" t="s">
        <v>89</v>
      </c>
      <c r="BM264" s="101" t="s">
        <v>556</v>
      </c>
    </row>
    <row r="265" spans="2:65" s="76" customFormat="1" ht="25.95" customHeight="1" x14ac:dyDescent="0.25">
      <c r="B265" s="77"/>
      <c r="D265" s="78" t="s">
        <v>75</v>
      </c>
      <c r="E265" s="79" t="s">
        <v>557</v>
      </c>
      <c r="F265" s="79" t="s">
        <v>558</v>
      </c>
      <c r="I265" s="80"/>
      <c r="J265" s="81">
        <f>BK265</f>
        <v>0</v>
      </c>
      <c r="L265" s="77"/>
      <c r="M265" s="82"/>
      <c r="P265" s="83">
        <f>P266</f>
        <v>0</v>
      </c>
      <c r="R265" s="83">
        <f>R266</f>
        <v>0</v>
      </c>
      <c r="T265" s="84">
        <f>T266</f>
        <v>0</v>
      </c>
      <c r="AR265" s="78" t="s">
        <v>99</v>
      </c>
      <c r="AT265" s="85" t="s">
        <v>75</v>
      </c>
      <c r="AU265" s="85" t="s">
        <v>78</v>
      </c>
      <c r="AY265" s="78" t="s">
        <v>79</v>
      </c>
      <c r="BK265" s="86">
        <f>BK266</f>
        <v>0</v>
      </c>
    </row>
    <row r="266" spans="2:65" s="12" customFormat="1" ht="16.5" customHeight="1" x14ac:dyDescent="0.3">
      <c r="B266" s="89"/>
      <c r="C266" s="90" t="s">
        <v>559</v>
      </c>
      <c r="D266" s="90" t="s">
        <v>85</v>
      </c>
      <c r="E266" s="91" t="s">
        <v>560</v>
      </c>
      <c r="F266" s="92" t="s">
        <v>561</v>
      </c>
      <c r="G266" s="93" t="s">
        <v>378</v>
      </c>
      <c r="H266" s="94">
        <v>1</v>
      </c>
      <c r="I266" s="95"/>
      <c r="J266" s="96">
        <f>ROUND(I266*H266,2)</f>
        <v>0</v>
      </c>
      <c r="K266" s="92" t="s">
        <v>12</v>
      </c>
      <c r="L266" s="11"/>
      <c r="M266" s="117" t="s">
        <v>12</v>
      </c>
      <c r="N266" s="118" t="s">
        <v>32</v>
      </c>
      <c r="O266" s="119"/>
      <c r="P266" s="120">
        <f>O266*H266</f>
        <v>0</v>
      </c>
      <c r="Q266" s="120">
        <v>0</v>
      </c>
      <c r="R266" s="120">
        <f>Q266*H266</f>
        <v>0</v>
      </c>
      <c r="S266" s="120">
        <v>0</v>
      </c>
      <c r="T266" s="121">
        <f>S266*H266</f>
        <v>0</v>
      </c>
      <c r="AR266" s="101" t="s">
        <v>89</v>
      </c>
      <c r="AT266" s="101" t="s">
        <v>85</v>
      </c>
      <c r="AU266" s="101" t="s">
        <v>82</v>
      </c>
      <c r="AY266" s="3" t="s">
        <v>79</v>
      </c>
      <c r="BE266" s="102">
        <f>IF(N266="základní",J266,0)</f>
        <v>0</v>
      </c>
      <c r="BF266" s="102">
        <f>IF(N266="snížená",J266,0)</f>
        <v>0</v>
      </c>
      <c r="BG266" s="102">
        <f>IF(N266="zákl. přenesená",J266,0)</f>
        <v>0</v>
      </c>
      <c r="BH266" s="102">
        <f>IF(N266="sníž. přenesená",J266,0)</f>
        <v>0</v>
      </c>
      <c r="BI266" s="102">
        <f>IF(N266="nulová",J266,0)</f>
        <v>0</v>
      </c>
      <c r="BJ266" s="3" t="s">
        <v>82</v>
      </c>
      <c r="BK266" s="102">
        <f>ROUND(I266*H266,2)</f>
        <v>0</v>
      </c>
      <c r="BL266" s="3" t="s">
        <v>89</v>
      </c>
      <c r="BM266" s="101" t="s">
        <v>562</v>
      </c>
    </row>
    <row r="267" spans="2:65" s="12" customFormat="1" ht="6.9" customHeight="1" x14ac:dyDescent="0.3">
      <c r="B267" s="38"/>
      <c r="C267" s="39"/>
      <c r="D267" s="39"/>
      <c r="E267" s="39"/>
      <c r="F267" s="39"/>
      <c r="G267" s="39"/>
      <c r="H267" s="39"/>
      <c r="I267" s="40"/>
      <c r="J267" s="39"/>
      <c r="K267" s="39"/>
      <c r="L267" s="11"/>
    </row>
  </sheetData>
  <mergeCells count="12">
    <mergeCell ref="E91:H91"/>
    <mergeCell ref="L2:V2"/>
    <mergeCell ref="E7:H7"/>
    <mergeCell ref="E9:H9"/>
    <mergeCell ref="E11:H11"/>
    <mergeCell ref="E20:H20"/>
    <mergeCell ref="E29:H29"/>
    <mergeCell ref="E50:H50"/>
    <mergeCell ref="E52:H52"/>
    <mergeCell ref="E54:H54"/>
    <mergeCell ref="E87:H87"/>
    <mergeCell ref="E89:H8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5F84B-6D02-4E57-A66E-6FB95E6F68EE}">
  <dimension ref="B2:BM155"/>
  <sheetViews>
    <sheetView tabSelected="1" workbookViewId="0">
      <selection activeCell="W12" sqref="W12"/>
    </sheetView>
  </sheetViews>
  <sheetFormatPr defaultRowHeight="14.4" x14ac:dyDescent="0.3"/>
  <cols>
    <col min="1" max="1" width="6.44140625" style="2" customWidth="1"/>
    <col min="2" max="2" width="1.33203125" style="2" customWidth="1"/>
    <col min="3" max="3" width="3.21875" style="2" customWidth="1"/>
    <col min="4" max="4" width="3.33203125" style="2" customWidth="1"/>
    <col min="5" max="5" width="13.33203125" style="2" customWidth="1"/>
    <col min="6" max="6" width="39.5546875" style="2" customWidth="1"/>
    <col min="7" max="7" width="5.44140625" style="2" customWidth="1"/>
    <col min="8" max="8" width="8.88671875" style="2"/>
    <col min="9" max="9" width="15.6640625" style="1" customWidth="1"/>
    <col min="10" max="11" width="15.6640625" style="2" customWidth="1"/>
    <col min="12" max="12" width="7.21875" style="2" customWidth="1"/>
    <col min="13" max="13" width="8.44140625" style="2" hidden="1" customWidth="1"/>
    <col min="14" max="14" width="8.88671875" style="2"/>
    <col min="15" max="20" width="11" style="2" hidden="1" customWidth="1"/>
    <col min="21" max="21" width="12.6640625" style="2" hidden="1" customWidth="1"/>
    <col min="22" max="22" width="9.5546875" style="2" customWidth="1"/>
    <col min="23" max="23" width="12.6640625" style="2" customWidth="1"/>
    <col min="24" max="24" width="9.5546875" style="2" customWidth="1"/>
    <col min="25" max="25" width="11.6640625" style="2" customWidth="1"/>
    <col min="26" max="26" width="8.5546875" style="2" customWidth="1"/>
    <col min="27" max="27" width="11.6640625" style="2" customWidth="1"/>
    <col min="28" max="28" width="12.6640625" style="2" customWidth="1"/>
    <col min="29" max="29" width="8.5546875" style="2" customWidth="1"/>
    <col min="30" max="30" width="11.6640625" style="2" customWidth="1"/>
    <col min="31" max="31" width="12.6640625" style="2" customWidth="1"/>
    <col min="32" max="16384" width="8.88671875" style="2"/>
  </cols>
  <sheetData>
    <row r="2" spans="2:46" ht="36.9" customHeight="1" x14ac:dyDescent="0.3">
      <c r="L2" s="124" t="s">
        <v>0</v>
      </c>
      <c r="M2" s="125"/>
      <c r="N2" s="125"/>
      <c r="O2" s="125"/>
      <c r="P2" s="125"/>
      <c r="Q2" s="125"/>
      <c r="R2" s="125"/>
      <c r="S2" s="125"/>
      <c r="T2" s="125"/>
      <c r="U2" s="125"/>
      <c r="V2" s="125"/>
      <c r="AT2" s="3" t="s">
        <v>563</v>
      </c>
    </row>
    <row r="3" spans="2:46" ht="6.9" customHeight="1" x14ac:dyDescent="0.3">
      <c r="B3" s="4"/>
      <c r="C3" s="5"/>
      <c r="D3" s="5"/>
      <c r="E3" s="5"/>
      <c r="F3" s="5"/>
      <c r="G3" s="5"/>
      <c r="H3" s="5"/>
      <c r="I3" s="6"/>
      <c r="J3" s="5"/>
      <c r="K3" s="5"/>
      <c r="L3" s="7"/>
      <c r="AT3" s="3" t="s">
        <v>2</v>
      </c>
    </row>
    <row r="4" spans="2:46" ht="24.9" customHeight="1" x14ac:dyDescent="0.3">
      <c r="B4" s="7"/>
      <c r="D4" s="8" t="s">
        <v>3</v>
      </c>
      <c r="L4" s="7"/>
      <c r="M4" s="9" t="s">
        <v>4</v>
      </c>
      <c r="AT4" s="3" t="s">
        <v>5</v>
      </c>
    </row>
    <row r="5" spans="2:46" ht="6.9" customHeight="1" x14ac:dyDescent="0.3">
      <c r="B5" s="7"/>
      <c r="L5" s="7"/>
    </row>
    <row r="6" spans="2:46" ht="12" customHeight="1" x14ac:dyDescent="0.3">
      <c r="B6" s="7"/>
      <c r="D6" s="10" t="s">
        <v>6</v>
      </c>
      <c r="L6" s="7"/>
    </row>
    <row r="7" spans="2:46" ht="23.25" customHeight="1" x14ac:dyDescent="0.3">
      <c r="B7" s="7"/>
      <c r="E7" s="126" t="str">
        <f>'[1]Rekapitulace stavby'!K6</f>
        <v>Mateřská školka - Stavební úpravy objektu bývalého NS Jednota, Pražská 326, Pyšely</v>
      </c>
      <c r="F7" s="127"/>
      <c r="G7" s="127"/>
      <c r="H7" s="127"/>
      <c r="L7" s="7"/>
    </row>
    <row r="8" spans="2:46" ht="12" customHeight="1" x14ac:dyDescent="0.3">
      <c r="B8" s="7"/>
      <c r="D8" s="10" t="s">
        <v>7</v>
      </c>
      <c r="L8" s="7"/>
    </row>
    <row r="9" spans="2:46" s="12" customFormat="1" ht="16.5" customHeight="1" x14ac:dyDescent="0.3">
      <c r="B9" s="11"/>
      <c r="E9" s="126" t="s">
        <v>8</v>
      </c>
      <c r="F9" s="123"/>
      <c r="G9" s="123"/>
      <c r="H9" s="123"/>
      <c r="I9" s="13"/>
      <c r="L9" s="11"/>
    </row>
    <row r="10" spans="2:46" s="12" customFormat="1" ht="12" customHeight="1" x14ac:dyDescent="0.3">
      <c r="B10" s="11"/>
      <c r="D10" s="10" t="s">
        <v>9</v>
      </c>
      <c r="I10" s="13"/>
      <c r="L10" s="11"/>
    </row>
    <row r="11" spans="2:46" s="12" customFormat="1" ht="16.5" customHeight="1" x14ac:dyDescent="0.3">
      <c r="B11" s="11"/>
      <c r="E11" s="122" t="s">
        <v>564</v>
      </c>
      <c r="F11" s="123"/>
      <c r="G11" s="123"/>
      <c r="H11" s="123"/>
      <c r="I11" s="13"/>
      <c r="L11" s="11"/>
    </row>
    <row r="12" spans="2:46" s="12" customFormat="1" x14ac:dyDescent="0.3">
      <c r="B12" s="11"/>
      <c r="I12" s="13"/>
      <c r="L12" s="11"/>
    </row>
    <row r="13" spans="2:46" s="12" customFormat="1" ht="12" customHeight="1" x14ac:dyDescent="0.3">
      <c r="B13" s="11"/>
      <c r="D13" s="10" t="s">
        <v>11</v>
      </c>
      <c r="F13" s="17" t="s">
        <v>12</v>
      </c>
      <c r="I13" s="14" t="s">
        <v>13</v>
      </c>
      <c r="J13" s="17" t="s">
        <v>12</v>
      </c>
      <c r="L13" s="11"/>
    </row>
    <row r="14" spans="2:46" s="12" customFormat="1" ht="12" customHeight="1" x14ac:dyDescent="0.3">
      <c r="B14" s="11"/>
      <c r="D14" s="10" t="s">
        <v>14</v>
      </c>
      <c r="F14" s="17" t="s">
        <v>15</v>
      </c>
      <c r="I14" s="14" t="s">
        <v>16</v>
      </c>
      <c r="J14" s="15" t="str">
        <f>'[1]Rekapitulace stavby'!AN8</f>
        <v>7. 3. 2020</v>
      </c>
      <c r="L14" s="11"/>
    </row>
    <row r="15" spans="2:46" s="12" customFormat="1" ht="10.95" customHeight="1" x14ac:dyDescent="0.3">
      <c r="B15" s="11"/>
      <c r="I15" s="13"/>
      <c r="L15" s="11"/>
    </row>
    <row r="16" spans="2:46" s="12" customFormat="1" ht="12" customHeight="1" x14ac:dyDescent="0.3">
      <c r="B16" s="11"/>
      <c r="D16" s="10" t="s">
        <v>17</v>
      </c>
      <c r="I16" s="14" t="s">
        <v>18</v>
      </c>
      <c r="J16" s="17" t="s">
        <v>12</v>
      </c>
      <c r="L16" s="11"/>
    </row>
    <row r="17" spans="2:12" s="12" customFormat="1" ht="18" customHeight="1" x14ac:dyDescent="0.3">
      <c r="B17" s="11"/>
      <c r="E17" s="17" t="s">
        <v>19</v>
      </c>
      <c r="I17" s="14" t="s">
        <v>20</v>
      </c>
      <c r="J17" s="17" t="s">
        <v>12</v>
      </c>
      <c r="L17" s="11"/>
    </row>
    <row r="18" spans="2:12" s="12" customFormat="1" ht="6.9" customHeight="1" x14ac:dyDescent="0.3">
      <c r="B18" s="11"/>
      <c r="I18" s="13"/>
      <c r="L18" s="11"/>
    </row>
    <row r="19" spans="2:12" s="12" customFormat="1" ht="12" customHeight="1" x14ac:dyDescent="0.3">
      <c r="B19" s="11"/>
      <c r="D19" s="10" t="s">
        <v>21</v>
      </c>
      <c r="I19" s="14" t="s">
        <v>18</v>
      </c>
      <c r="J19" s="16" t="str">
        <f>'[1]Rekapitulace stavby'!AN13</f>
        <v>Vyplň údaj</v>
      </c>
      <c r="L19" s="11"/>
    </row>
    <row r="20" spans="2:12" s="12" customFormat="1" ht="18" customHeight="1" x14ac:dyDescent="0.3">
      <c r="B20" s="11"/>
      <c r="E20" s="128" t="str">
        <f>'[1]Rekapitulace stavby'!E14</f>
        <v>Vyplň údaj</v>
      </c>
      <c r="F20" s="129"/>
      <c r="G20" s="129"/>
      <c r="H20" s="129"/>
      <c r="I20" s="14" t="s">
        <v>20</v>
      </c>
      <c r="J20" s="16" t="str">
        <f>'[1]Rekapitulace stavby'!AN14</f>
        <v>Vyplň údaj</v>
      </c>
      <c r="L20" s="11"/>
    </row>
    <row r="21" spans="2:12" s="12" customFormat="1" ht="6.9" customHeight="1" x14ac:dyDescent="0.3">
      <c r="B21" s="11"/>
      <c r="I21" s="13"/>
      <c r="L21" s="11"/>
    </row>
    <row r="22" spans="2:12" s="12" customFormat="1" ht="12" customHeight="1" x14ac:dyDescent="0.3">
      <c r="B22" s="11"/>
      <c r="D22" s="10" t="s">
        <v>22</v>
      </c>
      <c r="I22" s="14" t="s">
        <v>18</v>
      </c>
      <c r="J22" s="17" t="s">
        <v>12</v>
      </c>
      <c r="L22" s="11"/>
    </row>
    <row r="23" spans="2:12" s="12" customFormat="1" ht="18" customHeight="1" x14ac:dyDescent="0.3">
      <c r="B23" s="11"/>
      <c r="E23" s="17" t="s">
        <v>23</v>
      </c>
      <c r="I23" s="14" t="s">
        <v>20</v>
      </c>
      <c r="J23" s="17" t="s">
        <v>12</v>
      </c>
      <c r="L23" s="11"/>
    </row>
    <row r="24" spans="2:12" s="12" customFormat="1" ht="6.9" customHeight="1" x14ac:dyDescent="0.3">
      <c r="B24" s="11"/>
      <c r="I24" s="13"/>
      <c r="L24" s="11"/>
    </row>
    <row r="25" spans="2:12" s="12" customFormat="1" ht="12" customHeight="1" x14ac:dyDescent="0.3">
      <c r="B25" s="11"/>
      <c r="D25" s="10" t="s">
        <v>24</v>
      </c>
      <c r="I25" s="14" t="s">
        <v>18</v>
      </c>
      <c r="J25" s="17" t="str">
        <f>IF('[1]Rekapitulace stavby'!AN19="","",'[1]Rekapitulace stavby'!AN19)</f>
        <v/>
      </c>
      <c r="L25" s="11"/>
    </row>
    <row r="26" spans="2:12" s="12" customFormat="1" ht="18" customHeight="1" x14ac:dyDescent="0.3">
      <c r="B26" s="11"/>
      <c r="E26" s="17" t="str">
        <f>IF('[1]Rekapitulace stavby'!E20="","",'[1]Rekapitulace stavby'!E20)</f>
        <v xml:space="preserve"> </v>
      </c>
      <c r="I26" s="14" t="s">
        <v>20</v>
      </c>
      <c r="J26" s="17" t="str">
        <f>IF('[1]Rekapitulace stavby'!AN20="","",'[1]Rekapitulace stavby'!AN20)</f>
        <v/>
      </c>
      <c r="L26" s="11"/>
    </row>
    <row r="27" spans="2:12" s="12" customFormat="1" ht="6.9" customHeight="1" x14ac:dyDescent="0.3">
      <c r="B27" s="11"/>
      <c r="I27" s="13"/>
      <c r="L27" s="11"/>
    </row>
    <row r="28" spans="2:12" s="12" customFormat="1" ht="12" customHeight="1" x14ac:dyDescent="0.3">
      <c r="B28" s="11"/>
      <c r="D28" s="10" t="s">
        <v>25</v>
      </c>
      <c r="I28" s="13"/>
      <c r="L28" s="11"/>
    </row>
    <row r="29" spans="2:12" s="18" customFormat="1" ht="83.25" customHeight="1" x14ac:dyDescent="0.3">
      <c r="B29" s="19"/>
      <c r="E29" s="130" t="s">
        <v>26</v>
      </c>
      <c r="F29" s="130"/>
      <c r="G29" s="130"/>
      <c r="H29" s="130"/>
      <c r="I29" s="20"/>
      <c r="L29" s="19"/>
    </row>
    <row r="30" spans="2:12" s="12" customFormat="1" ht="6.9" customHeight="1" x14ac:dyDescent="0.3">
      <c r="B30" s="11"/>
      <c r="I30" s="13"/>
      <c r="L30" s="11"/>
    </row>
    <row r="31" spans="2:12" s="12" customFormat="1" ht="6.9" customHeight="1" x14ac:dyDescent="0.3">
      <c r="B31" s="11"/>
      <c r="D31" s="21"/>
      <c r="E31" s="21"/>
      <c r="F31" s="21"/>
      <c r="G31" s="21"/>
      <c r="H31" s="21"/>
      <c r="I31" s="22"/>
      <c r="J31" s="21"/>
      <c r="K31" s="21"/>
      <c r="L31" s="11"/>
    </row>
    <row r="32" spans="2:12" s="12" customFormat="1" ht="25.35" customHeight="1" x14ac:dyDescent="0.3">
      <c r="B32" s="11"/>
      <c r="D32" s="23" t="s">
        <v>27</v>
      </c>
      <c r="I32" s="13"/>
      <c r="J32" s="24">
        <f>ROUND(J95, 2)</f>
        <v>0</v>
      </c>
      <c r="L32" s="11"/>
    </row>
    <row r="33" spans="2:12" s="12" customFormat="1" ht="6.9" customHeight="1" x14ac:dyDescent="0.3">
      <c r="B33" s="11"/>
      <c r="D33" s="21"/>
      <c r="E33" s="21"/>
      <c r="F33" s="21"/>
      <c r="G33" s="21"/>
      <c r="H33" s="21"/>
      <c r="I33" s="22"/>
      <c r="J33" s="21"/>
      <c r="K33" s="21"/>
      <c r="L33" s="11"/>
    </row>
    <row r="34" spans="2:12" s="12" customFormat="1" ht="14.4" customHeight="1" x14ac:dyDescent="0.3">
      <c r="B34" s="11"/>
      <c r="F34" s="25" t="s">
        <v>28</v>
      </c>
      <c r="I34" s="26" t="s">
        <v>29</v>
      </c>
      <c r="J34" s="25" t="s">
        <v>30</v>
      </c>
      <c r="L34" s="11"/>
    </row>
    <row r="35" spans="2:12" s="12" customFormat="1" ht="14.4" customHeight="1" x14ac:dyDescent="0.3">
      <c r="B35" s="11"/>
      <c r="D35" s="27" t="s">
        <v>31</v>
      </c>
      <c r="E35" s="10" t="s">
        <v>32</v>
      </c>
      <c r="F35" s="28">
        <f>ROUND((SUM(BE95:BE154)),  2)</f>
        <v>0</v>
      </c>
      <c r="I35" s="29">
        <v>0.21</v>
      </c>
      <c r="J35" s="28">
        <f>ROUND(((SUM(BE95:BE154))*I35),  2)</f>
        <v>0</v>
      </c>
      <c r="L35" s="11"/>
    </row>
    <row r="36" spans="2:12" s="12" customFormat="1" ht="14.4" customHeight="1" x14ac:dyDescent="0.3">
      <c r="B36" s="11"/>
      <c r="E36" s="10" t="s">
        <v>33</v>
      </c>
      <c r="F36" s="28">
        <f>ROUND((SUM(BF95:BF154)),  2)</f>
        <v>0</v>
      </c>
      <c r="I36" s="29">
        <v>0.15</v>
      </c>
      <c r="J36" s="28">
        <f>ROUND(((SUM(BF95:BF154))*I36),  2)</f>
        <v>0</v>
      </c>
      <c r="L36" s="11"/>
    </row>
    <row r="37" spans="2:12" s="12" customFormat="1" ht="14.4" hidden="1" customHeight="1" x14ac:dyDescent="0.3">
      <c r="B37" s="11"/>
      <c r="E37" s="10" t="s">
        <v>34</v>
      </c>
      <c r="F37" s="28">
        <f>ROUND((SUM(BG95:BG154)),  2)</f>
        <v>0</v>
      </c>
      <c r="I37" s="29">
        <v>0.21</v>
      </c>
      <c r="J37" s="28">
        <f>0</f>
        <v>0</v>
      </c>
      <c r="L37" s="11"/>
    </row>
    <row r="38" spans="2:12" s="12" customFormat="1" ht="14.4" hidden="1" customHeight="1" x14ac:dyDescent="0.3">
      <c r="B38" s="11"/>
      <c r="E38" s="10" t="s">
        <v>35</v>
      </c>
      <c r="F38" s="28">
        <f>ROUND((SUM(BH95:BH154)),  2)</f>
        <v>0</v>
      </c>
      <c r="I38" s="29">
        <v>0.15</v>
      </c>
      <c r="J38" s="28">
        <f>0</f>
        <v>0</v>
      </c>
      <c r="L38" s="11"/>
    </row>
    <row r="39" spans="2:12" s="12" customFormat="1" ht="14.4" hidden="1" customHeight="1" x14ac:dyDescent="0.3">
      <c r="B39" s="11"/>
      <c r="E39" s="10" t="s">
        <v>36</v>
      </c>
      <c r="F39" s="28">
        <f>ROUND((SUM(BI95:BI154)),  2)</f>
        <v>0</v>
      </c>
      <c r="I39" s="29">
        <v>0</v>
      </c>
      <c r="J39" s="28">
        <f>0</f>
        <v>0</v>
      </c>
      <c r="L39" s="11"/>
    </row>
    <row r="40" spans="2:12" s="12" customFormat="1" ht="6.9" customHeight="1" x14ac:dyDescent="0.3">
      <c r="B40" s="11"/>
      <c r="I40" s="13"/>
      <c r="L40" s="11"/>
    </row>
    <row r="41" spans="2:12" s="12" customFormat="1" ht="25.35" customHeight="1" x14ac:dyDescent="0.3">
      <c r="B41" s="11"/>
      <c r="C41" s="30"/>
      <c r="D41" s="31" t="s">
        <v>37</v>
      </c>
      <c r="E41" s="32"/>
      <c r="F41" s="32"/>
      <c r="G41" s="33" t="s">
        <v>38</v>
      </c>
      <c r="H41" s="34" t="s">
        <v>39</v>
      </c>
      <c r="I41" s="35"/>
      <c r="J41" s="36">
        <f>SUM(J32:J39)</f>
        <v>0</v>
      </c>
      <c r="K41" s="37"/>
      <c r="L41" s="11"/>
    </row>
    <row r="42" spans="2:12" s="12" customFormat="1" ht="14.4" customHeight="1" x14ac:dyDescent="0.3">
      <c r="B42" s="38"/>
      <c r="C42" s="39"/>
      <c r="D42" s="39"/>
      <c r="E42" s="39"/>
      <c r="F42" s="39"/>
      <c r="G42" s="39"/>
      <c r="H42" s="39"/>
      <c r="I42" s="40"/>
      <c r="J42" s="39"/>
      <c r="K42" s="39"/>
      <c r="L42" s="11"/>
    </row>
    <row r="46" spans="2:12" s="12" customFormat="1" ht="6.9" customHeight="1" x14ac:dyDescent="0.3">
      <c r="B46" s="41"/>
      <c r="C46" s="42"/>
      <c r="D46" s="42"/>
      <c r="E46" s="42"/>
      <c r="F46" s="42"/>
      <c r="G46" s="42"/>
      <c r="H46" s="42"/>
      <c r="I46" s="43"/>
      <c r="J46" s="42"/>
      <c r="K46" s="42"/>
      <c r="L46" s="11"/>
    </row>
    <row r="47" spans="2:12" s="12" customFormat="1" ht="24.9" customHeight="1" x14ac:dyDescent="0.3">
      <c r="B47" s="11"/>
      <c r="C47" s="8" t="s">
        <v>40</v>
      </c>
      <c r="I47" s="13"/>
      <c r="L47" s="11"/>
    </row>
    <row r="48" spans="2:12" s="12" customFormat="1" ht="6.9" customHeight="1" x14ac:dyDescent="0.3">
      <c r="B48" s="11"/>
      <c r="I48" s="13"/>
      <c r="L48" s="11"/>
    </row>
    <row r="49" spans="2:47" s="12" customFormat="1" ht="12" customHeight="1" x14ac:dyDescent="0.3">
      <c r="B49" s="11"/>
      <c r="C49" s="10" t="s">
        <v>6</v>
      </c>
      <c r="I49" s="13"/>
      <c r="L49" s="11"/>
    </row>
    <row r="50" spans="2:47" s="12" customFormat="1" ht="23.25" customHeight="1" x14ac:dyDescent="0.3">
      <c r="B50" s="11"/>
      <c r="E50" s="126" t="str">
        <f>E7</f>
        <v>Mateřská školka - Stavební úpravy objektu bývalého NS Jednota, Pražská 326, Pyšely</v>
      </c>
      <c r="F50" s="127"/>
      <c r="G50" s="127"/>
      <c r="H50" s="127"/>
      <c r="I50" s="13"/>
      <c r="L50" s="11"/>
    </row>
    <row r="51" spans="2:47" ht="12" customHeight="1" x14ac:dyDescent="0.3">
      <c r="B51" s="7"/>
      <c r="C51" s="10" t="s">
        <v>7</v>
      </c>
      <c r="L51" s="7"/>
    </row>
    <row r="52" spans="2:47" s="12" customFormat="1" ht="16.5" customHeight="1" x14ac:dyDescent="0.3">
      <c r="B52" s="11"/>
      <c r="E52" s="126" t="s">
        <v>8</v>
      </c>
      <c r="F52" s="123"/>
      <c r="G52" s="123"/>
      <c r="H52" s="123"/>
      <c r="I52" s="13"/>
      <c r="L52" s="11"/>
    </row>
    <row r="53" spans="2:47" s="12" customFormat="1" ht="12" customHeight="1" x14ac:dyDescent="0.3">
      <c r="B53" s="11"/>
      <c r="C53" s="10" t="s">
        <v>9</v>
      </c>
      <c r="I53" s="13"/>
      <c r="L53" s="11"/>
    </row>
    <row r="54" spans="2:47" s="12" customFormat="1" ht="16.5" customHeight="1" x14ac:dyDescent="0.3">
      <c r="B54" s="11"/>
      <c r="E54" s="122" t="str">
        <f>E11</f>
        <v>03 - elektro - slaboproud</v>
      </c>
      <c r="F54" s="123"/>
      <c r="G54" s="123"/>
      <c r="H54" s="123"/>
      <c r="I54" s="13"/>
      <c r="L54" s="11"/>
    </row>
    <row r="55" spans="2:47" s="12" customFormat="1" ht="6.9" customHeight="1" x14ac:dyDescent="0.3">
      <c r="B55" s="11"/>
      <c r="I55" s="13"/>
      <c r="L55" s="11"/>
    </row>
    <row r="56" spans="2:47" s="12" customFormat="1" ht="12" customHeight="1" x14ac:dyDescent="0.3">
      <c r="B56" s="11"/>
      <c r="C56" s="10" t="s">
        <v>14</v>
      </c>
      <c r="F56" s="17" t="str">
        <f>F14</f>
        <v>Pyšely</v>
      </c>
      <c r="I56" s="14" t="s">
        <v>16</v>
      </c>
      <c r="J56" s="15" t="str">
        <f>IF(J14="","",J14)</f>
        <v>7. 3. 2020</v>
      </c>
      <c r="L56" s="11"/>
    </row>
    <row r="57" spans="2:47" s="12" customFormat="1" ht="6.9" customHeight="1" x14ac:dyDescent="0.3">
      <c r="B57" s="11"/>
      <c r="I57" s="13"/>
      <c r="L57" s="11"/>
    </row>
    <row r="58" spans="2:47" s="12" customFormat="1" ht="54.45" customHeight="1" x14ac:dyDescent="0.3">
      <c r="B58" s="11"/>
      <c r="C58" s="10" t="s">
        <v>17</v>
      </c>
      <c r="F58" s="17" t="str">
        <f>E17</f>
        <v>LORETA invest a.s., Praha 1</v>
      </c>
      <c r="I58" s="14" t="s">
        <v>22</v>
      </c>
      <c r="J58" s="44" t="str">
        <f>E23</f>
        <v>TRIGLYPH architektonická kancelář s.r.o., Praha 6</v>
      </c>
      <c r="L58" s="11"/>
    </row>
    <row r="59" spans="2:47" s="12" customFormat="1" ht="15.15" customHeight="1" x14ac:dyDescent="0.3">
      <c r="B59" s="11"/>
      <c r="C59" s="10" t="s">
        <v>21</v>
      </c>
      <c r="F59" s="17" t="str">
        <f>IF(E20="","",E20)</f>
        <v>Vyplň údaj</v>
      </c>
      <c r="I59" s="14" t="s">
        <v>24</v>
      </c>
      <c r="J59" s="44" t="str">
        <f>E26</f>
        <v xml:space="preserve"> </v>
      </c>
      <c r="L59" s="11"/>
    </row>
    <row r="60" spans="2:47" s="12" customFormat="1" ht="10.35" customHeight="1" x14ac:dyDescent="0.3">
      <c r="B60" s="11"/>
      <c r="I60" s="13"/>
      <c r="L60" s="11"/>
    </row>
    <row r="61" spans="2:47" s="12" customFormat="1" ht="29.25" customHeight="1" x14ac:dyDescent="0.3">
      <c r="B61" s="11"/>
      <c r="C61" s="45" t="s">
        <v>41</v>
      </c>
      <c r="D61" s="30"/>
      <c r="E61" s="30"/>
      <c r="F61" s="30"/>
      <c r="G61" s="30"/>
      <c r="H61" s="30"/>
      <c r="I61" s="46"/>
      <c r="J61" s="47" t="s">
        <v>42</v>
      </c>
      <c r="K61" s="30"/>
      <c r="L61" s="11"/>
    </row>
    <row r="62" spans="2:47" s="12" customFormat="1" ht="10.35" customHeight="1" x14ac:dyDescent="0.3">
      <c r="B62" s="11"/>
      <c r="I62" s="13"/>
      <c r="L62" s="11"/>
    </row>
    <row r="63" spans="2:47" s="12" customFormat="1" ht="22.95" customHeight="1" x14ac:dyDescent="0.3">
      <c r="B63" s="11"/>
      <c r="C63" s="48" t="s">
        <v>43</v>
      </c>
      <c r="I63" s="13"/>
      <c r="J63" s="24">
        <f>J95</f>
        <v>0</v>
      </c>
      <c r="L63" s="11"/>
      <c r="AU63" s="3" t="s">
        <v>44</v>
      </c>
    </row>
    <row r="64" spans="2:47" s="49" customFormat="1" ht="24.9" customHeight="1" x14ac:dyDescent="0.3">
      <c r="B64" s="50"/>
      <c r="D64" s="51" t="s">
        <v>45</v>
      </c>
      <c r="E64" s="52"/>
      <c r="F64" s="52"/>
      <c r="G64" s="52"/>
      <c r="H64" s="52"/>
      <c r="I64" s="53"/>
      <c r="J64" s="54">
        <f>J96</f>
        <v>0</v>
      </c>
      <c r="L64" s="50"/>
    </row>
    <row r="65" spans="2:12" s="55" customFormat="1" ht="19.95" customHeight="1" x14ac:dyDescent="0.3">
      <c r="B65" s="56"/>
      <c r="D65" s="57" t="s">
        <v>565</v>
      </c>
      <c r="E65" s="58"/>
      <c r="F65" s="58"/>
      <c r="G65" s="58"/>
      <c r="H65" s="58"/>
      <c r="I65" s="59"/>
      <c r="J65" s="60">
        <f>J97</f>
        <v>0</v>
      </c>
      <c r="L65" s="56"/>
    </row>
    <row r="66" spans="2:12" s="55" customFormat="1" ht="14.85" customHeight="1" x14ac:dyDescent="0.3">
      <c r="B66" s="56"/>
      <c r="D66" s="57" t="s">
        <v>566</v>
      </c>
      <c r="E66" s="58"/>
      <c r="F66" s="58"/>
      <c r="G66" s="58"/>
      <c r="H66" s="58"/>
      <c r="I66" s="59"/>
      <c r="J66" s="60">
        <f>J98</f>
        <v>0</v>
      </c>
      <c r="L66" s="56"/>
    </row>
    <row r="67" spans="2:12" s="55" customFormat="1" ht="21.75" customHeight="1" x14ac:dyDescent="0.3">
      <c r="B67" s="56"/>
      <c r="D67" s="57" t="s">
        <v>567</v>
      </c>
      <c r="E67" s="58"/>
      <c r="F67" s="58"/>
      <c r="G67" s="58"/>
      <c r="H67" s="58"/>
      <c r="I67" s="59"/>
      <c r="J67" s="60">
        <f>J99</f>
        <v>0</v>
      </c>
      <c r="L67" s="56"/>
    </row>
    <row r="68" spans="2:12" s="55" customFormat="1" ht="21.75" customHeight="1" x14ac:dyDescent="0.3">
      <c r="B68" s="56"/>
      <c r="D68" s="57" t="s">
        <v>568</v>
      </c>
      <c r="E68" s="58"/>
      <c r="F68" s="58"/>
      <c r="G68" s="58"/>
      <c r="H68" s="58"/>
      <c r="I68" s="59"/>
      <c r="J68" s="60">
        <f>J110</f>
        <v>0</v>
      </c>
      <c r="L68" s="56"/>
    </row>
    <row r="69" spans="2:12" s="55" customFormat="1" ht="21.75" customHeight="1" x14ac:dyDescent="0.3">
      <c r="B69" s="56"/>
      <c r="D69" s="57" t="s">
        <v>569</v>
      </c>
      <c r="E69" s="58"/>
      <c r="F69" s="58"/>
      <c r="G69" s="58"/>
      <c r="H69" s="58"/>
      <c r="I69" s="59"/>
      <c r="J69" s="60">
        <f>J118</f>
        <v>0</v>
      </c>
      <c r="L69" s="56"/>
    </row>
    <row r="70" spans="2:12" s="55" customFormat="1" ht="14.85" customHeight="1" x14ac:dyDescent="0.3">
      <c r="B70" s="56"/>
      <c r="D70" s="57" t="s">
        <v>570</v>
      </c>
      <c r="E70" s="58"/>
      <c r="F70" s="58"/>
      <c r="G70" s="58"/>
      <c r="H70" s="58"/>
      <c r="I70" s="59"/>
      <c r="J70" s="60">
        <f>J124</f>
        <v>0</v>
      </c>
      <c r="L70" s="56"/>
    </row>
    <row r="71" spans="2:12" s="55" customFormat="1" ht="14.85" customHeight="1" x14ac:dyDescent="0.3">
      <c r="B71" s="56"/>
      <c r="D71" s="57" t="s">
        <v>571</v>
      </c>
      <c r="E71" s="58"/>
      <c r="F71" s="58"/>
      <c r="G71" s="58"/>
      <c r="H71" s="58"/>
      <c r="I71" s="59"/>
      <c r="J71" s="60">
        <f>J132</f>
        <v>0</v>
      </c>
      <c r="L71" s="56"/>
    </row>
    <row r="72" spans="2:12" s="55" customFormat="1" ht="14.85" customHeight="1" x14ac:dyDescent="0.3">
      <c r="B72" s="56"/>
      <c r="D72" s="57" t="s">
        <v>572</v>
      </c>
      <c r="E72" s="58"/>
      <c r="F72" s="58"/>
      <c r="G72" s="58"/>
      <c r="H72" s="58"/>
      <c r="I72" s="59"/>
      <c r="J72" s="60">
        <f>J149</f>
        <v>0</v>
      </c>
      <c r="L72" s="56"/>
    </row>
    <row r="73" spans="2:12" s="55" customFormat="1" ht="14.85" customHeight="1" x14ac:dyDescent="0.3">
      <c r="B73" s="56"/>
      <c r="D73" s="57" t="s">
        <v>573</v>
      </c>
      <c r="E73" s="58"/>
      <c r="F73" s="58"/>
      <c r="G73" s="58"/>
      <c r="H73" s="58"/>
      <c r="I73" s="59"/>
      <c r="J73" s="60">
        <f>J153</f>
        <v>0</v>
      </c>
      <c r="L73" s="56"/>
    </row>
    <row r="74" spans="2:12" s="12" customFormat="1" ht="21.75" customHeight="1" x14ac:dyDescent="0.3">
      <c r="B74" s="11"/>
      <c r="I74" s="13"/>
      <c r="L74" s="11"/>
    </row>
    <row r="75" spans="2:12" s="12" customFormat="1" ht="6.9" customHeight="1" x14ac:dyDescent="0.3">
      <c r="B75" s="38"/>
      <c r="C75" s="39"/>
      <c r="D75" s="39"/>
      <c r="E75" s="39"/>
      <c r="F75" s="39"/>
      <c r="G75" s="39"/>
      <c r="H75" s="39"/>
      <c r="I75" s="40"/>
      <c r="J75" s="39"/>
      <c r="K75" s="39"/>
      <c r="L75" s="11"/>
    </row>
    <row r="79" spans="2:12" s="12" customFormat="1" ht="6.9" customHeight="1" x14ac:dyDescent="0.3">
      <c r="B79" s="41"/>
      <c r="C79" s="42"/>
      <c r="D79" s="42"/>
      <c r="E79" s="42"/>
      <c r="F79" s="42"/>
      <c r="G79" s="42"/>
      <c r="H79" s="42"/>
      <c r="I79" s="43"/>
      <c r="J79" s="42"/>
      <c r="K79" s="42"/>
      <c r="L79" s="11"/>
    </row>
    <row r="80" spans="2:12" s="12" customFormat="1" ht="24.9" customHeight="1" x14ac:dyDescent="0.3">
      <c r="B80" s="11"/>
      <c r="C80" s="8" t="s">
        <v>59</v>
      </c>
      <c r="I80" s="13"/>
      <c r="L80" s="11"/>
    </row>
    <row r="81" spans="2:63" s="12" customFormat="1" ht="6.9" customHeight="1" x14ac:dyDescent="0.3">
      <c r="B81" s="11"/>
      <c r="I81" s="13"/>
      <c r="L81" s="11"/>
    </row>
    <row r="82" spans="2:63" s="12" customFormat="1" ht="12" customHeight="1" x14ac:dyDescent="0.3">
      <c r="B82" s="11"/>
      <c r="C82" s="10" t="s">
        <v>6</v>
      </c>
      <c r="I82" s="13"/>
      <c r="L82" s="11"/>
    </row>
    <row r="83" spans="2:63" s="12" customFormat="1" ht="23.25" customHeight="1" x14ac:dyDescent="0.3">
      <c r="B83" s="11"/>
      <c r="E83" s="126" t="str">
        <f>E7</f>
        <v>Mateřská školka - Stavební úpravy objektu bývalého NS Jednota, Pražská 326, Pyšely</v>
      </c>
      <c r="F83" s="127"/>
      <c r="G83" s="127"/>
      <c r="H83" s="127"/>
      <c r="I83" s="13"/>
      <c r="L83" s="11"/>
    </row>
    <row r="84" spans="2:63" ht="12" customHeight="1" x14ac:dyDescent="0.3">
      <c r="B84" s="7"/>
      <c r="C84" s="10" t="s">
        <v>7</v>
      </c>
      <c r="L84" s="7"/>
    </row>
    <row r="85" spans="2:63" s="12" customFormat="1" ht="16.5" customHeight="1" x14ac:dyDescent="0.3">
      <c r="B85" s="11"/>
      <c r="E85" s="126" t="s">
        <v>8</v>
      </c>
      <c r="F85" s="123"/>
      <c r="G85" s="123"/>
      <c r="H85" s="123"/>
      <c r="I85" s="13"/>
      <c r="L85" s="11"/>
    </row>
    <row r="86" spans="2:63" s="12" customFormat="1" ht="12" customHeight="1" x14ac:dyDescent="0.3">
      <c r="B86" s="11"/>
      <c r="C86" s="10" t="s">
        <v>9</v>
      </c>
      <c r="I86" s="13"/>
      <c r="L86" s="11"/>
    </row>
    <row r="87" spans="2:63" s="12" customFormat="1" ht="16.5" customHeight="1" x14ac:dyDescent="0.3">
      <c r="B87" s="11"/>
      <c r="E87" s="122" t="str">
        <f>E11</f>
        <v>03 - elektro - slaboproud</v>
      </c>
      <c r="F87" s="123"/>
      <c r="G87" s="123"/>
      <c r="H87" s="123"/>
      <c r="I87" s="13"/>
      <c r="L87" s="11"/>
    </row>
    <row r="88" spans="2:63" s="12" customFormat="1" ht="6.9" customHeight="1" x14ac:dyDescent="0.3">
      <c r="B88" s="11"/>
      <c r="I88" s="13"/>
      <c r="L88" s="11"/>
    </row>
    <row r="89" spans="2:63" s="12" customFormat="1" ht="12" customHeight="1" x14ac:dyDescent="0.3">
      <c r="B89" s="11"/>
      <c r="C89" s="10" t="s">
        <v>14</v>
      </c>
      <c r="F89" s="17" t="str">
        <f>F14</f>
        <v>Pyšely</v>
      </c>
      <c r="I89" s="14" t="s">
        <v>16</v>
      </c>
      <c r="J89" s="15" t="str">
        <f>IF(J14="","",J14)</f>
        <v>7. 3. 2020</v>
      </c>
      <c r="L89" s="11"/>
    </row>
    <row r="90" spans="2:63" s="12" customFormat="1" ht="6.9" customHeight="1" x14ac:dyDescent="0.3">
      <c r="B90" s="11"/>
      <c r="I90" s="13"/>
      <c r="L90" s="11"/>
    </row>
    <row r="91" spans="2:63" s="12" customFormat="1" ht="54.45" customHeight="1" x14ac:dyDescent="0.3">
      <c r="B91" s="11"/>
      <c r="C91" s="10" t="s">
        <v>17</v>
      </c>
      <c r="F91" s="17" t="str">
        <f>E17</f>
        <v>LORETA invest a.s., Praha 1</v>
      </c>
      <c r="I91" s="14" t="s">
        <v>22</v>
      </c>
      <c r="J91" s="44" t="str">
        <f>E23</f>
        <v>TRIGLYPH architektonická kancelář s.r.o., Praha 6</v>
      </c>
      <c r="L91" s="11"/>
    </row>
    <row r="92" spans="2:63" s="12" customFormat="1" ht="15.15" customHeight="1" x14ac:dyDescent="0.3">
      <c r="B92" s="11"/>
      <c r="C92" s="10" t="s">
        <v>21</v>
      </c>
      <c r="F92" s="17" t="str">
        <f>IF(E20="","",E20)</f>
        <v>Vyplň údaj</v>
      </c>
      <c r="I92" s="14" t="s">
        <v>24</v>
      </c>
      <c r="J92" s="44" t="str">
        <f>E26</f>
        <v xml:space="preserve"> </v>
      </c>
      <c r="L92" s="11"/>
    </row>
    <row r="93" spans="2:63" s="12" customFormat="1" ht="10.35" customHeight="1" x14ac:dyDescent="0.3">
      <c r="B93" s="11"/>
      <c r="I93" s="13"/>
      <c r="L93" s="11"/>
    </row>
    <row r="94" spans="2:63" s="61" customFormat="1" ht="29.25" customHeight="1" x14ac:dyDescent="0.3">
      <c r="B94" s="62"/>
      <c r="C94" s="63" t="s">
        <v>60</v>
      </c>
      <c r="D94" s="64" t="s">
        <v>61</v>
      </c>
      <c r="E94" s="64" t="s">
        <v>62</v>
      </c>
      <c r="F94" s="64" t="s">
        <v>63</v>
      </c>
      <c r="G94" s="64" t="s">
        <v>64</v>
      </c>
      <c r="H94" s="64" t="s">
        <v>65</v>
      </c>
      <c r="I94" s="65" t="s">
        <v>66</v>
      </c>
      <c r="J94" s="64" t="s">
        <v>42</v>
      </c>
      <c r="K94" s="66" t="s">
        <v>67</v>
      </c>
      <c r="L94" s="62"/>
      <c r="M94" s="67" t="s">
        <v>12</v>
      </c>
      <c r="N94" s="68" t="s">
        <v>31</v>
      </c>
      <c r="O94" s="68" t="s">
        <v>68</v>
      </c>
      <c r="P94" s="68" t="s">
        <v>69</v>
      </c>
      <c r="Q94" s="68" t="s">
        <v>70</v>
      </c>
      <c r="R94" s="68" t="s">
        <v>71</v>
      </c>
      <c r="S94" s="68" t="s">
        <v>72</v>
      </c>
      <c r="T94" s="69" t="s">
        <v>73</v>
      </c>
    </row>
    <row r="95" spans="2:63" s="12" customFormat="1" ht="22.95" customHeight="1" x14ac:dyDescent="0.3">
      <c r="B95" s="11"/>
      <c r="C95" s="70" t="s">
        <v>74</v>
      </c>
      <c r="I95" s="13"/>
      <c r="J95" s="71">
        <f>BK95</f>
        <v>0</v>
      </c>
      <c r="L95" s="11"/>
      <c r="M95" s="72"/>
      <c r="N95" s="21"/>
      <c r="O95" s="21"/>
      <c r="P95" s="73">
        <f>P96</f>
        <v>0</v>
      </c>
      <c r="Q95" s="21"/>
      <c r="R95" s="73">
        <f>R96</f>
        <v>0</v>
      </c>
      <c r="S95" s="21"/>
      <c r="T95" s="74">
        <f>T96</f>
        <v>0</v>
      </c>
      <c r="AT95" s="3" t="s">
        <v>75</v>
      </c>
      <c r="AU95" s="3" t="s">
        <v>44</v>
      </c>
      <c r="BK95" s="75">
        <f>BK96</f>
        <v>0</v>
      </c>
    </row>
    <row r="96" spans="2:63" s="76" customFormat="1" ht="25.95" customHeight="1" x14ac:dyDescent="0.25">
      <c r="B96" s="77"/>
      <c r="D96" s="78" t="s">
        <v>75</v>
      </c>
      <c r="E96" s="79" t="s">
        <v>76</v>
      </c>
      <c r="F96" s="79" t="s">
        <v>77</v>
      </c>
      <c r="I96" s="80"/>
      <c r="J96" s="81">
        <f>BK96</f>
        <v>0</v>
      </c>
      <c r="L96" s="77"/>
      <c r="M96" s="82"/>
      <c r="P96" s="83">
        <f>P97</f>
        <v>0</v>
      </c>
      <c r="R96" s="83">
        <f>R97</f>
        <v>0</v>
      </c>
      <c r="T96" s="84">
        <f>T97</f>
        <v>0</v>
      </c>
      <c r="AR96" s="78" t="s">
        <v>2</v>
      </c>
      <c r="AT96" s="85" t="s">
        <v>75</v>
      </c>
      <c r="AU96" s="85" t="s">
        <v>78</v>
      </c>
      <c r="AY96" s="78" t="s">
        <v>79</v>
      </c>
      <c r="BK96" s="86">
        <f>BK97</f>
        <v>0</v>
      </c>
    </row>
    <row r="97" spans="2:65" s="76" customFormat="1" ht="22.95" customHeight="1" x14ac:dyDescent="0.25">
      <c r="B97" s="77"/>
      <c r="D97" s="78" t="s">
        <v>75</v>
      </c>
      <c r="E97" s="87" t="s">
        <v>574</v>
      </c>
      <c r="F97" s="87" t="s">
        <v>575</v>
      </c>
      <c r="I97" s="80"/>
      <c r="J97" s="88">
        <f>BK97</f>
        <v>0</v>
      </c>
      <c r="L97" s="77"/>
      <c r="M97" s="82"/>
      <c r="P97" s="83">
        <f>P98+P124+P132+P149+P153</f>
        <v>0</v>
      </c>
      <c r="R97" s="83">
        <f>R98+R124+R132+R149+R153</f>
        <v>0</v>
      </c>
      <c r="T97" s="84">
        <f>T98+T124+T132+T149+T153</f>
        <v>0</v>
      </c>
      <c r="AR97" s="78" t="s">
        <v>2</v>
      </c>
      <c r="AT97" s="85" t="s">
        <v>75</v>
      </c>
      <c r="AU97" s="85" t="s">
        <v>82</v>
      </c>
      <c r="AY97" s="78" t="s">
        <v>79</v>
      </c>
      <c r="BK97" s="86">
        <f>BK98+BK124+BK132+BK149+BK153</f>
        <v>0</v>
      </c>
    </row>
    <row r="98" spans="2:65" s="76" customFormat="1" ht="20.85" customHeight="1" x14ac:dyDescent="0.25">
      <c r="B98" s="77"/>
      <c r="D98" s="78" t="s">
        <v>75</v>
      </c>
      <c r="E98" s="87" t="s">
        <v>83</v>
      </c>
      <c r="F98" s="87" t="s">
        <v>576</v>
      </c>
      <c r="I98" s="80"/>
      <c r="J98" s="88">
        <f>BK98</f>
        <v>0</v>
      </c>
      <c r="L98" s="77"/>
      <c r="M98" s="82"/>
      <c r="P98" s="83">
        <f>P99+P110+P118</f>
        <v>0</v>
      </c>
      <c r="R98" s="83">
        <f>R99+R110+R118</f>
        <v>0</v>
      </c>
      <c r="T98" s="84">
        <f>T99+T110+T118</f>
        <v>0</v>
      </c>
      <c r="AR98" s="78" t="s">
        <v>82</v>
      </c>
      <c r="AT98" s="85" t="s">
        <v>75</v>
      </c>
      <c r="AU98" s="85" t="s">
        <v>2</v>
      </c>
      <c r="AY98" s="78" t="s">
        <v>79</v>
      </c>
      <c r="BK98" s="86">
        <f>BK99+BK110+BK118</f>
        <v>0</v>
      </c>
    </row>
    <row r="99" spans="2:65" s="107" customFormat="1" ht="20.85" customHeight="1" x14ac:dyDescent="0.2">
      <c r="B99" s="108"/>
      <c r="D99" s="109" t="s">
        <v>75</v>
      </c>
      <c r="E99" s="109" t="s">
        <v>106</v>
      </c>
      <c r="F99" s="109" t="s">
        <v>577</v>
      </c>
      <c r="I99" s="110"/>
      <c r="J99" s="111">
        <f>BK99</f>
        <v>0</v>
      </c>
      <c r="L99" s="108"/>
      <c r="M99" s="112"/>
      <c r="P99" s="113">
        <f>SUM(P100:P109)</f>
        <v>0</v>
      </c>
      <c r="R99" s="113">
        <f>SUM(R100:R109)</f>
        <v>0</v>
      </c>
      <c r="T99" s="114">
        <f>SUM(T100:T109)</f>
        <v>0</v>
      </c>
      <c r="AR99" s="109" t="s">
        <v>82</v>
      </c>
      <c r="AT99" s="115" t="s">
        <v>75</v>
      </c>
      <c r="AU99" s="115" t="s">
        <v>90</v>
      </c>
      <c r="AY99" s="109" t="s">
        <v>79</v>
      </c>
      <c r="BK99" s="116">
        <f>SUM(BK100:BK109)</f>
        <v>0</v>
      </c>
    </row>
    <row r="100" spans="2:65" s="12" customFormat="1" ht="16.5" customHeight="1" x14ac:dyDescent="0.3">
      <c r="B100" s="89"/>
      <c r="C100" s="90" t="s">
        <v>82</v>
      </c>
      <c r="D100" s="90" t="s">
        <v>85</v>
      </c>
      <c r="E100" s="91" t="s">
        <v>578</v>
      </c>
      <c r="F100" s="92" t="s">
        <v>579</v>
      </c>
      <c r="G100" s="93" t="s">
        <v>88</v>
      </c>
      <c r="H100" s="94">
        <v>1</v>
      </c>
      <c r="I100" s="95"/>
      <c r="J100" s="96">
        <f t="shared" ref="J100:J109" si="0">ROUND(I100*H100,2)</f>
        <v>0</v>
      </c>
      <c r="K100" s="92" t="s">
        <v>12</v>
      </c>
      <c r="L100" s="11"/>
      <c r="M100" s="97" t="s">
        <v>12</v>
      </c>
      <c r="N100" s="98" t="s">
        <v>32</v>
      </c>
      <c r="P100" s="99">
        <f t="shared" ref="P100:P109" si="1">O100*H100</f>
        <v>0</v>
      </c>
      <c r="Q100" s="99">
        <v>0</v>
      </c>
      <c r="R100" s="99">
        <f t="shared" ref="R100:R109" si="2">Q100*H100</f>
        <v>0</v>
      </c>
      <c r="S100" s="99">
        <v>0</v>
      </c>
      <c r="T100" s="100">
        <f t="shared" ref="T100:T109" si="3">S100*H100</f>
        <v>0</v>
      </c>
      <c r="AR100" s="101" t="s">
        <v>89</v>
      </c>
      <c r="AT100" s="101" t="s">
        <v>85</v>
      </c>
      <c r="AU100" s="101" t="s">
        <v>89</v>
      </c>
      <c r="AY100" s="3" t="s">
        <v>79</v>
      </c>
      <c r="BE100" s="102">
        <f t="shared" ref="BE100:BE109" si="4">IF(N100="základní",J100,0)</f>
        <v>0</v>
      </c>
      <c r="BF100" s="102">
        <f t="shared" ref="BF100:BF109" si="5">IF(N100="snížená",J100,0)</f>
        <v>0</v>
      </c>
      <c r="BG100" s="102">
        <f t="shared" ref="BG100:BG109" si="6">IF(N100="zákl. přenesená",J100,0)</f>
        <v>0</v>
      </c>
      <c r="BH100" s="102">
        <f t="shared" ref="BH100:BH109" si="7">IF(N100="sníž. přenesená",J100,0)</f>
        <v>0</v>
      </c>
      <c r="BI100" s="102">
        <f t="shared" ref="BI100:BI109" si="8">IF(N100="nulová",J100,0)</f>
        <v>0</v>
      </c>
      <c r="BJ100" s="3" t="s">
        <v>82</v>
      </c>
      <c r="BK100" s="102">
        <f t="shared" ref="BK100:BK109" si="9">ROUND(I100*H100,2)</f>
        <v>0</v>
      </c>
      <c r="BL100" s="3" t="s">
        <v>89</v>
      </c>
      <c r="BM100" s="101" t="s">
        <v>2</v>
      </c>
    </row>
    <row r="101" spans="2:65" s="12" customFormat="1" ht="16.5" customHeight="1" x14ac:dyDescent="0.3">
      <c r="B101" s="89"/>
      <c r="C101" s="90" t="s">
        <v>2</v>
      </c>
      <c r="D101" s="90" t="s">
        <v>85</v>
      </c>
      <c r="E101" s="91" t="s">
        <v>553</v>
      </c>
      <c r="F101" s="92" t="s">
        <v>580</v>
      </c>
      <c r="G101" s="93" t="s">
        <v>88</v>
      </c>
      <c r="H101" s="94">
        <v>1</v>
      </c>
      <c r="I101" s="95"/>
      <c r="J101" s="96">
        <f t="shared" si="0"/>
        <v>0</v>
      </c>
      <c r="K101" s="92" t="s">
        <v>12</v>
      </c>
      <c r="L101" s="11"/>
      <c r="M101" s="97" t="s">
        <v>12</v>
      </c>
      <c r="N101" s="98" t="s">
        <v>32</v>
      </c>
      <c r="P101" s="99">
        <f t="shared" si="1"/>
        <v>0</v>
      </c>
      <c r="Q101" s="99">
        <v>0</v>
      </c>
      <c r="R101" s="99">
        <f t="shared" si="2"/>
        <v>0</v>
      </c>
      <c r="S101" s="99">
        <v>0</v>
      </c>
      <c r="T101" s="100">
        <f t="shared" si="3"/>
        <v>0</v>
      </c>
      <c r="AR101" s="101" t="s">
        <v>89</v>
      </c>
      <c r="AT101" s="101" t="s">
        <v>85</v>
      </c>
      <c r="AU101" s="101" t="s">
        <v>89</v>
      </c>
      <c r="AY101" s="3" t="s">
        <v>79</v>
      </c>
      <c r="BE101" s="102">
        <f t="shared" si="4"/>
        <v>0</v>
      </c>
      <c r="BF101" s="102">
        <f t="shared" si="5"/>
        <v>0</v>
      </c>
      <c r="BG101" s="102">
        <f t="shared" si="6"/>
        <v>0</v>
      </c>
      <c r="BH101" s="102">
        <f t="shared" si="7"/>
        <v>0</v>
      </c>
      <c r="BI101" s="102">
        <f t="shared" si="8"/>
        <v>0</v>
      </c>
      <c r="BJ101" s="3" t="s">
        <v>82</v>
      </c>
      <c r="BK101" s="102">
        <f t="shared" si="9"/>
        <v>0</v>
      </c>
      <c r="BL101" s="3" t="s">
        <v>89</v>
      </c>
      <c r="BM101" s="101" t="s">
        <v>89</v>
      </c>
    </row>
    <row r="102" spans="2:65" s="12" customFormat="1" ht="44.25" customHeight="1" x14ac:dyDescent="0.3">
      <c r="B102" s="89"/>
      <c r="C102" s="90" t="s">
        <v>90</v>
      </c>
      <c r="D102" s="90" t="s">
        <v>85</v>
      </c>
      <c r="E102" s="91" t="s">
        <v>581</v>
      </c>
      <c r="F102" s="92" t="s">
        <v>582</v>
      </c>
      <c r="G102" s="93" t="s">
        <v>88</v>
      </c>
      <c r="H102" s="94">
        <v>1</v>
      </c>
      <c r="I102" s="95"/>
      <c r="J102" s="96">
        <f t="shared" si="0"/>
        <v>0</v>
      </c>
      <c r="K102" s="92" t="s">
        <v>12</v>
      </c>
      <c r="L102" s="11"/>
      <c r="M102" s="97" t="s">
        <v>12</v>
      </c>
      <c r="N102" s="98" t="s">
        <v>32</v>
      </c>
      <c r="P102" s="99">
        <f t="shared" si="1"/>
        <v>0</v>
      </c>
      <c r="Q102" s="99">
        <v>0</v>
      </c>
      <c r="R102" s="99">
        <f t="shared" si="2"/>
        <v>0</v>
      </c>
      <c r="S102" s="99">
        <v>0</v>
      </c>
      <c r="T102" s="100">
        <f t="shared" si="3"/>
        <v>0</v>
      </c>
      <c r="AR102" s="101" t="s">
        <v>89</v>
      </c>
      <c r="AT102" s="101" t="s">
        <v>85</v>
      </c>
      <c r="AU102" s="101" t="s">
        <v>89</v>
      </c>
      <c r="AY102" s="3" t="s">
        <v>79</v>
      </c>
      <c r="BE102" s="102">
        <f t="shared" si="4"/>
        <v>0</v>
      </c>
      <c r="BF102" s="102">
        <f t="shared" si="5"/>
        <v>0</v>
      </c>
      <c r="BG102" s="102">
        <f t="shared" si="6"/>
        <v>0</v>
      </c>
      <c r="BH102" s="102">
        <f t="shared" si="7"/>
        <v>0</v>
      </c>
      <c r="BI102" s="102">
        <f t="shared" si="8"/>
        <v>0</v>
      </c>
      <c r="BJ102" s="3" t="s">
        <v>82</v>
      </c>
      <c r="BK102" s="102">
        <f t="shared" si="9"/>
        <v>0</v>
      </c>
      <c r="BL102" s="3" t="s">
        <v>89</v>
      </c>
      <c r="BM102" s="101" t="s">
        <v>95</v>
      </c>
    </row>
    <row r="103" spans="2:65" s="12" customFormat="1" ht="21.75" customHeight="1" x14ac:dyDescent="0.3">
      <c r="B103" s="89"/>
      <c r="C103" s="90" t="s">
        <v>89</v>
      </c>
      <c r="D103" s="90" t="s">
        <v>85</v>
      </c>
      <c r="E103" s="91" t="s">
        <v>583</v>
      </c>
      <c r="F103" s="92" t="s">
        <v>584</v>
      </c>
      <c r="G103" s="93" t="s">
        <v>88</v>
      </c>
      <c r="H103" s="94">
        <v>1</v>
      </c>
      <c r="I103" s="95"/>
      <c r="J103" s="96">
        <f t="shared" si="0"/>
        <v>0</v>
      </c>
      <c r="K103" s="92" t="s">
        <v>12</v>
      </c>
      <c r="L103" s="11"/>
      <c r="M103" s="97" t="s">
        <v>12</v>
      </c>
      <c r="N103" s="98" t="s">
        <v>32</v>
      </c>
      <c r="P103" s="99">
        <f t="shared" si="1"/>
        <v>0</v>
      </c>
      <c r="Q103" s="99">
        <v>0</v>
      </c>
      <c r="R103" s="99">
        <f t="shared" si="2"/>
        <v>0</v>
      </c>
      <c r="S103" s="99">
        <v>0</v>
      </c>
      <c r="T103" s="100">
        <f t="shared" si="3"/>
        <v>0</v>
      </c>
      <c r="AR103" s="101" t="s">
        <v>89</v>
      </c>
      <c r="AT103" s="101" t="s">
        <v>85</v>
      </c>
      <c r="AU103" s="101" t="s">
        <v>89</v>
      </c>
      <c r="AY103" s="3" t="s">
        <v>79</v>
      </c>
      <c r="BE103" s="102">
        <f t="shared" si="4"/>
        <v>0</v>
      </c>
      <c r="BF103" s="102">
        <f t="shared" si="5"/>
        <v>0</v>
      </c>
      <c r="BG103" s="102">
        <f t="shared" si="6"/>
        <v>0</v>
      </c>
      <c r="BH103" s="102">
        <f t="shared" si="7"/>
        <v>0</v>
      </c>
      <c r="BI103" s="102">
        <f t="shared" si="8"/>
        <v>0</v>
      </c>
      <c r="BJ103" s="3" t="s">
        <v>82</v>
      </c>
      <c r="BK103" s="102">
        <f t="shared" si="9"/>
        <v>0</v>
      </c>
      <c r="BL103" s="3" t="s">
        <v>89</v>
      </c>
      <c r="BM103" s="101" t="s">
        <v>98</v>
      </c>
    </row>
    <row r="104" spans="2:65" s="12" customFormat="1" ht="16.5" customHeight="1" x14ac:dyDescent="0.3">
      <c r="B104" s="89"/>
      <c r="C104" s="90" t="s">
        <v>99</v>
      </c>
      <c r="D104" s="90" t="s">
        <v>85</v>
      </c>
      <c r="E104" s="91" t="s">
        <v>585</v>
      </c>
      <c r="F104" s="92" t="s">
        <v>586</v>
      </c>
      <c r="G104" s="93" t="s">
        <v>88</v>
      </c>
      <c r="H104" s="94">
        <v>3</v>
      </c>
      <c r="I104" s="95"/>
      <c r="J104" s="96">
        <f t="shared" si="0"/>
        <v>0</v>
      </c>
      <c r="K104" s="92" t="s">
        <v>12</v>
      </c>
      <c r="L104" s="11"/>
      <c r="M104" s="97" t="s">
        <v>12</v>
      </c>
      <c r="N104" s="98" t="s">
        <v>32</v>
      </c>
      <c r="P104" s="99">
        <f t="shared" si="1"/>
        <v>0</v>
      </c>
      <c r="Q104" s="99">
        <v>0</v>
      </c>
      <c r="R104" s="99">
        <f t="shared" si="2"/>
        <v>0</v>
      </c>
      <c r="S104" s="99">
        <v>0</v>
      </c>
      <c r="T104" s="100">
        <f t="shared" si="3"/>
        <v>0</v>
      </c>
      <c r="AR104" s="101" t="s">
        <v>89</v>
      </c>
      <c r="AT104" s="101" t="s">
        <v>85</v>
      </c>
      <c r="AU104" s="101" t="s">
        <v>89</v>
      </c>
      <c r="AY104" s="3" t="s">
        <v>79</v>
      </c>
      <c r="BE104" s="102">
        <f t="shared" si="4"/>
        <v>0</v>
      </c>
      <c r="BF104" s="102">
        <f t="shared" si="5"/>
        <v>0</v>
      </c>
      <c r="BG104" s="102">
        <f t="shared" si="6"/>
        <v>0</v>
      </c>
      <c r="BH104" s="102">
        <f t="shared" si="7"/>
        <v>0</v>
      </c>
      <c r="BI104" s="102">
        <f t="shared" si="8"/>
        <v>0</v>
      </c>
      <c r="BJ104" s="3" t="s">
        <v>82</v>
      </c>
      <c r="BK104" s="102">
        <f t="shared" si="9"/>
        <v>0</v>
      </c>
      <c r="BL104" s="3" t="s">
        <v>89</v>
      </c>
      <c r="BM104" s="101" t="s">
        <v>102</v>
      </c>
    </row>
    <row r="105" spans="2:65" s="12" customFormat="1" ht="33" customHeight="1" x14ac:dyDescent="0.3">
      <c r="B105" s="89"/>
      <c r="C105" s="90" t="s">
        <v>95</v>
      </c>
      <c r="D105" s="90" t="s">
        <v>85</v>
      </c>
      <c r="E105" s="91" t="s">
        <v>587</v>
      </c>
      <c r="F105" s="92" t="s">
        <v>588</v>
      </c>
      <c r="G105" s="93" t="s">
        <v>88</v>
      </c>
      <c r="H105" s="94">
        <v>1</v>
      </c>
      <c r="I105" s="95"/>
      <c r="J105" s="96">
        <f t="shared" si="0"/>
        <v>0</v>
      </c>
      <c r="K105" s="92" t="s">
        <v>12</v>
      </c>
      <c r="L105" s="11"/>
      <c r="M105" s="97" t="s">
        <v>12</v>
      </c>
      <c r="N105" s="98" t="s">
        <v>32</v>
      </c>
      <c r="P105" s="99">
        <f t="shared" si="1"/>
        <v>0</v>
      </c>
      <c r="Q105" s="99">
        <v>0</v>
      </c>
      <c r="R105" s="99">
        <f t="shared" si="2"/>
        <v>0</v>
      </c>
      <c r="S105" s="99">
        <v>0</v>
      </c>
      <c r="T105" s="100">
        <f t="shared" si="3"/>
        <v>0</v>
      </c>
      <c r="AR105" s="101" t="s">
        <v>89</v>
      </c>
      <c r="AT105" s="101" t="s">
        <v>85</v>
      </c>
      <c r="AU105" s="101" t="s">
        <v>89</v>
      </c>
      <c r="AY105" s="3" t="s">
        <v>79</v>
      </c>
      <c r="BE105" s="102">
        <f t="shared" si="4"/>
        <v>0</v>
      </c>
      <c r="BF105" s="102">
        <f t="shared" si="5"/>
        <v>0</v>
      </c>
      <c r="BG105" s="102">
        <f t="shared" si="6"/>
        <v>0</v>
      </c>
      <c r="BH105" s="102">
        <f t="shared" si="7"/>
        <v>0</v>
      </c>
      <c r="BI105" s="102">
        <f t="shared" si="8"/>
        <v>0</v>
      </c>
      <c r="BJ105" s="3" t="s">
        <v>82</v>
      </c>
      <c r="BK105" s="102">
        <f t="shared" si="9"/>
        <v>0</v>
      </c>
      <c r="BL105" s="3" t="s">
        <v>89</v>
      </c>
      <c r="BM105" s="101" t="s">
        <v>126</v>
      </c>
    </row>
    <row r="106" spans="2:65" s="12" customFormat="1" ht="21.75" customHeight="1" x14ac:dyDescent="0.3">
      <c r="B106" s="89"/>
      <c r="C106" s="90" t="s">
        <v>108</v>
      </c>
      <c r="D106" s="90" t="s">
        <v>85</v>
      </c>
      <c r="E106" s="91" t="s">
        <v>589</v>
      </c>
      <c r="F106" s="92" t="s">
        <v>590</v>
      </c>
      <c r="G106" s="93" t="s">
        <v>88</v>
      </c>
      <c r="H106" s="94">
        <v>1</v>
      </c>
      <c r="I106" s="95"/>
      <c r="J106" s="96">
        <f t="shared" si="0"/>
        <v>0</v>
      </c>
      <c r="K106" s="92" t="s">
        <v>12</v>
      </c>
      <c r="L106" s="11"/>
      <c r="M106" s="97" t="s">
        <v>12</v>
      </c>
      <c r="N106" s="98" t="s">
        <v>32</v>
      </c>
      <c r="P106" s="99">
        <f t="shared" si="1"/>
        <v>0</v>
      </c>
      <c r="Q106" s="99">
        <v>0</v>
      </c>
      <c r="R106" s="99">
        <f t="shared" si="2"/>
        <v>0</v>
      </c>
      <c r="S106" s="99">
        <v>0</v>
      </c>
      <c r="T106" s="100">
        <f t="shared" si="3"/>
        <v>0</v>
      </c>
      <c r="AR106" s="101" t="s">
        <v>89</v>
      </c>
      <c r="AT106" s="101" t="s">
        <v>85</v>
      </c>
      <c r="AU106" s="101" t="s">
        <v>89</v>
      </c>
      <c r="AY106" s="3" t="s">
        <v>79</v>
      </c>
      <c r="BE106" s="102">
        <f t="shared" si="4"/>
        <v>0</v>
      </c>
      <c r="BF106" s="102">
        <f t="shared" si="5"/>
        <v>0</v>
      </c>
      <c r="BG106" s="102">
        <f t="shared" si="6"/>
        <v>0</v>
      </c>
      <c r="BH106" s="102">
        <f t="shared" si="7"/>
        <v>0</v>
      </c>
      <c r="BI106" s="102">
        <f t="shared" si="8"/>
        <v>0</v>
      </c>
      <c r="BJ106" s="3" t="s">
        <v>82</v>
      </c>
      <c r="BK106" s="102">
        <f t="shared" si="9"/>
        <v>0</v>
      </c>
      <c r="BL106" s="3" t="s">
        <v>89</v>
      </c>
      <c r="BM106" s="101" t="s">
        <v>105</v>
      </c>
    </row>
    <row r="107" spans="2:65" s="12" customFormat="1" ht="33" customHeight="1" x14ac:dyDescent="0.3">
      <c r="B107" s="89"/>
      <c r="C107" s="90" t="s">
        <v>98</v>
      </c>
      <c r="D107" s="90" t="s">
        <v>85</v>
      </c>
      <c r="E107" s="91" t="s">
        <v>591</v>
      </c>
      <c r="F107" s="92" t="s">
        <v>592</v>
      </c>
      <c r="G107" s="93" t="s">
        <v>88</v>
      </c>
      <c r="H107" s="94">
        <v>1</v>
      </c>
      <c r="I107" s="95"/>
      <c r="J107" s="96">
        <f t="shared" si="0"/>
        <v>0</v>
      </c>
      <c r="K107" s="92" t="s">
        <v>12</v>
      </c>
      <c r="L107" s="11"/>
      <c r="M107" s="97" t="s">
        <v>12</v>
      </c>
      <c r="N107" s="98" t="s">
        <v>32</v>
      </c>
      <c r="P107" s="99">
        <f t="shared" si="1"/>
        <v>0</v>
      </c>
      <c r="Q107" s="99">
        <v>0</v>
      </c>
      <c r="R107" s="99">
        <f t="shared" si="2"/>
        <v>0</v>
      </c>
      <c r="S107" s="99">
        <v>0</v>
      </c>
      <c r="T107" s="100">
        <f t="shared" si="3"/>
        <v>0</v>
      </c>
      <c r="AR107" s="101" t="s">
        <v>89</v>
      </c>
      <c r="AT107" s="101" t="s">
        <v>85</v>
      </c>
      <c r="AU107" s="101" t="s">
        <v>89</v>
      </c>
      <c r="AY107" s="3" t="s">
        <v>79</v>
      </c>
      <c r="BE107" s="102">
        <f t="shared" si="4"/>
        <v>0</v>
      </c>
      <c r="BF107" s="102">
        <f t="shared" si="5"/>
        <v>0</v>
      </c>
      <c r="BG107" s="102">
        <f t="shared" si="6"/>
        <v>0</v>
      </c>
      <c r="BH107" s="102">
        <f t="shared" si="7"/>
        <v>0</v>
      </c>
      <c r="BI107" s="102">
        <f t="shared" si="8"/>
        <v>0</v>
      </c>
      <c r="BJ107" s="3" t="s">
        <v>82</v>
      </c>
      <c r="BK107" s="102">
        <f t="shared" si="9"/>
        <v>0</v>
      </c>
      <c r="BL107" s="3" t="s">
        <v>89</v>
      </c>
      <c r="BM107" s="101" t="s">
        <v>111</v>
      </c>
    </row>
    <row r="108" spans="2:65" s="12" customFormat="1" ht="16.5" customHeight="1" x14ac:dyDescent="0.3">
      <c r="B108" s="89"/>
      <c r="C108" s="90" t="s">
        <v>115</v>
      </c>
      <c r="D108" s="90" t="s">
        <v>85</v>
      </c>
      <c r="E108" s="91" t="s">
        <v>593</v>
      </c>
      <c r="F108" s="92" t="s">
        <v>594</v>
      </c>
      <c r="G108" s="93" t="s">
        <v>88</v>
      </c>
      <c r="H108" s="94">
        <v>1</v>
      </c>
      <c r="I108" s="95"/>
      <c r="J108" s="96">
        <f t="shared" si="0"/>
        <v>0</v>
      </c>
      <c r="K108" s="92" t="s">
        <v>12</v>
      </c>
      <c r="L108" s="11"/>
      <c r="M108" s="97" t="s">
        <v>12</v>
      </c>
      <c r="N108" s="98" t="s">
        <v>32</v>
      </c>
      <c r="P108" s="99">
        <f t="shared" si="1"/>
        <v>0</v>
      </c>
      <c r="Q108" s="99">
        <v>0</v>
      </c>
      <c r="R108" s="99">
        <f t="shared" si="2"/>
        <v>0</v>
      </c>
      <c r="S108" s="99">
        <v>0</v>
      </c>
      <c r="T108" s="100">
        <f t="shared" si="3"/>
        <v>0</v>
      </c>
      <c r="AR108" s="101" t="s">
        <v>89</v>
      </c>
      <c r="AT108" s="101" t="s">
        <v>85</v>
      </c>
      <c r="AU108" s="101" t="s">
        <v>89</v>
      </c>
      <c r="AY108" s="3" t="s">
        <v>79</v>
      </c>
      <c r="BE108" s="102">
        <f t="shared" si="4"/>
        <v>0</v>
      </c>
      <c r="BF108" s="102">
        <f t="shared" si="5"/>
        <v>0</v>
      </c>
      <c r="BG108" s="102">
        <f t="shared" si="6"/>
        <v>0</v>
      </c>
      <c r="BH108" s="102">
        <f t="shared" si="7"/>
        <v>0</v>
      </c>
      <c r="BI108" s="102">
        <f t="shared" si="8"/>
        <v>0</v>
      </c>
      <c r="BJ108" s="3" t="s">
        <v>82</v>
      </c>
      <c r="BK108" s="102">
        <f t="shared" si="9"/>
        <v>0</v>
      </c>
      <c r="BL108" s="3" t="s">
        <v>89</v>
      </c>
      <c r="BM108" s="101" t="s">
        <v>114</v>
      </c>
    </row>
    <row r="109" spans="2:65" s="12" customFormat="1" ht="16.5" customHeight="1" x14ac:dyDescent="0.3">
      <c r="B109" s="89"/>
      <c r="C109" s="90" t="s">
        <v>102</v>
      </c>
      <c r="D109" s="90" t="s">
        <v>85</v>
      </c>
      <c r="E109" s="91" t="s">
        <v>595</v>
      </c>
      <c r="F109" s="92" t="s">
        <v>596</v>
      </c>
      <c r="G109" s="93" t="s">
        <v>88</v>
      </c>
      <c r="H109" s="94">
        <v>1</v>
      </c>
      <c r="I109" s="95"/>
      <c r="J109" s="96">
        <f t="shared" si="0"/>
        <v>0</v>
      </c>
      <c r="K109" s="92" t="s">
        <v>12</v>
      </c>
      <c r="L109" s="11"/>
      <c r="M109" s="97" t="s">
        <v>12</v>
      </c>
      <c r="N109" s="98" t="s">
        <v>32</v>
      </c>
      <c r="P109" s="99">
        <f t="shared" si="1"/>
        <v>0</v>
      </c>
      <c r="Q109" s="99">
        <v>0</v>
      </c>
      <c r="R109" s="99">
        <f t="shared" si="2"/>
        <v>0</v>
      </c>
      <c r="S109" s="99">
        <v>0</v>
      </c>
      <c r="T109" s="100">
        <f t="shared" si="3"/>
        <v>0</v>
      </c>
      <c r="AR109" s="101" t="s">
        <v>89</v>
      </c>
      <c r="AT109" s="101" t="s">
        <v>85</v>
      </c>
      <c r="AU109" s="101" t="s">
        <v>89</v>
      </c>
      <c r="AY109" s="3" t="s">
        <v>79</v>
      </c>
      <c r="BE109" s="102">
        <f t="shared" si="4"/>
        <v>0</v>
      </c>
      <c r="BF109" s="102">
        <f t="shared" si="5"/>
        <v>0</v>
      </c>
      <c r="BG109" s="102">
        <f t="shared" si="6"/>
        <v>0</v>
      </c>
      <c r="BH109" s="102">
        <f t="shared" si="7"/>
        <v>0</v>
      </c>
      <c r="BI109" s="102">
        <f t="shared" si="8"/>
        <v>0</v>
      </c>
      <c r="BJ109" s="3" t="s">
        <v>82</v>
      </c>
      <c r="BK109" s="102">
        <f t="shared" si="9"/>
        <v>0</v>
      </c>
      <c r="BL109" s="3" t="s">
        <v>89</v>
      </c>
      <c r="BM109" s="101" t="s">
        <v>118</v>
      </c>
    </row>
    <row r="110" spans="2:65" s="107" customFormat="1" ht="20.85" customHeight="1" x14ac:dyDescent="0.2">
      <c r="B110" s="108"/>
      <c r="D110" s="109" t="s">
        <v>75</v>
      </c>
      <c r="E110" s="109" t="s">
        <v>156</v>
      </c>
      <c r="F110" s="109" t="s">
        <v>597</v>
      </c>
      <c r="I110" s="110"/>
      <c r="J110" s="111">
        <f>BK110</f>
        <v>0</v>
      </c>
      <c r="L110" s="108"/>
      <c r="M110" s="112"/>
      <c r="P110" s="113">
        <f>SUM(P111:P117)</f>
        <v>0</v>
      </c>
      <c r="R110" s="113">
        <f>SUM(R111:R117)</f>
        <v>0</v>
      </c>
      <c r="T110" s="114">
        <f>SUM(T111:T117)</f>
        <v>0</v>
      </c>
      <c r="AR110" s="109" t="s">
        <v>82</v>
      </c>
      <c r="AT110" s="115" t="s">
        <v>75</v>
      </c>
      <c r="AU110" s="115" t="s">
        <v>90</v>
      </c>
      <c r="AY110" s="109" t="s">
        <v>79</v>
      </c>
      <c r="BK110" s="116">
        <f>SUM(BK111:BK117)</f>
        <v>0</v>
      </c>
    </row>
    <row r="111" spans="2:65" s="12" customFormat="1" ht="21.75" customHeight="1" x14ac:dyDescent="0.3">
      <c r="B111" s="89"/>
      <c r="C111" s="90" t="s">
        <v>122</v>
      </c>
      <c r="D111" s="90" t="s">
        <v>85</v>
      </c>
      <c r="E111" s="91" t="s">
        <v>598</v>
      </c>
      <c r="F111" s="92" t="s">
        <v>599</v>
      </c>
      <c r="G111" s="93" t="s">
        <v>133</v>
      </c>
      <c r="H111" s="94">
        <v>225</v>
      </c>
      <c r="I111" s="95"/>
      <c r="J111" s="96">
        <f t="shared" ref="J111:J117" si="10">ROUND(I111*H111,2)</f>
        <v>0</v>
      </c>
      <c r="K111" s="92" t="s">
        <v>12</v>
      </c>
      <c r="L111" s="11"/>
      <c r="M111" s="97" t="s">
        <v>12</v>
      </c>
      <c r="N111" s="98" t="s">
        <v>32</v>
      </c>
      <c r="P111" s="99">
        <f t="shared" ref="P111:P117" si="11">O111*H111</f>
        <v>0</v>
      </c>
      <c r="Q111" s="99">
        <v>0</v>
      </c>
      <c r="R111" s="99">
        <f t="shared" ref="R111:R117" si="12">Q111*H111</f>
        <v>0</v>
      </c>
      <c r="S111" s="99">
        <v>0</v>
      </c>
      <c r="T111" s="100">
        <f t="shared" ref="T111:T117" si="13">S111*H111</f>
        <v>0</v>
      </c>
      <c r="AR111" s="101" t="s">
        <v>89</v>
      </c>
      <c r="AT111" s="101" t="s">
        <v>85</v>
      </c>
      <c r="AU111" s="101" t="s">
        <v>89</v>
      </c>
      <c r="AY111" s="3" t="s">
        <v>79</v>
      </c>
      <c r="BE111" s="102">
        <f t="shared" ref="BE111:BE117" si="14">IF(N111="základní",J111,0)</f>
        <v>0</v>
      </c>
      <c r="BF111" s="102">
        <f t="shared" ref="BF111:BF117" si="15">IF(N111="snížená",J111,0)</f>
        <v>0</v>
      </c>
      <c r="BG111" s="102">
        <f t="shared" ref="BG111:BG117" si="16">IF(N111="zákl. přenesená",J111,0)</f>
        <v>0</v>
      </c>
      <c r="BH111" s="102">
        <f t="shared" ref="BH111:BH117" si="17">IF(N111="sníž. přenesená",J111,0)</f>
        <v>0</v>
      </c>
      <c r="BI111" s="102">
        <f t="shared" ref="BI111:BI117" si="18">IF(N111="nulová",J111,0)</f>
        <v>0</v>
      </c>
      <c r="BJ111" s="3" t="s">
        <v>82</v>
      </c>
      <c r="BK111" s="102">
        <f t="shared" ref="BK111:BK117" si="19">ROUND(I111*H111,2)</f>
        <v>0</v>
      </c>
      <c r="BL111" s="3" t="s">
        <v>89</v>
      </c>
      <c r="BM111" s="101" t="s">
        <v>121</v>
      </c>
    </row>
    <row r="112" spans="2:65" s="12" customFormat="1" ht="21.75" customHeight="1" x14ac:dyDescent="0.3">
      <c r="B112" s="89"/>
      <c r="C112" s="90" t="s">
        <v>126</v>
      </c>
      <c r="D112" s="90" t="s">
        <v>85</v>
      </c>
      <c r="E112" s="91" t="s">
        <v>600</v>
      </c>
      <c r="F112" s="92" t="s">
        <v>601</v>
      </c>
      <c r="G112" s="93" t="s">
        <v>133</v>
      </c>
      <c r="H112" s="94">
        <v>200</v>
      </c>
      <c r="I112" s="95"/>
      <c r="J112" s="96">
        <f t="shared" si="10"/>
        <v>0</v>
      </c>
      <c r="K112" s="92" t="s">
        <v>12</v>
      </c>
      <c r="L112" s="11"/>
      <c r="M112" s="97" t="s">
        <v>12</v>
      </c>
      <c r="N112" s="98" t="s">
        <v>32</v>
      </c>
      <c r="P112" s="99">
        <f t="shared" si="11"/>
        <v>0</v>
      </c>
      <c r="Q112" s="99">
        <v>0</v>
      </c>
      <c r="R112" s="99">
        <f t="shared" si="12"/>
        <v>0</v>
      </c>
      <c r="S112" s="99">
        <v>0</v>
      </c>
      <c r="T112" s="100">
        <f t="shared" si="13"/>
        <v>0</v>
      </c>
      <c r="AR112" s="101" t="s">
        <v>89</v>
      </c>
      <c r="AT112" s="101" t="s">
        <v>85</v>
      </c>
      <c r="AU112" s="101" t="s">
        <v>89</v>
      </c>
      <c r="AY112" s="3" t="s">
        <v>79</v>
      </c>
      <c r="BE112" s="102">
        <f t="shared" si="14"/>
        <v>0</v>
      </c>
      <c r="BF112" s="102">
        <f t="shared" si="15"/>
        <v>0</v>
      </c>
      <c r="BG112" s="102">
        <f t="shared" si="16"/>
        <v>0</v>
      </c>
      <c r="BH112" s="102">
        <f t="shared" si="17"/>
        <v>0</v>
      </c>
      <c r="BI112" s="102">
        <f t="shared" si="18"/>
        <v>0</v>
      </c>
      <c r="BJ112" s="3" t="s">
        <v>82</v>
      </c>
      <c r="BK112" s="102">
        <f t="shared" si="19"/>
        <v>0</v>
      </c>
      <c r="BL112" s="3" t="s">
        <v>89</v>
      </c>
      <c r="BM112" s="101" t="s">
        <v>125</v>
      </c>
    </row>
    <row r="113" spans="2:65" s="12" customFormat="1" ht="16.5" customHeight="1" x14ac:dyDescent="0.3">
      <c r="B113" s="89"/>
      <c r="C113" s="90" t="s">
        <v>130</v>
      </c>
      <c r="D113" s="90" t="s">
        <v>85</v>
      </c>
      <c r="E113" s="91" t="s">
        <v>602</v>
      </c>
      <c r="F113" s="92" t="s">
        <v>603</v>
      </c>
      <c r="G113" s="93" t="s">
        <v>88</v>
      </c>
      <c r="H113" s="94">
        <v>7</v>
      </c>
      <c r="I113" s="95"/>
      <c r="J113" s="96">
        <f t="shared" si="10"/>
        <v>0</v>
      </c>
      <c r="K113" s="92" t="s">
        <v>12</v>
      </c>
      <c r="L113" s="11"/>
      <c r="M113" s="97" t="s">
        <v>12</v>
      </c>
      <c r="N113" s="98" t="s">
        <v>32</v>
      </c>
      <c r="P113" s="99">
        <f t="shared" si="11"/>
        <v>0</v>
      </c>
      <c r="Q113" s="99">
        <v>0</v>
      </c>
      <c r="R113" s="99">
        <f t="shared" si="12"/>
        <v>0</v>
      </c>
      <c r="S113" s="99">
        <v>0</v>
      </c>
      <c r="T113" s="100">
        <f t="shared" si="13"/>
        <v>0</v>
      </c>
      <c r="AR113" s="101" t="s">
        <v>89</v>
      </c>
      <c r="AT113" s="101" t="s">
        <v>85</v>
      </c>
      <c r="AU113" s="101" t="s">
        <v>89</v>
      </c>
      <c r="AY113" s="3" t="s">
        <v>79</v>
      </c>
      <c r="BE113" s="102">
        <f t="shared" si="14"/>
        <v>0</v>
      </c>
      <c r="BF113" s="102">
        <f t="shared" si="15"/>
        <v>0</v>
      </c>
      <c r="BG113" s="102">
        <f t="shared" si="16"/>
        <v>0</v>
      </c>
      <c r="BH113" s="102">
        <f t="shared" si="17"/>
        <v>0</v>
      </c>
      <c r="BI113" s="102">
        <f t="shared" si="18"/>
        <v>0</v>
      </c>
      <c r="BJ113" s="3" t="s">
        <v>82</v>
      </c>
      <c r="BK113" s="102">
        <f t="shared" si="19"/>
        <v>0</v>
      </c>
      <c r="BL113" s="3" t="s">
        <v>89</v>
      </c>
      <c r="BM113" s="101" t="s">
        <v>129</v>
      </c>
    </row>
    <row r="114" spans="2:65" s="12" customFormat="1" ht="16.5" customHeight="1" x14ac:dyDescent="0.3">
      <c r="B114" s="89"/>
      <c r="C114" s="90" t="s">
        <v>105</v>
      </c>
      <c r="D114" s="90" t="s">
        <v>85</v>
      </c>
      <c r="E114" s="91" t="s">
        <v>604</v>
      </c>
      <c r="F114" s="92" t="s">
        <v>605</v>
      </c>
      <c r="G114" s="93" t="s">
        <v>88</v>
      </c>
      <c r="H114" s="94">
        <v>7</v>
      </c>
      <c r="I114" s="95"/>
      <c r="J114" s="96">
        <f t="shared" si="10"/>
        <v>0</v>
      </c>
      <c r="K114" s="92" t="s">
        <v>12</v>
      </c>
      <c r="L114" s="11"/>
      <c r="M114" s="97" t="s">
        <v>12</v>
      </c>
      <c r="N114" s="98" t="s">
        <v>32</v>
      </c>
      <c r="P114" s="99">
        <f t="shared" si="11"/>
        <v>0</v>
      </c>
      <c r="Q114" s="99">
        <v>0</v>
      </c>
      <c r="R114" s="99">
        <f t="shared" si="12"/>
        <v>0</v>
      </c>
      <c r="S114" s="99">
        <v>0</v>
      </c>
      <c r="T114" s="100">
        <f t="shared" si="13"/>
        <v>0</v>
      </c>
      <c r="AR114" s="101" t="s">
        <v>89</v>
      </c>
      <c r="AT114" s="101" t="s">
        <v>85</v>
      </c>
      <c r="AU114" s="101" t="s">
        <v>89</v>
      </c>
      <c r="AY114" s="3" t="s">
        <v>79</v>
      </c>
      <c r="BE114" s="102">
        <f t="shared" si="14"/>
        <v>0</v>
      </c>
      <c r="BF114" s="102">
        <f t="shared" si="15"/>
        <v>0</v>
      </c>
      <c r="BG114" s="102">
        <f t="shared" si="16"/>
        <v>0</v>
      </c>
      <c r="BH114" s="102">
        <f t="shared" si="17"/>
        <v>0</v>
      </c>
      <c r="BI114" s="102">
        <f t="shared" si="18"/>
        <v>0</v>
      </c>
      <c r="BJ114" s="3" t="s">
        <v>82</v>
      </c>
      <c r="BK114" s="102">
        <f t="shared" si="19"/>
        <v>0</v>
      </c>
      <c r="BL114" s="3" t="s">
        <v>89</v>
      </c>
      <c r="BM114" s="101" t="s">
        <v>134</v>
      </c>
    </row>
    <row r="115" spans="2:65" s="12" customFormat="1" ht="16.5" customHeight="1" x14ac:dyDescent="0.3">
      <c r="B115" s="89"/>
      <c r="C115" s="90" t="s">
        <v>138</v>
      </c>
      <c r="D115" s="90" t="s">
        <v>85</v>
      </c>
      <c r="E115" s="91" t="s">
        <v>606</v>
      </c>
      <c r="F115" s="92" t="s">
        <v>607</v>
      </c>
      <c r="G115" s="93" t="s">
        <v>88</v>
      </c>
      <c r="H115" s="94">
        <v>7</v>
      </c>
      <c r="I115" s="95"/>
      <c r="J115" s="96">
        <f t="shared" si="10"/>
        <v>0</v>
      </c>
      <c r="K115" s="92" t="s">
        <v>12</v>
      </c>
      <c r="L115" s="11"/>
      <c r="M115" s="97" t="s">
        <v>12</v>
      </c>
      <c r="N115" s="98" t="s">
        <v>32</v>
      </c>
      <c r="P115" s="99">
        <f t="shared" si="11"/>
        <v>0</v>
      </c>
      <c r="Q115" s="99">
        <v>0</v>
      </c>
      <c r="R115" s="99">
        <f t="shared" si="12"/>
        <v>0</v>
      </c>
      <c r="S115" s="99">
        <v>0</v>
      </c>
      <c r="T115" s="100">
        <f t="shared" si="13"/>
        <v>0</v>
      </c>
      <c r="AR115" s="101" t="s">
        <v>89</v>
      </c>
      <c r="AT115" s="101" t="s">
        <v>85</v>
      </c>
      <c r="AU115" s="101" t="s">
        <v>89</v>
      </c>
      <c r="AY115" s="3" t="s">
        <v>79</v>
      </c>
      <c r="BE115" s="102">
        <f t="shared" si="14"/>
        <v>0</v>
      </c>
      <c r="BF115" s="102">
        <f t="shared" si="15"/>
        <v>0</v>
      </c>
      <c r="BG115" s="102">
        <f t="shared" si="16"/>
        <v>0</v>
      </c>
      <c r="BH115" s="102">
        <f t="shared" si="17"/>
        <v>0</v>
      </c>
      <c r="BI115" s="102">
        <f t="shared" si="18"/>
        <v>0</v>
      </c>
      <c r="BJ115" s="3" t="s">
        <v>82</v>
      </c>
      <c r="BK115" s="102">
        <f t="shared" si="19"/>
        <v>0</v>
      </c>
      <c r="BL115" s="3" t="s">
        <v>89</v>
      </c>
      <c r="BM115" s="101" t="s">
        <v>137</v>
      </c>
    </row>
    <row r="116" spans="2:65" s="12" customFormat="1" ht="16.5" customHeight="1" x14ac:dyDescent="0.3">
      <c r="B116" s="89"/>
      <c r="C116" s="90" t="s">
        <v>111</v>
      </c>
      <c r="D116" s="90" t="s">
        <v>85</v>
      </c>
      <c r="E116" s="91" t="s">
        <v>608</v>
      </c>
      <c r="F116" s="92" t="s">
        <v>609</v>
      </c>
      <c r="G116" s="93" t="s">
        <v>88</v>
      </c>
      <c r="H116" s="94">
        <v>14</v>
      </c>
      <c r="I116" s="95"/>
      <c r="J116" s="96">
        <f t="shared" si="10"/>
        <v>0</v>
      </c>
      <c r="K116" s="92" t="s">
        <v>12</v>
      </c>
      <c r="L116" s="11"/>
      <c r="M116" s="97" t="s">
        <v>12</v>
      </c>
      <c r="N116" s="98" t="s">
        <v>32</v>
      </c>
      <c r="P116" s="99">
        <f t="shared" si="11"/>
        <v>0</v>
      </c>
      <c r="Q116" s="99">
        <v>0</v>
      </c>
      <c r="R116" s="99">
        <f t="shared" si="12"/>
        <v>0</v>
      </c>
      <c r="S116" s="99">
        <v>0</v>
      </c>
      <c r="T116" s="100">
        <f t="shared" si="13"/>
        <v>0</v>
      </c>
      <c r="AR116" s="101" t="s">
        <v>89</v>
      </c>
      <c r="AT116" s="101" t="s">
        <v>85</v>
      </c>
      <c r="AU116" s="101" t="s">
        <v>89</v>
      </c>
      <c r="AY116" s="3" t="s">
        <v>79</v>
      </c>
      <c r="BE116" s="102">
        <f t="shared" si="14"/>
        <v>0</v>
      </c>
      <c r="BF116" s="102">
        <f t="shared" si="15"/>
        <v>0</v>
      </c>
      <c r="BG116" s="102">
        <f t="shared" si="16"/>
        <v>0</v>
      </c>
      <c r="BH116" s="102">
        <f t="shared" si="17"/>
        <v>0</v>
      </c>
      <c r="BI116" s="102">
        <f t="shared" si="18"/>
        <v>0</v>
      </c>
      <c r="BJ116" s="3" t="s">
        <v>82</v>
      </c>
      <c r="BK116" s="102">
        <f t="shared" si="19"/>
        <v>0</v>
      </c>
      <c r="BL116" s="3" t="s">
        <v>89</v>
      </c>
      <c r="BM116" s="101" t="s">
        <v>141</v>
      </c>
    </row>
    <row r="117" spans="2:65" s="12" customFormat="1" ht="16.5" customHeight="1" x14ac:dyDescent="0.3">
      <c r="B117" s="89"/>
      <c r="C117" s="90" t="s">
        <v>145</v>
      </c>
      <c r="D117" s="90" t="s">
        <v>85</v>
      </c>
      <c r="E117" s="91" t="s">
        <v>610</v>
      </c>
      <c r="F117" s="92" t="s">
        <v>611</v>
      </c>
      <c r="G117" s="93" t="s">
        <v>88</v>
      </c>
      <c r="H117" s="94">
        <v>1</v>
      </c>
      <c r="I117" s="95"/>
      <c r="J117" s="96">
        <f t="shared" si="10"/>
        <v>0</v>
      </c>
      <c r="K117" s="92" t="s">
        <v>12</v>
      </c>
      <c r="L117" s="11"/>
      <c r="M117" s="97" t="s">
        <v>12</v>
      </c>
      <c r="N117" s="98" t="s">
        <v>32</v>
      </c>
      <c r="P117" s="99">
        <f t="shared" si="11"/>
        <v>0</v>
      </c>
      <c r="Q117" s="99">
        <v>0</v>
      </c>
      <c r="R117" s="99">
        <f t="shared" si="12"/>
        <v>0</v>
      </c>
      <c r="S117" s="99">
        <v>0</v>
      </c>
      <c r="T117" s="100">
        <f t="shared" si="13"/>
        <v>0</v>
      </c>
      <c r="AR117" s="101" t="s">
        <v>89</v>
      </c>
      <c r="AT117" s="101" t="s">
        <v>85</v>
      </c>
      <c r="AU117" s="101" t="s">
        <v>89</v>
      </c>
      <c r="AY117" s="3" t="s">
        <v>79</v>
      </c>
      <c r="BE117" s="102">
        <f t="shared" si="14"/>
        <v>0</v>
      </c>
      <c r="BF117" s="102">
        <f t="shared" si="15"/>
        <v>0</v>
      </c>
      <c r="BG117" s="102">
        <f t="shared" si="16"/>
        <v>0</v>
      </c>
      <c r="BH117" s="102">
        <f t="shared" si="17"/>
        <v>0</v>
      </c>
      <c r="BI117" s="102">
        <f t="shared" si="18"/>
        <v>0</v>
      </c>
      <c r="BJ117" s="3" t="s">
        <v>82</v>
      </c>
      <c r="BK117" s="102">
        <f t="shared" si="19"/>
        <v>0</v>
      </c>
      <c r="BL117" s="3" t="s">
        <v>89</v>
      </c>
      <c r="BM117" s="101" t="s">
        <v>144</v>
      </c>
    </row>
    <row r="118" spans="2:65" s="107" customFormat="1" ht="20.85" customHeight="1" x14ac:dyDescent="0.2">
      <c r="B118" s="108"/>
      <c r="D118" s="109" t="s">
        <v>75</v>
      </c>
      <c r="E118" s="109" t="s">
        <v>224</v>
      </c>
      <c r="F118" s="109" t="s">
        <v>503</v>
      </c>
      <c r="I118" s="110"/>
      <c r="J118" s="111">
        <f>BK118</f>
        <v>0</v>
      </c>
      <c r="L118" s="108"/>
      <c r="M118" s="112"/>
      <c r="P118" s="113">
        <f>SUM(P119:P123)</f>
        <v>0</v>
      </c>
      <c r="R118" s="113">
        <f>SUM(R119:R123)</f>
        <v>0</v>
      </c>
      <c r="T118" s="114">
        <f>SUM(T119:T123)</f>
        <v>0</v>
      </c>
      <c r="AR118" s="109" t="s">
        <v>82</v>
      </c>
      <c r="AT118" s="115" t="s">
        <v>75</v>
      </c>
      <c r="AU118" s="115" t="s">
        <v>90</v>
      </c>
      <c r="AY118" s="109" t="s">
        <v>79</v>
      </c>
      <c r="BK118" s="116">
        <f>SUM(BK119:BK123)</f>
        <v>0</v>
      </c>
    </row>
    <row r="119" spans="2:65" s="12" customFormat="1" ht="16.5" customHeight="1" x14ac:dyDescent="0.3">
      <c r="B119" s="89"/>
      <c r="C119" s="90" t="s">
        <v>114</v>
      </c>
      <c r="D119" s="90" t="s">
        <v>85</v>
      </c>
      <c r="E119" s="91" t="s">
        <v>612</v>
      </c>
      <c r="F119" s="92" t="s">
        <v>613</v>
      </c>
      <c r="G119" s="93" t="s">
        <v>88</v>
      </c>
      <c r="H119" s="94">
        <v>1</v>
      </c>
      <c r="I119" s="95"/>
      <c r="J119" s="96">
        <f>ROUND(I119*H119,2)</f>
        <v>0</v>
      </c>
      <c r="K119" s="92" t="s">
        <v>12</v>
      </c>
      <c r="L119" s="11"/>
      <c r="M119" s="97" t="s">
        <v>12</v>
      </c>
      <c r="N119" s="98" t="s">
        <v>32</v>
      </c>
      <c r="P119" s="99">
        <f>O119*H119</f>
        <v>0</v>
      </c>
      <c r="Q119" s="99">
        <v>0</v>
      </c>
      <c r="R119" s="99">
        <f>Q119*H119</f>
        <v>0</v>
      </c>
      <c r="S119" s="99">
        <v>0</v>
      </c>
      <c r="T119" s="100">
        <f>S119*H119</f>
        <v>0</v>
      </c>
      <c r="AR119" s="101" t="s">
        <v>89</v>
      </c>
      <c r="AT119" s="101" t="s">
        <v>85</v>
      </c>
      <c r="AU119" s="101" t="s">
        <v>89</v>
      </c>
      <c r="AY119" s="3" t="s">
        <v>79</v>
      </c>
      <c r="BE119" s="102">
        <f>IF(N119="základní",J119,0)</f>
        <v>0</v>
      </c>
      <c r="BF119" s="102">
        <f>IF(N119="snížená",J119,0)</f>
        <v>0</v>
      </c>
      <c r="BG119" s="102">
        <f>IF(N119="zákl. přenesená",J119,0)</f>
        <v>0</v>
      </c>
      <c r="BH119" s="102">
        <f>IF(N119="sníž. přenesená",J119,0)</f>
        <v>0</v>
      </c>
      <c r="BI119" s="102">
        <f>IF(N119="nulová",J119,0)</f>
        <v>0</v>
      </c>
      <c r="BJ119" s="3" t="s">
        <v>82</v>
      </c>
      <c r="BK119" s="102">
        <f>ROUND(I119*H119,2)</f>
        <v>0</v>
      </c>
      <c r="BL119" s="3" t="s">
        <v>89</v>
      </c>
      <c r="BM119" s="101" t="s">
        <v>148</v>
      </c>
    </row>
    <row r="120" spans="2:65" s="12" customFormat="1" ht="16.5" customHeight="1" x14ac:dyDescent="0.3">
      <c r="B120" s="89"/>
      <c r="C120" s="90" t="s">
        <v>152</v>
      </c>
      <c r="D120" s="90" t="s">
        <v>85</v>
      </c>
      <c r="E120" s="91" t="s">
        <v>614</v>
      </c>
      <c r="F120" s="92" t="s">
        <v>615</v>
      </c>
      <c r="G120" s="93" t="s">
        <v>88</v>
      </c>
      <c r="H120" s="94">
        <v>7</v>
      </c>
      <c r="I120" s="95"/>
      <c r="J120" s="96">
        <f>ROUND(I120*H120,2)</f>
        <v>0</v>
      </c>
      <c r="K120" s="92" t="s">
        <v>12</v>
      </c>
      <c r="L120" s="11"/>
      <c r="M120" s="97" t="s">
        <v>12</v>
      </c>
      <c r="N120" s="98" t="s">
        <v>32</v>
      </c>
      <c r="P120" s="99">
        <f>O120*H120</f>
        <v>0</v>
      </c>
      <c r="Q120" s="99">
        <v>0</v>
      </c>
      <c r="R120" s="99">
        <f>Q120*H120</f>
        <v>0</v>
      </c>
      <c r="S120" s="99">
        <v>0</v>
      </c>
      <c r="T120" s="100">
        <f>S120*H120</f>
        <v>0</v>
      </c>
      <c r="AR120" s="101" t="s">
        <v>89</v>
      </c>
      <c r="AT120" s="101" t="s">
        <v>85</v>
      </c>
      <c r="AU120" s="101" t="s">
        <v>89</v>
      </c>
      <c r="AY120" s="3" t="s">
        <v>79</v>
      </c>
      <c r="BE120" s="102">
        <f>IF(N120="základní",J120,0)</f>
        <v>0</v>
      </c>
      <c r="BF120" s="102">
        <f>IF(N120="snížená",J120,0)</f>
        <v>0</v>
      </c>
      <c r="BG120" s="102">
        <f>IF(N120="zákl. přenesená",J120,0)</f>
        <v>0</v>
      </c>
      <c r="BH120" s="102">
        <f>IF(N120="sníž. přenesená",J120,0)</f>
        <v>0</v>
      </c>
      <c r="BI120" s="102">
        <f>IF(N120="nulová",J120,0)</f>
        <v>0</v>
      </c>
      <c r="BJ120" s="3" t="s">
        <v>82</v>
      </c>
      <c r="BK120" s="102">
        <f>ROUND(I120*H120,2)</f>
        <v>0</v>
      </c>
      <c r="BL120" s="3" t="s">
        <v>89</v>
      </c>
      <c r="BM120" s="101" t="s">
        <v>151</v>
      </c>
    </row>
    <row r="121" spans="2:65" s="12" customFormat="1" ht="16.5" customHeight="1" x14ac:dyDescent="0.3">
      <c r="B121" s="89"/>
      <c r="C121" s="90" t="s">
        <v>118</v>
      </c>
      <c r="D121" s="90" t="s">
        <v>85</v>
      </c>
      <c r="E121" s="91" t="s">
        <v>616</v>
      </c>
      <c r="F121" s="92" t="s">
        <v>617</v>
      </c>
      <c r="G121" s="93" t="s">
        <v>507</v>
      </c>
      <c r="H121" s="94">
        <v>5</v>
      </c>
      <c r="I121" s="95"/>
      <c r="J121" s="96">
        <f>ROUND(I121*H121,2)</f>
        <v>0</v>
      </c>
      <c r="K121" s="92" t="s">
        <v>12</v>
      </c>
      <c r="L121" s="11"/>
      <c r="M121" s="97" t="s">
        <v>12</v>
      </c>
      <c r="N121" s="98" t="s">
        <v>32</v>
      </c>
      <c r="P121" s="99">
        <f>O121*H121</f>
        <v>0</v>
      </c>
      <c r="Q121" s="99">
        <v>0</v>
      </c>
      <c r="R121" s="99">
        <f>Q121*H121</f>
        <v>0</v>
      </c>
      <c r="S121" s="99">
        <v>0</v>
      </c>
      <c r="T121" s="100">
        <f>S121*H121</f>
        <v>0</v>
      </c>
      <c r="AR121" s="101" t="s">
        <v>89</v>
      </c>
      <c r="AT121" s="101" t="s">
        <v>85</v>
      </c>
      <c r="AU121" s="101" t="s">
        <v>89</v>
      </c>
      <c r="AY121" s="3" t="s">
        <v>79</v>
      </c>
      <c r="BE121" s="102">
        <f>IF(N121="základní",J121,0)</f>
        <v>0</v>
      </c>
      <c r="BF121" s="102">
        <f>IF(N121="snížená",J121,0)</f>
        <v>0</v>
      </c>
      <c r="BG121" s="102">
        <f>IF(N121="zákl. přenesená",J121,0)</f>
        <v>0</v>
      </c>
      <c r="BH121" s="102">
        <f>IF(N121="sníž. přenesená",J121,0)</f>
        <v>0</v>
      </c>
      <c r="BI121" s="102">
        <f>IF(N121="nulová",J121,0)</f>
        <v>0</v>
      </c>
      <c r="BJ121" s="3" t="s">
        <v>82</v>
      </c>
      <c r="BK121" s="102">
        <f>ROUND(I121*H121,2)</f>
        <v>0</v>
      </c>
      <c r="BL121" s="3" t="s">
        <v>89</v>
      </c>
      <c r="BM121" s="101" t="s">
        <v>164</v>
      </c>
    </row>
    <row r="122" spans="2:65" s="12" customFormat="1" ht="16.5" customHeight="1" x14ac:dyDescent="0.3">
      <c r="B122" s="89"/>
      <c r="C122" s="90" t="s">
        <v>161</v>
      </c>
      <c r="D122" s="90" t="s">
        <v>85</v>
      </c>
      <c r="E122" s="91" t="s">
        <v>618</v>
      </c>
      <c r="F122" s="92" t="s">
        <v>619</v>
      </c>
      <c r="G122" s="93" t="s">
        <v>507</v>
      </c>
      <c r="H122" s="94">
        <v>4</v>
      </c>
      <c r="I122" s="95"/>
      <c r="J122" s="96">
        <f>ROUND(I122*H122,2)</f>
        <v>0</v>
      </c>
      <c r="K122" s="92" t="s">
        <v>12</v>
      </c>
      <c r="L122" s="11"/>
      <c r="M122" s="97" t="s">
        <v>12</v>
      </c>
      <c r="N122" s="98" t="s">
        <v>32</v>
      </c>
      <c r="P122" s="99">
        <f>O122*H122</f>
        <v>0</v>
      </c>
      <c r="Q122" s="99">
        <v>0</v>
      </c>
      <c r="R122" s="99">
        <f>Q122*H122</f>
        <v>0</v>
      </c>
      <c r="S122" s="99">
        <v>0</v>
      </c>
      <c r="T122" s="100">
        <f>S122*H122</f>
        <v>0</v>
      </c>
      <c r="AR122" s="101" t="s">
        <v>89</v>
      </c>
      <c r="AT122" s="101" t="s">
        <v>85</v>
      </c>
      <c r="AU122" s="101" t="s">
        <v>89</v>
      </c>
      <c r="AY122" s="3" t="s">
        <v>79</v>
      </c>
      <c r="BE122" s="102">
        <f>IF(N122="základní",J122,0)</f>
        <v>0</v>
      </c>
      <c r="BF122" s="102">
        <f>IF(N122="snížená",J122,0)</f>
        <v>0</v>
      </c>
      <c r="BG122" s="102">
        <f>IF(N122="zákl. přenesená",J122,0)</f>
        <v>0</v>
      </c>
      <c r="BH122" s="102">
        <f>IF(N122="sníž. přenesená",J122,0)</f>
        <v>0</v>
      </c>
      <c r="BI122" s="102">
        <f>IF(N122="nulová",J122,0)</f>
        <v>0</v>
      </c>
      <c r="BJ122" s="3" t="s">
        <v>82</v>
      </c>
      <c r="BK122" s="102">
        <f>ROUND(I122*H122,2)</f>
        <v>0</v>
      </c>
      <c r="BL122" s="3" t="s">
        <v>89</v>
      </c>
      <c r="BM122" s="101" t="s">
        <v>167</v>
      </c>
    </row>
    <row r="123" spans="2:65" s="12" customFormat="1" ht="16.5" customHeight="1" x14ac:dyDescent="0.3">
      <c r="B123" s="89"/>
      <c r="C123" s="90" t="s">
        <v>121</v>
      </c>
      <c r="D123" s="90" t="s">
        <v>85</v>
      </c>
      <c r="E123" s="91" t="s">
        <v>620</v>
      </c>
      <c r="F123" s="92" t="s">
        <v>621</v>
      </c>
      <c r="G123" s="93" t="s">
        <v>507</v>
      </c>
      <c r="H123" s="94">
        <v>2</v>
      </c>
      <c r="I123" s="95"/>
      <c r="J123" s="96">
        <f>ROUND(I123*H123,2)</f>
        <v>0</v>
      </c>
      <c r="K123" s="92" t="s">
        <v>12</v>
      </c>
      <c r="L123" s="11"/>
      <c r="M123" s="97" t="s">
        <v>12</v>
      </c>
      <c r="N123" s="98" t="s">
        <v>32</v>
      </c>
      <c r="P123" s="99">
        <f>O123*H123</f>
        <v>0</v>
      </c>
      <c r="Q123" s="99">
        <v>0</v>
      </c>
      <c r="R123" s="99">
        <f>Q123*H123</f>
        <v>0</v>
      </c>
      <c r="S123" s="99">
        <v>0</v>
      </c>
      <c r="T123" s="100">
        <f>S123*H123</f>
        <v>0</v>
      </c>
      <c r="AR123" s="101" t="s">
        <v>89</v>
      </c>
      <c r="AT123" s="101" t="s">
        <v>85</v>
      </c>
      <c r="AU123" s="101" t="s">
        <v>89</v>
      </c>
      <c r="AY123" s="3" t="s">
        <v>79</v>
      </c>
      <c r="BE123" s="102">
        <f>IF(N123="základní",J123,0)</f>
        <v>0</v>
      </c>
      <c r="BF123" s="102">
        <f>IF(N123="snížená",J123,0)</f>
        <v>0</v>
      </c>
      <c r="BG123" s="102">
        <f>IF(N123="zákl. přenesená",J123,0)</f>
        <v>0</v>
      </c>
      <c r="BH123" s="102">
        <f>IF(N123="sníž. přenesená",J123,0)</f>
        <v>0</v>
      </c>
      <c r="BI123" s="102">
        <f>IF(N123="nulová",J123,0)</f>
        <v>0</v>
      </c>
      <c r="BJ123" s="3" t="s">
        <v>82</v>
      </c>
      <c r="BK123" s="102">
        <f>ROUND(I123*H123,2)</f>
        <v>0</v>
      </c>
      <c r="BL123" s="3" t="s">
        <v>89</v>
      </c>
      <c r="BM123" s="101" t="s">
        <v>171</v>
      </c>
    </row>
    <row r="124" spans="2:65" s="76" customFormat="1" ht="20.85" customHeight="1" x14ac:dyDescent="0.25">
      <c r="B124" s="77"/>
      <c r="D124" s="78" t="s">
        <v>75</v>
      </c>
      <c r="E124" s="87" t="s">
        <v>267</v>
      </c>
      <c r="F124" s="87" t="s">
        <v>622</v>
      </c>
      <c r="I124" s="80"/>
      <c r="J124" s="88">
        <f>BK124</f>
        <v>0</v>
      </c>
      <c r="L124" s="77"/>
      <c r="M124" s="82"/>
      <c r="P124" s="83">
        <f>SUM(P125:P131)</f>
        <v>0</v>
      </c>
      <c r="R124" s="83">
        <f>SUM(R125:R131)</f>
        <v>0</v>
      </c>
      <c r="T124" s="84">
        <f>SUM(T125:T131)</f>
        <v>0</v>
      </c>
      <c r="AR124" s="78" t="s">
        <v>82</v>
      </c>
      <c r="AT124" s="85" t="s">
        <v>75</v>
      </c>
      <c r="AU124" s="85" t="s">
        <v>2</v>
      </c>
      <c r="AY124" s="78" t="s">
        <v>79</v>
      </c>
      <c r="BK124" s="86">
        <f>SUM(BK125:BK131)</f>
        <v>0</v>
      </c>
    </row>
    <row r="125" spans="2:65" s="12" customFormat="1" ht="16.5" customHeight="1" x14ac:dyDescent="0.3">
      <c r="B125" s="89"/>
      <c r="C125" s="90" t="s">
        <v>168</v>
      </c>
      <c r="D125" s="90" t="s">
        <v>85</v>
      </c>
      <c r="E125" s="91" t="s">
        <v>623</v>
      </c>
      <c r="F125" s="92" t="s">
        <v>624</v>
      </c>
      <c r="G125" s="93" t="s">
        <v>88</v>
      </c>
      <c r="H125" s="94">
        <v>7</v>
      </c>
      <c r="I125" s="95"/>
      <c r="J125" s="96">
        <f t="shared" ref="J125:J131" si="20">ROUND(I125*H125,2)</f>
        <v>0</v>
      </c>
      <c r="K125" s="92" t="s">
        <v>12</v>
      </c>
      <c r="L125" s="11"/>
      <c r="M125" s="97" t="s">
        <v>12</v>
      </c>
      <c r="N125" s="98" t="s">
        <v>32</v>
      </c>
      <c r="P125" s="99">
        <f t="shared" ref="P125:P131" si="21">O125*H125</f>
        <v>0</v>
      </c>
      <c r="Q125" s="99">
        <v>0</v>
      </c>
      <c r="R125" s="99">
        <f t="shared" ref="R125:R131" si="22">Q125*H125</f>
        <v>0</v>
      </c>
      <c r="S125" s="99">
        <v>0</v>
      </c>
      <c r="T125" s="100">
        <f t="shared" ref="T125:T131" si="23">S125*H125</f>
        <v>0</v>
      </c>
      <c r="AR125" s="101" t="s">
        <v>89</v>
      </c>
      <c r="AT125" s="101" t="s">
        <v>85</v>
      </c>
      <c r="AU125" s="101" t="s">
        <v>90</v>
      </c>
      <c r="AY125" s="3" t="s">
        <v>79</v>
      </c>
      <c r="BE125" s="102">
        <f t="shared" ref="BE125:BE131" si="24">IF(N125="základní",J125,0)</f>
        <v>0</v>
      </c>
      <c r="BF125" s="102">
        <f t="shared" ref="BF125:BF131" si="25">IF(N125="snížená",J125,0)</f>
        <v>0</v>
      </c>
      <c r="BG125" s="102">
        <f t="shared" ref="BG125:BG131" si="26">IF(N125="zákl. přenesená",J125,0)</f>
        <v>0</v>
      </c>
      <c r="BH125" s="102">
        <f t="shared" ref="BH125:BH131" si="27">IF(N125="sníž. přenesená",J125,0)</f>
        <v>0</v>
      </c>
      <c r="BI125" s="102">
        <f t="shared" ref="BI125:BI131" si="28">IF(N125="nulová",J125,0)</f>
        <v>0</v>
      </c>
      <c r="BJ125" s="3" t="s">
        <v>82</v>
      </c>
      <c r="BK125" s="102">
        <f t="shared" ref="BK125:BK131" si="29">ROUND(I125*H125,2)</f>
        <v>0</v>
      </c>
      <c r="BL125" s="3" t="s">
        <v>89</v>
      </c>
      <c r="BM125" s="101" t="s">
        <v>174</v>
      </c>
    </row>
    <row r="126" spans="2:65" s="12" customFormat="1" ht="16.5" customHeight="1" x14ac:dyDescent="0.3">
      <c r="B126" s="89"/>
      <c r="C126" s="90" t="s">
        <v>125</v>
      </c>
      <c r="D126" s="90" t="s">
        <v>85</v>
      </c>
      <c r="E126" s="91" t="s">
        <v>625</v>
      </c>
      <c r="F126" s="92" t="s">
        <v>626</v>
      </c>
      <c r="G126" s="93" t="s">
        <v>88</v>
      </c>
      <c r="H126" s="94">
        <v>1</v>
      </c>
      <c r="I126" s="95"/>
      <c r="J126" s="96">
        <f t="shared" si="20"/>
        <v>0</v>
      </c>
      <c r="K126" s="92" t="s">
        <v>12</v>
      </c>
      <c r="L126" s="11"/>
      <c r="M126" s="97" t="s">
        <v>12</v>
      </c>
      <c r="N126" s="98" t="s">
        <v>32</v>
      </c>
      <c r="P126" s="99">
        <f t="shared" si="21"/>
        <v>0</v>
      </c>
      <c r="Q126" s="99">
        <v>0</v>
      </c>
      <c r="R126" s="99">
        <f t="shared" si="22"/>
        <v>0</v>
      </c>
      <c r="S126" s="99">
        <v>0</v>
      </c>
      <c r="T126" s="100">
        <f t="shared" si="23"/>
        <v>0</v>
      </c>
      <c r="AR126" s="101" t="s">
        <v>89</v>
      </c>
      <c r="AT126" s="101" t="s">
        <v>85</v>
      </c>
      <c r="AU126" s="101" t="s">
        <v>90</v>
      </c>
      <c r="AY126" s="3" t="s">
        <v>79</v>
      </c>
      <c r="BE126" s="102">
        <f t="shared" si="24"/>
        <v>0</v>
      </c>
      <c r="BF126" s="102">
        <f t="shared" si="25"/>
        <v>0</v>
      </c>
      <c r="BG126" s="102">
        <f t="shared" si="26"/>
        <v>0</v>
      </c>
      <c r="BH126" s="102">
        <f t="shared" si="27"/>
        <v>0</v>
      </c>
      <c r="BI126" s="102">
        <f t="shared" si="28"/>
        <v>0</v>
      </c>
      <c r="BJ126" s="3" t="s">
        <v>82</v>
      </c>
      <c r="BK126" s="102">
        <f t="shared" si="29"/>
        <v>0</v>
      </c>
      <c r="BL126" s="3" t="s">
        <v>89</v>
      </c>
      <c r="BM126" s="101" t="s">
        <v>178</v>
      </c>
    </row>
    <row r="127" spans="2:65" s="12" customFormat="1" ht="16.5" customHeight="1" x14ac:dyDescent="0.3">
      <c r="B127" s="89"/>
      <c r="C127" s="90" t="s">
        <v>175</v>
      </c>
      <c r="D127" s="90" t="s">
        <v>85</v>
      </c>
      <c r="E127" s="91" t="s">
        <v>627</v>
      </c>
      <c r="F127" s="92" t="s">
        <v>605</v>
      </c>
      <c r="G127" s="93" t="s">
        <v>88</v>
      </c>
      <c r="H127" s="94">
        <v>7</v>
      </c>
      <c r="I127" s="95"/>
      <c r="J127" s="96">
        <f t="shared" si="20"/>
        <v>0</v>
      </c>
      <c r="K127" s="92" t="s">
        <v>12</v>
      </c>
      <c r="L127" s="11"/>
      <c r="M127" s="97" t="s">
        <v>12</v>
      </c>
      <c r="N127" s="98" t="s">
        <v>32</v>
      </c>
      <c r="P127" s="99">
        <f t="shared" si="21"/>
        <v>0</v>
      </c>
      <c r="Q127" s="99">
        <v>0</v>
      </c>
      <c r="R127" s="99">
        <f t="shared" si="22"/>
        <v>0</v>
      </c>
      <c r="S127" s="99">
        <v>0</v>
      </c>
      <c r="T127" s="100">
        <f t="shared" si="23"/>
        <v>0</v>
      </c>
      <c r="AR127" s="101" t="s">
        <v>89</v>
      </c>
      <c r="AT127" s="101" t="s">
        <v>85</v>
      </c>
      <c r="AU127" s="101" t="s">
        <v>90</v>
      </c>
      <c r="AY127" s="3" t="s">
        <v>79</v>
      </c>
      <c r="BE127" s="102">
        <f t="shared" si="24"/>
        <v>0</v>
      </c>
      <c r="BF127" s="102">
        <f t="shared" si="25"/>
        <v>0</v>
      </c>
      <c r="BG127" s="102">
        <f t="shared" si="26"/>
        <v>0</v>
      </c>
      <c r="BH127" s="102">
        <f t="shared" si="27"/>
        <v>0</v>
      </c>
      <c r="BI127" s="102">
        <f t="shared" si="28"/>
        <v>0</v>
      </c>
      <c r="BJ127" s="3" t="s">
        <v>82</v>
      </c>
      <c r="BK127" s="102">
        <f t="shared" si="29"/>
        <v>0</v>
      </c>
      <c r="BL127" s="3" t="s">
        <v>89</v>
      </c>
      <c r="BM127" s="101" t="s">
        <v>181</v>
      </c>
    </row>
    <row r="128" spans="2:65" s="12" customFormat="1" ht="16.5" customHeight="1" x14ac:dyDescent="0.3">
      <c r="B128" s="89"/>
      <c r="C128" s="90" t="s">
        <v>129</v>
      </c>
      <c r="D128" s="90" t="s">
        <v>85</v>
      </c>
      <c r="E128" s="91" t="s">
        <v>628</v>
      </c>
      <c r="F128" s="92" t="s">
        <v>629</v>
      </c>
      <c r="G128" s="93" t="s">
        <v>88</v>
      </c>
      <c r="H128" s="94">
        <v>12</v>
      </c>
      <c r="I128" s="95"/>
      <c r="J128" s="96">
        <f t="shared" si="20"/>
        <v>0</v>
      </c>
      <c r="K128" s="92" t="s">
        <v>12</v>
      </c>
      <c r="L128" s="11"/>
      <c r="M128" s="97" t="s">
        <v>12</v>
      </c>
      <c r="N128" s="98" t="s">
        <v>32</v>
      </c>
      <c r="P128" s="99">
        <f t="shared" si="21"/>
        <v>0</v>
      </c>
      <c r="Q128" s="99">
        <v>0</v>
      </c>
      <c r="R128" s="99">
        <f t="shared" si="22"/>
        <v>0</v>
      </c>
      <c r="S128" s="99">
        <v>0</v>
      </c>
      <c r="T128" s="100">
        <f t="shared" si="23"/>
        <v>0</v>
      </c>
      <c r="AR128" s="101" t="s">
        <v>89</v>
      </c>
      <c r="AT128" s="101" t="s">
        <v>85</v>
      </c>
      <c r="AU128" s="101" t="s">
        <v>90</v>
      </c>
      <c r="AY128" s="3" t="s">
        <v>79</v>
      </c>
      <c r="BE128" s="102">
        <f t="shared" si="24"/>
        <v>0</v>
      </c>
      <c r="BF128" s="102">
        <f t="shared" si="25"/>
        <v>0</v>
      </c>
      <c r="BG128" s="102">
        <f t="shared" si="26"/>
        <v>0</v>
      </c>
      <c r="BH128" s="102">
        <f t="shared" si="27"/>
        <v>0</v>
      </c>
      <c r="BI128" s="102">
        <f t="shared" si="28"/>
        <v>0</v>
      </c>
      <c r="BJ128" s="3" t="s">
        <v>82</v>
      </c>
      <c r="BK128" s="102">
        <f t="shared" si="29"/>
        <v>0</v>
      </c>
      <c r="BL128" s="3" t="s">
        <v>89</v>
      </c>
      <c r="BM128" s="101" t="s">
        <v>185</v>
      </c>
    </row>
    <row r="129" spans="2:65" s="12" customFormat="1" ht="16.5" customHeight="1" x14ac:dyDescent="0.3">
      <c r="B129" s="89"/>
      <c r="C129" s="90" t="s">
        <v>182</v>
      </c>
      <c r="D129" s="90" t="s">
        <v>85</v>
      </c>
      <c r="E129" s="91" t="s">
        <v>630</v>
      </c>
      <c r="F129" s="92" t="s">
        <v>631</v>
      </c>
      <c r="G129" s="93" t="s">
        <v>133</v>
      </c>
      <c r="H129" s="94">
        <v>245</v>
      </c>
      <c r="I129" s="95"/>
      <c r="J129" s="96">
        <f t="shared" si="20"/>
        <v>0</v>
      </c>
      <c r="K129" s="92" t="s">
        <v>12</v>
      </c>
      <c r="L129" s="11"/>
      <c r="M129" s="97" t="s">
        <v>12</v>
      </c>
      <c r="N129" s="98" t="s">
        <v>32</v>
      </c>
      <c r="P129" s="99">
        <f t="shared" si="21"/>
        <v>0</v>
      </c>
      <c r="Q129" s="99">
        <v>0</v>
      </c>
      <c r="R129" s="99">
        <f t="shared" si="22"/>
        <v>0</v>
      </c>
      <c r="S129" s="99">
        <v>0</v>
      </c>
      <c r="T129" s="100">
        <f t="shared" si="23"/>
        <v>0</v>
      </c>
      <c r="AR129" s="101" t="s">
        <v>89</v>
      </c>
      <c r="AT129" s="101" t="s">
        <v>85</v>
      </c>
      <c r="AU129" s="101" t="s">
        <v>90</v>
      </c>
      <c r="AY129" s="3" t="s">
        <v>79</v>
      </c>
      <c r="BE129" s="102">
        <f t="shared" si="24"/>
        <v>0</v>
      </c>
      <c r="BF129" s="102">
        <f t="shared" si="25"/>
        <v>0</v>
      </c>
      <c r="BG129" s="102">
        <f t="shared" si="26"/>
        <v>0</v>
      </c>
      <c r="BH129" s="102">
        <f t="shared" si="27"/>
        <v>0</v>
      </c>
      <c r="BI129" s="102">
        <f t="shared" si="28"/>
        <v>0</v>
      </c>
      <c r="BJ129" s="3" t="s">
        <v>82</v>
      </c>
      <c r="BK129" s="102">
        <f t="shared" si="29"/>
        <v>0</v>
      </c>
      <c r="BL129" s="3" t="s">
        <v>89</v>
      </c>
      <c r="BM129" s="101" t="s">
        <v>188</v>
      </c>
    </row>
    <row r="130" spans="2:65" s="12" customFormat="1" ht="16.5" customHeight="1" x14ac:dyDescent="0.3">
      <c r="B130" s="89"/>
      <c r="C130" s="90" t="s">
        <v>134</v>
      </c>
      <c r="D130" s="90" t="s">
        <v>85</v>
      </c>
      <c r="E130" s="91" t="s">
        <v>632</v>
      </c>
      <c r="F130" s="92" t="s">
        <v>633</v>
      </c>
      <c r="G130" s="93" t="s">
        <v>133</v>
      </c>
      <c r="H130" s="94">
        <v>30</v>
      </c>
      <c r="I130" s="95"/>
      <c r="J130" s="96">
        <f t="shared" si="20"/>
        <v>0</v>
      </c>
      <c r="K130" s="92" t="s">
        <v>12</v>
      </c>
      <c r="L130" s="11"/>
      <c r="M130" s="97" t="s">
        <v>12</v>
      </c>
      <c r="N130" s="98" t="s">
        <v>32</v>
      </c>
      <c r="P130" s="99">
        <f t="shared" si="21"/>
        <v>0</v>
      </c>
      <c r="Q130" s="99">
        <v>0</v>
      </c>
      <c r="R130" s="99">
        <f t="shared" si="22"/>
        <v>0</v>
      </c>
      <c r="S130" s="99">
        <v>0</v>
      </c>
      <c r="T130" s="100">
        <f t="shared" si="23"/>
        <v>0</v>
      </c>
      <c r="AR130" s="101" t="s">
        <v>89</v>
      </c>
      <c r="AT130" s="101" t="s">
        <v>85</v>
      </c>
      <c r="AU130" s="101" t="s">
        <v>90</v>
      </c>
      <c r="AY130" s="3" t="s">
        <v>79</v>
      </c>
      <c r="BE130" s="102">
        <f t="shared" si="24"/>
        <v>0</v>
      </c>
      <c r="BF130" s="102">
        <f t="shared" si="25"/>
        <v>0</v>
      </c>
      <c r="BG130" s="102">
        <f t="shared" si="26"/>
        <v>0</v>
      </c>
      <c r="BH130" s="102">
        <f t="shared" si="27"/>
        <v>0</v>
      </c>
      <c r="BI130" s="102">
        <f t="shared" si="28"/>
        <v>0</v>
      </c>
      <c r="BJ130" s="3" t="s">
        <v>82</v>
      </c>
      <c r="BK130" s="102">
        <f t="shared" si="29"/>
        <v>0</v>
      </c>
      <c r="BL130" s="3" t="s">
        <v>89</v>
      </c>
      <c r="BM130" s="101" t="s">
        <v>192</v>
      </c>
    </row>
    <row r="131" spans="2:65" s="12" customFormat="1" ht="16.5" customHeight="1" x14ac:dyDescent="0.3">
      <c r="B131" s="89"/>
      <c r="C131" s="90" t="s">
        <v>189</v>
      </c>
      <c r="D131" s="90" t="s">
        <v>85</v>
      </c>
      <c r="E131" s="91" t="s">
        <v>634</v>
      </c>
      <c r="F131" s="92" t="s">
        <v>635</v>
      </c>
      <c r="G131" s="93" t="s">
        <v>133</v>
      </c>
      <c r="H131" s="94">
        <v>230</v>
      </c>
      <c r="I131" s="95"/>
      <c r="J131" s="96">
        <f t="shared" si="20"/>
        <v>0</v>
      </c>
      <c r="K131" s="92" t="s">
        <v>12</v>
      </c>
      <c r="L131" s="11"/>
      <c r="M131" s="97" t="s">
        <v>12</v>
      </c>
      <c r="N131" s="98" t="s">
        <v>32</v>
      </c>
      <c r="P131" s="99">
        <f t="shared" si="21"/>
        <v>0</v>
      </c>
      <c r="Q131" s="99">
        <v>0</v>
      </c>
      <c r="R131" s="99">
        <f t="shared" si="22"/>
        <v>0</v>
      </c>
      <c r="S131" s="99">
        <v>0</v>
      </c>
      <c r="T131" s="100">
        <f t="shared" si="23"/>
        <v>0</v>
      </c>
      <c r="AR131" s="101" t="s">
        <v>89</v>
      </c>
      <c r="AT131" s="101" t="s">
        <v>85</v>
      </c>
      <c r="AU131" s="101" t="s">
        <v>90</v>
      </c>
      <c r="AY131" s="3" t="s">
        <v>79</v>
      </c>
      <c r="BE131" s="102">
        <f t="shared" si="24"/>
        <v>0</v>
      </c>
      <c r="BF131" s="102">
        <f t="shared" si="25"/>
        <v>0</v>
      </c>
      <c r="BG131" s="102">
        <f t="shared" si="26"/>
        <v>0</v>
      </c>
      <c r="BH131" s="102">
        <f t="shared" si="27"/>
        <v>0</v>
      </c>
      <c r="BI131" s="102">
        <f t="shared" si="28"/>
        <v>0</v>
      </c>
      <c r="BJ131" s="3" t="s">
        <v>82</v>
      </c>
      <c r="BK131" s="102">
        <f t="shared" si="29"/>
        <v>0</v>
      </c>
      <c r="BL131" s="3" t="s">
        <v>89</v>
      </c>
      <c r="BM131" s="101" t="s">
        <v>306</v>
      </c>
    </row>
    <row r="132" spans="2:65" s="76" customFormat="1" ht="20.85" customHeight="1" x14ac:dyDescent="0.25">
      <c r="B132" s="77"/>
      <c r="D132" s="78" t="s">
        <v>75</v>
      </c>
      <c r="E132" s="87" t="s">
        <v>344</v>
      </c>
      <c r="F132" s="87" t="s">
        <v>636</v>
      </c>
      <c r="I132" s="80"/>
      <c r="J132" s="88">
        <f>BK132</f>
        <v>0</v>
      </c>
      <c r="L132" s="77"/>
      <c r="M132" s="82"/>
      <c r="P132" s="83">
        <f>SUM(P133:P148)</f>
        <v>0</v>
      </c>
      <c r="R132" s="83">
        <f>SUM(R133:R148)</f>
        <v>0</v>
      </c>
      <c r="T132" s="84">
        <f>SUM(T133:T148)</f>
        <v>0</v>
      </c>
      <c r="AR132" s="78" t="s">
        <v>82</v>
      </c>
      <c r="AT132" s="85" t="s">
        <v>75</v>
      </c>
      <c r="AU132" s="85" t="s">
        <v>2</v>
      </c>
      <c r="AY132" s="78" t="s">
        <v>79</v>
      </c>
      <c r="BK132" s="86">
        <f>SUM(BK133:BK148)</f>
        <v>0</v>
      </c>
    </row>
    <row r="133" spans="2:65" s="12" customFormat="1" ht="16.5" customHeight="1" x14ac:dyDescent="0.3">
      <c r="B133" s="89"/>
      <c r="C133" s="90" t="s">
        <v>137</v>
      </c>
      <c r="D133" s="90" t="s">
        <v>85</v>
      </c>
      <c r="E133" s="91" t="s">
        <v>637</v>
      </c>
      <c r="F133" s="92" t="s">
        <v>638</v>
      </c>
      <c r="G133" s="93" t="s">
        <v>88</v>
      </c>
      <c r="H133" s="94">
        <v>1</v>
      </c>
      <c r="I133" s="95"/>
      <c r="J133" s="96">
        <f t="shared" ref="J133:J148" si="30">ROUND(I133*H133,2)</f>
        <v>0</v>
      </c>
      <c r="K133" s="92" t="s">
        <v>12</v>
      </c>
      <c r="L133" s="11"/>
      <c r="M133" s="97" t="s">
        <v>12</v>
      </c>
      <c r="N133" s="98" t="s">
        <v>32</v>
      </c>
      <c r="P133" s="99">
        <f t="shared" ref="P133:P148" si="31">O133*H133</f>
        <v>0</v>
      </c>
      <c r="Q133" s="99">
        <v>0</v>
      </c>
      <c r="R133" s="99">
        <f t="shared" ref="R133:R148" si="32">Q133*H133</f>
        <v>0</v>
      </c>
      <c r="S133" s="99">
        <v>0</v>
      </c>
      <c r="T133" s="100">
        <f t="shared" ref="T133:T148" si="33">S133*H133</f>
        <v>0</v>
      </c>
      <c r="AR133" s="101" t="s">
        <v>89</v>
      </c>
      <c r="AT133" s="101" t="s">
        <v>85</v>
      </c>
      <c r="AU133" s="101" t="s">
        <v>90</v>
      </c>
      <c r="AY133" s="3" t="s">
        <v>79</v>
      </c>
      <c r="BE133" s="102">
        <f t="shared" ref="BE133:BE148" si="34">IF(N133="základní",J133,0)</f>
        <v>0</v>
      </c>
      <c r="BF133" s="102">
        <f t="shared" ref="BF133:BF148" si="35">IF(N133="snížená",J133,0)</f>
        <v>0</v>
      </c>
      <c r="BG133" s="102">
        <f t="shared" ref="BG133:BG148" si="36">IF(N133="zákl. přenesená",J133,0)</f>
        <v>0</v>
      </c>
      <c r="BH133" s="102">
        <f t="shared" ref="BH133:BH148" si="37">IF(N133="sníž. přenesená",J133,0)</f>
        <v>0</v>
      </c>
      <c r="BI133" s="102">
        <f t="shared" ref="BI133:BI148" si="38">IF(N133="nulová",J133,0)</f>
        <v>0</v>
      </c>
      <c r="BJ133" s="3" t="s">
        <v>82</v>
      </c>
      <c r="BK133" s="102">
        <f t="shared" ref="BK133:BK148" si="39">ROUND(I133*H133,2)</f>
        <v>0</v>
      </c>
      <c r="BL133" s="3" t="s">
        <v>89</v>
      </c>
      <c r="BM133" s="101" t="s">
        <v>202</v>
      </c>
    </row>
    <row r="134" spans="2:65" s="12" customFormat="1" ht="16.5" customHeight="1" x14ac:dyDescent="0.3">
      <c r="B134" s="89"/>
      <c r="C134" s="90" t="s">
        <v>196</v>
      </c>
      <c r="D134" s="90" t="s">
        <v>85</v>
      </c>
      <c r="E134" s="91" t="s">
        <v>639</v>
      </c>
      <c r="F134" s="92" t="s">
        <v>636</v>
      </c>
      <c r="G134" s="93" t="s">
        <v>88</v>
      </c>
      <c r="H134" s="94">
        <v>6</v>
      </c>
      <c r="I134" s="95"/>
      <c r="J134" s="96">
        <f t="shared" si="30"/>
        <v>0</v>
      </c>
      <c r="K134" s="92" t="s">
        <v>12</v>
      </c>
      <c r="L134" s="11"/>
      <c r="M134" s="97" t="s">
        <v>12</v>
      </c>
      <c r="N134" s="98" t="s">
        <v>32</v>
      </c>
      <c r="P134" s="99">
        <f t="shared" si="31"/>
        <v>0</v>
      </c>
      <c r="Q134" s="99">
        <v>0</v>
      </c>
      <c r="R134" s="99">
        <f t="shared" si="32"/>
        <v>0</v>
      </c>
      <c r="S134" s="99">
        <v>0</v>
      </c>
      <c r="T134" s="100">
        <f t="shared" si="33"/>
        <v>0</v>
      </c>
      <c r="AR134" s="101" t="s">
        <v>89</v>
      </c>
      <c r="AT134" s="101" t="s">
        <v>85</v>
      </c>
      <c r="AU134" s="101" t="s">
        <v>90</v>
      </c>
      <c r="AY134" s="3" t="s">
        <v>79</v>
      </c>
      <c r="BE134" s="102">
        <f t="shared" si="34"/>
        <v>0</v>
      </c>
      <c r="BF134" s="102">
        <f t="shared" si="35"/>
        <v>0</v>
      </c>
      <c r="BG134" s="102">
        <f t="shared" si="36"/>
        <v>0</v>
      </c>
      <c r="BH134" s="102">
        <f t="shared" si="37"/>
        <v>0</v>
      </c>
      <c r="BI134" s="102">
        <f t="shared" si="38"/>
        <v>0</v>
      </c>
      <c r="BJ134" s="3" t="s">
        <v>82</v>
      </c>
      <c r="BK134" s="102">
        <f t="shared" si="39"/>
        <v>0</v>
      </c>
      <c r="BL134" s="3" t="s">
        <v>89</v>
      </c>
      <c r="BM134" s="101" t="s">
        <v>206</v>
      </c>
    </row>
    <row r="135" spans="2:65" s="12" customFormat="1" ht="16.5" customHeight="1" x14ac:dyDescent="0.3">
      <c r="B135" s="89"/>
      <c r="C135" s="90" t="s">
        <v>141</v>
      </c>
      <c r="D135" s="90" t="s">
        <v>85</v>
      </c>
      <c r="E135" s="91" t="s">
        <v>640</v>
      </c>
      <c r="F135" s="92" t="s">
        <v>641</v>
      </c>
      <c r="G135" s="93" t="s">
        <v>88</v>
      </c>
      <c r="H135" s="94">
        <v>3</v>
      </c>
      <c r="I135" s="95"/>
      <c r="J135" s="96">
        <f t="shared" si="30"/>
        <v>0</v>
      </c>
      <c r="K135" s="92" t="s">
        <v>12</v>
      </c>
      <c r="L135" s="11"/>
      <c r="M135" s="97" t="s">
        <v>12</v>
      </c>
      <c r="N135" s="98" t="s">
        <v>32</v>
      </c>
      <c r="P135" s="99">
        <f t="shared" si="31"/>
        <v>0</v>
      </c>
      <c r="Q135" s="99">
        <v>0</v>
      </c>
      <c r="R135" s="99">
        <f t="shared" si="32"/>
        <v>0</v>
      </c>
      <c r="S135" s="99">
        <v>0</v>
      </c>
      <c r="T135" s="100">
        <f t="shared" si="33"/>
        <v>0</v>
      </c>
      <c r="AR135" s="101" t="s">
        <v>89</v>
      </c>
      <c r="AT135" s="101" t="s">
        <v>85</v>
      </c>
      <c r="AU135" s="101" t="s">
        <v>90</v>
      </c>
      <c r="AY135" s="3" t="s">
        <v>79</v>
      </c>
      <c r="BE135" s="102">
        <f t="shared" si="34"/>
        <v>0</v>
      </c>
      <c r="BF135" s="102">
        <f t="shared" si="35"/>
        <v>0</v>
      </c>
      <c r="BG135" s="102">
        <f t="shared" si="36"/>
        <v>0</v>
      </c>
      <c r="BH135" s="102">
        <f t="shared" si="37"/>
        <v>0</v>
      </c>
      <c r="BI135" s="102">
        <f t="shared" si="38"/>
        <v>0</v>
      </c>
      <c r="BJ135" s="3" t="s">
        <v>82</v>
      </c>
      <c r="BK135" s="102">
        <f t="shared" si="39"/>
        <v>0</v>
      </c>
      <c r="BL135" s="3" t="s">
        <v>89</v>
      </c>
      <c r="BM135" s="101" t="s">
        <v>348</v>
      </c>
    </row>
    <row r="136" spans="2:65" s="12" customFormat="1" ht="16.5" customHeight="1" x14ac:dyDescent="0.3">
      <c r="B136" s="89"/>
      <c r="C136" s="90" t="s">
        <v>203</v>
      </c>
      <c r="D136" s="90" t="s">
        <v>85</v>
      </c>
      <c r="E136" s="91" t="s">
        <v>642</v>
      </c>
      <c r="F136" s="92" t="s">
        <v>643</v>
      </c>
      <c r="G136" s="93" t="s">
        <v>88</v>
      </c>
      <c r="H136" s="94">
        <v>1</v>
      </c>
      <c r="I136" s="95"/>
      <c r="J136" s="96">
        <f t="shared" si="30"/>
        <v>0</v>
      </c>
      <c r="K136" s="92" t="s">
        <v>12</v>
      </c>
      <c r="L136" s="11"/>
      <c r="M136" s="97" t="s">
        <v>12</v>
      </c>
      <c r="N136" s="98" t="s">
        <v>32</v>
      </c>
      <c r="P136" s="99">
        <f t="shared" si="31"/>
        <v>0</v>
      </c>
      <c r="Q136" s="99">
        <v>0</v>
      </c>
      <c r="R136" s="99">
        <f t="shared" si="32"/>
        <v>0</v>
      </c>
      <c r="S136" s="99">
        <v>0</v>
      </c>
      <c r="T136" s="100">
        <f t="shared" si="33"/>
        <v>0</v>
      </c>
      <c r="AR136" s="101" t="s">
        <v>89</v>
      </c>
      <c r="AT136" s="101" t="s">
        <v>85</v>
      </c>
      <c r="AU136" s="101" t="s">
        <v>90</v>
      </c>
      <c r="AY136" s="3" t="s">
        <v>79</v>
      </c>
      <c r="BE136" s="102">
        <f t="shared" si="34"/>
        <v>0</v>
      </c>
      <c r="BF136" s="102">
        <f t="shared" si="35"/>
        <v>0</v>
      </c>
      <c r="BG136" s="102">
        <f t="shared" si="36"/>
        <v>0</v>
      </c>
      <c r="BH136" s="102">
        <f t="shared" si="37"/>
        <v>0</v>
      </c>
      <c r="BI136" s="102">
        <f t="shared" si="38"/>
        <v>0</v>
      </c>
      <c r="BJ136" s="3" t="s">
        <v>82</v>
      </c>
      <c r="BK136" s="102">
        <f t="shared" si="39"/>
        <v>0</v>
      </c>
      <c r="BL136" s="3" t="s">
        <v>89</v>
      </c>
      <c r="BM136" s="101" t="s">
        <v>357</v>
      </c>
    </row>
    <row r="137" spans="2:65" s="12" customFormat="1" ht="21.75" customHeight="1" x14ac:dyDescent="0.3">
      <c r="B137" s="89"/>
      <c r="C137" s="90" t="s">
        <v>144</v>
      </c>
      <c r="D137" s="90" t="s">
        <v>85</v>
      </c>
      <c r="E137" s="91" t="s">
        <v>644</v>
      </c>
      <c r="F137" s="92" t="s">
        <v>645</v>
      </c>
      <c r="G137" s="93" t="s">
        <v>88</v>
      </c>
      <c r="H137" s="94">
        <v>1</v>
      </c>
      <c r="I137" s="95"/>
      <c r="J137" s="96">
        <f t="shared" si="30"/>
        <v>0</v>
      </c>
      <c r="K137" s="92" t="s">
        <v>12</v>
      </c>
      <c r="L137" s="11"/>
      <c r="M137" s="97" t="s">
        <v>12</v>
      </c>
      <c r="N137" s="98" t="s">
        <v>32</v>
      </c>
      <c r="P137" s="99">
        <f t="shared" si="31"/>
        <v>0</v>
      </c>
      <c r="Q137" s="99">
        <v>0</v>
      </c>
      <c r="R137" s="99">
        <f t="shared" si="32"/>
        <v>0</v>
      </c>
      <c r="S137" s="99">
        <v>0</v>
      </c>
      <c r="T137" s="100">
        <f t="shared" si="33"/>
        <v>0</v>
      </c>
      <c r="AR137" s="101" t="s">
        <v>89</v>
      </c>
      <c r="AT137" s="101" t="s">
        <v>85</v>
      </c>
      <c r="AU137" s="101" t="s">
        <v>90</v>
      </c>
      <c r="AY137" s="3" t="s">
        <v>79</v>
      </c>
      <c r="BE137" s="102">
        <f t="shared" si="34"/>
        <v>0</v>
      </c>
      <c r="BF137" s="102">
        <f t="shared" si="35"/>
        <v>0</v>
      </c>
      <c r="BG137" s="102">
        <f t="shared" si="36"/>
        <v>0</v>
      </c>
      <c r="BH137" s="102">
        <f t="shared" si="37"/>
        <v>0</v>
      </c>
      <c r="BI137" s="102">
        <f t="shared" si="38"/>
        <v>0</v>
      </c>
      <c r="BJ137" s="3" t="s">
        <v>82</v>
      </c>
      <c r="BK137" s="102">
        <f t="shared" si="39"/>
        <v>0</v>
      </c>
      <c r="BL137" s="3" t="s">
        <v>89</v>
      </c>
      <c r="BM137" s="101" t="s">
        <v>213</v>
      </c>
    </row>
    <row r="138" spans="2:65" s="12" customFormat="1" ht="21.75" customHeight="1" x14ac:dyDescent="0.3">
      <c r="B138" s="89"/>
      <c r="C138" s="90" t="s">
        <v>210</v>
      </c>
      <c r="D138" s="90" t="s">
        <v>85</v>
      </c>
      <c r="E138" s="91" t="s">
        <v>646</v>
      </c>
      <c r="F138" s="92" t="s">
        <v>647</v>
      </c>
      <c r="G138" s="93" t="s">
        <v>88</v>
      </c>
      <c r="H138" s="94">
        <v>1</v>
      </c>
      <c r="I138" s="95"/>
      <c r="J138" s="96">
        <f t="shared" si="30"/>
        <v>0</v>
      </c>
      <c r="K138" s="92" t="s">
        <v>12</v>
      </c>
      <c r="L138" s="11"/>
      <c r="M138" s="97" t="s">
        <v>12</v>
      </c>
      <c r="N138" s="98" t="s">
        <v>32</v>
      </c>
      <c r="P138" s="99">
        <f t="shared" si="31"/>
        <v>0</v>
      </c>
      <c r="Q138" s="99">
        <v>0</v>
      </c>
      <c r="R138" s="99">
        <f t="shared" si="32"/>
        <v>0</v>
      </c>
      <c r="S138" s="99">
        <v>0</v>
      </c>
      <c r="T138" s="100">
        <f t="shared" si="33"/>
        <v>0</v>
      </c>
      <c r="AR138" s="101" t="s">
        <v>89</v>
      </c>
      <c r="AT138" s="101" t="s">
        <v>85</v>
      </c>
      <c r="AU138" s="101" t="s">
        <v>90</v>
      </c>
      <c r="AY138" s="3" t="s">
        <v>79</v>
      </c>
      <c r="BE138" s="102">
        <f t="shared" si="34"/>
        <v>0</v>
      </c>
      <c r="BF138" s="102">
        <f t="shared" si="35"/>
        <v>0</v>
      </c>
      <c r="BG138" s="102">
        <f t="shared" si="36"/>
        <v>0</v>
      </c>
      <c r="BH138" s="102">
        <f t="shared" si="37"/>
        <v>0</v>
      </c>
      <c r="BI138" s="102">
        <f t="shared" si="38"/>
        <v>0</v>
      </c>
      <c r="BJ138" s="3" t="s">
        <v>82</v>
      </c>
      <c r="BK138" s="102">
        <f t="shared" si="39"/>
        <v>0</v>
      </c>
      <c r="BL138" s="3" t="s">
        <v>89</v>
      </c>
      <c r="BM138" s="101" t="s">
        <v>216</v>
      </c>
    </row>
    <row r="139" spans="2:65" s="12" customFormat="1" ht="16.5" customHeight="1" x14ac:dyDescent="0.3">
      <c r="B139" s="89"/>
      <c r="C139" s="90" t="s">
        <v>148</v>
      </c>
      <c r="D139" s="90" t="s">
        <v>85</v>
      </c>
      <c r="E139" s="91" t="s">
        <v>648</v>
      </c>
      <c r="F139" s="92" t="s">
        <v>649</v>
      </c>
      <c r="G139" s="93" t="s">
        <v>88</v>
      </c>
      <c r="H139" s="94">
        <v>1</v>
      </c>
      <c r="I139" s="95"/>
      <c r="J139" s="96">
        <f t="shared" si="30"/>
        <v>0</v>
      </c>
      <c r="K139" s="92" t="s">
        <v>12</v>
      </c>
      <c r="L139" s="11"/>
      <c r="M139" s="97" t="s">
        <v>12</v>
      </c>
      <c r="N139" s="98" t="s">
        <v>32</v>
      </c>
      <c r="P139" s="99">
        <f t="shared" si="31"/>
        <v>0</v>
      </c>
      <c r="Q139" s="99">
        <v>0</v>
      </c>
      <c r="R139" s="99">
        <f t="shared" si="32"/>
        <v>0</v>
      </c>
      <c r="S139" s="99">
        <v>0</v>
      </c>
      <c r="T139" s="100">
        <f t="shared" si="33"/>
        <v>0</v>
      </c>
      <c r="AR139" s="101" t="s">
        <v>89</v>
      </c>
      <c r="AT139" s="101" t="s">
        <v>85</v>
      </c>
      <c r="AU139" s="101" t="s">
        <v>90</v>
      </c>
      <c r="AY139" s="3" t="s">
        <v>79</v>
      </c>
      <c r="BE139" s="102">
        <f t="shared" si="34"/>
        <v>0</v>
      </c>
      <c r="BF139" s="102">
        <f t="shared" si="35"/>
        <v>0</v>
      </c>
      <c r="BG139" s="102">
        <f t="shared" si="36"/>
        <v>0</v>
      </c>
      <c r="BH139" s="102">
        <f t="shared" si="37"/>
        <v>0</v>
      </c>
      <c r="BI139" s="102">
        <f t="shared" si="38"/>
        <v>0</v>
      </c>
      <c r="BJ139" s="3" t="s">
        <v>82</v>
      </c>
      <c r="BK139" s="102">
        <f t="shared" si="39"/>
        <v>0</v>
      </c>
      <c r="BL139" s="3" t="s">
        <v>89</v>
      </c>
      <c r="BM139" s="101" t="s">
        <v>220</v>
      </c>
    </row>
    <row r="140" spans="2:65" s="12" customFormat="1" ht="21.75" customHeight="1" x14ac:dyDescent="0.3">
      <c r="B140" s="89"/>
      <c r="C140" s="90" t="s">
        <v>217</v>
      </c>
      <c r="D140" s="90" t="s">
        <v>85</v>
      </c>
      <c r="E140" s="91" t="s">
        <v>650</v>
      </c>
      <c r="F140" s="92" t="s">
        <v>651</v>
      </c>
      <c r="G140" s="93" t="s">
        <v>88</v>
      </c>
      <c r="H140" s="94">
        <v>1</v>
      </c>
      <c r="I140" s="95"/>
      <c r="J140" s="96">
        <f t="shared" si="30"/>
        <v>0</v>
      </c>
      <c r="K140" s="92" t="s">
        <v>12</v>
      </c>
      <c r="L140" s="11"/>
      <c r="M140" s="97" t="s">
        <v>12</v>
      </c>
      <c r="N140" s="98" t="s">
        <v>32</v>
      </c>
      <c r="P140" s="99">
        <f t="shared" si="31"/>
        <v>0</v>
      </c>
      <c r="Q140" s="99">
        <v>0</v>
      </c>
      <c r="R140" s="99">
        <f t="shared" si="32"/>
        <v>0</v>
      </c>
      <c r="S140" s="99">
        <v>0</v>
      </c>
      <c r="T140" s="100">
        <f t="shared" si="33"/>
        <v>0</v>
      </c>
      <c r="AR140" s="101" t="s">
        <v>89</v>
      </c>
      <c r="AT140" s="101" t="s">
        <v>85</v>
      </c>
      <c r="AU140" s="101" t="s">
        <v>90</v>
      </c>
      <c r="AY140" s="3" t="s">
        <v>79</v>
      </c>
      <c r="BE140" s="102">
        <f t="shared" si="34"/>
        <v>0</v>
      </c>
      <c r="BF140" s="102">
        <f t="shared" si="35"/>
        <v>0</v>
      </c>
      <c r="BG140" s="102">
        <f t="shared" si="36"/>
        <v>0</v>
      </c>
      <c r="BH140" s="102">
        <f t="shared" si="37"/>
        <v>0</v>
      </c>
      <c r="BI140" s="102">
        <f t="shared" si="38"/>
        <v>0</v>
      </c>
      <c r="BJ140" s="3" t="s">
        <v>82</v>
      </c>
      <c r="BK140" s="102">
        <f t="shared" si="39"/>
        <v>0</v>
      </c>
      <c r="BL140" s="3" t="s">
        <v>89</v>
      </c>
      <c r="BM140" s="101" t="s">
        <v>223</v>
      </c>
    </row>
    <row r="141" spans="2:65" s="12" customFormat="1" ht="21.75" customHeight="1" x14ac:dyDescent="0.3">
      <c r="B141" s="89"/>
      <c r="C141" s="90" t="s">
        <v>151</v>
      </c>
      <c r="D141" s="90" t="s">
        <v>85</v>
      </c>
      <c r="E141" s="91" t="s">
        <v>652</v>
      </c>
      <c r="F141" s="92" t="s">
        <v>653</v>
      </c>
      <c r="G141" s="93" t="s">
        <v>88</v>
      </c>
      <c r="H141" s="94">
        <v>1</v>
      </c>
      <c r="I141" s="95"/>
      <c r="J141" s="96">
        <f t="shared" si="30"/>
        <v>0</v>
      </c>
      <c r="K141" s="92" t="s">
        <v>12</v>
      </c>
      <c r="L141" s="11"/>
      <c r="M141" s="97" t="s">
        <v>12</v>
      </c>
      <c r="N141" s="98" t="s">
        <v>32</v>
      </c>
      <c r="P141" s="99">
        <f t="shared" si="31"/>
        <v>0</v>
      </c>
      <c r="Q141" s="99">
        <v>0</v>
      </c>
      <c r="R141" s="99">
        <f t="shared" si="32"/>
        <v>0</v>
      </c>
      <c r="S141" s="99">
        <v>0</v>
      </c>
      <c r="T141" s="100">
        <f t="shared" si="33"/>
        <v>0</v>
      </c>
      <c r="AR141" s="101" t="s">
        <v>89</v>
      </c>
      <c r="AT141" s="101" t="s">
        <v>85</v>
      </c>
      <c r="AU141" s="101" t="s">
        <v>90</v>
      </c>
      <c r="AY141" s="3" t="s">
        <v>79</v>
      </c>
      <c r="BE141" s="102">
        <f t="shared" si="34"/>
        <v>0</v>
      </c>
      <c r="BF141" s="102">
        <f t="shared" si="35"/>
        <v>0</v>
      </c>
      <c r="BG141" s="102">
        <f t="shared" si="36"/>
        <v>0</v>
      </c>
      <c r="BH141" s="102">
        <f t="shared" si="37"/>
        <v>0</v>
      </c>
      <c r="BI141" s="102">
        <f t="shared" si="38"/>
        <v>0</v>
      </c>
      <c r="BJ141" s="3" t="s">
        <v>82</v>
      </c>
      <c r="BK141" s="102">
        <f t="shared" si="39"/>
        <v>0</v>
      </c>
      <c r="BL141" s="3" t="s">
        <v>89</v>
      </c>
      <c r="BM141" s="101" t="s">
        <v>229</v>
      </c>
    </row>
    <row r="142" spans="2:65" s="12" customFormat="1" ht="16.5" customHeight="1" x14ac:dyDescent="0.3">
      <c r="B142" s="89"/>
      <c r="C142" s="90" t="s">
        <v>226</v>
      </c>
      <c r="D142" s="90" t="s">
        <v>85</v>
      </c>
      <c r="E142" s="91" t="s">
        <v>654</v>
      </c>
      <c r="F142" s="92" t="s">
        <v>655</v>
      </c>
      <c r="G142" s="93" t="s">
        <v>88</v>
      </c>
      <c r="H142" s="94">
        <v>1</v>
      </c>
      <c r="I142" s="95"/>
      <c r="J142" s="96">
        <f t="shared" si="30"/>
        <v>0</v>
      </c>
      <c r="K142" s="92" t="s">
        <v>12</v>
      </c>
      <c r="L142" s="11"/>
      <c r="M142" s="97" t="s">
        <v>12</v>
      </c>
      <c r="N142" s="98" t="s">
        <v>32</v>
      </c>
      <c r="P142" s="99">
        <f t="shared" si="31"/>
        <v>0</v>
      </c>
      <c r="Q142" s="99">
        <v>0</v>
      </c>
      <c r="R142" s="99">
        <f t="shared" si="32"/>
        <v>0</v>
      </c>
      <c r="S142" s="99">
        <v>0</v>
      </c>
      <c r="T142" s="100">
        <f t="shared" si="33"/>
        <v>0</v>
      </c>
      <c r="AR142" s="101" t="s">
        <v>89</v>
      </c>
      <c r="AT142" s="101" t="s">
        <v>85</v>
      </c>
      <c r="AU142" s="101" t="s">
        <v>90</v>
      </c>
      <c r="AY142" s="3" t="s">
        <v>79</v>
      </c>
      <c r="BE142" s="102">
        <f t="shared" si="34"/>
        <v>0</v>
      </c>
      <c r="BF142" s="102">
        <f t="shared" si="35"/>
        <v>0</v>
      </c>
      <c r="BG142" s="102">
        <f t="shared" si="36"/>
        <v>0</v>
      </c>
      <c r="BH142" s="102">
        <f t="shared" si="37"/>
        <v>0</v>
      </c>
      <c r="BI142" s="102">
        <f t="shared" si="38"/>
        <v>0</v>
      </c>
      <c r="BJ142" s="3" t="s">
        <v>82</v>
      </c>
      <c r="BK142" s="102">
        <f t="shared" si="39"/>
        <v>0</v>
      </c>
      <c r="BL142" s="3" t="s">
        <v>89</v>
      </c>
      <c r="BM142" s="101" t="s">
        <v>232</v>
      </c>
    </row>
    <row r="143" spans="2:65" s="12" customFormat="1" ht="16.5" customHeight="1" x14ac:dyDescent="0.3">
      <c r="B143" s="89"/>
      <c r="C143" s="90" t="s">
        <v>155</v>
      </c>
      <c r="D143" s="90" t="s">
        <v>85</v>
      </c>
      <c r="E143" s="91" t="s">
        <v>656</v>
      </c>
      <c r="F143" s="92" t="s">
        <v>657</v>
      </c>
      <c r="G143" s="93" t="s">
        <v>133</v>
      </c>
      <c r="H143" s="94">
        <v>30</v>
      </c>
      <c r="I143" s="95"/>
      <c r="J143" s="96">
        <f t="shared" si="30"/>
        <v>0</v>
      </c>
      <c r="K143" s="92" t="s">
        <v>12</v>
      </c>
      <c r="L143" s="11"/>
      <c r="M143" s="97" t="s">
        <v>12</v>
      </c>
      <c r="N143" s="98" t="s">
        <v>32</v>
      </c>
      <c r="P143" s="99">
        <f t="shared" si="31"/>
        <v>0</v>
      </c>
      <c r="Q143" s="99">
        <v>0</v>
      </c>
      <c r="R143" s="99">
        <f t="shared" si="32"/>
        <v>0</v>
      </c>
      <c r="S143" s="99">
        <v>0</v>
      </c>
      <c r="T143" s="100">
        <f t="shared" si="33"/>
        <v>0</v>
      </c>
      <c r="AR143" s="101" t="s">
        <v>89</v>
      </c>
      <c r="AT143" s="101" t="s">
        <v>85</v>
      </c>
      <c r="AU143" s="101" t="s">
        <v>90</v>
      </c>
      <c r="AY143" s="3" t="s">
        <v>79</v>
      </c>
      <c r="BE143" s="102">
        <f t="shared" si="34"/>
        <v>0</v>
      </c>
      <c r="BF143" s="102">
        <f t="shared" si="35"/>
        <v>0</v>
      </c>
      <c r="BG143" s="102">
        <f t="shared" si="36"/>
        <v>0</v>
      </c>
      <c r="BH143" s="102">
        <f t="shared" si="37"/>
        <v>0</v>
      </c>
      <c r="BI143" s="102">
        <f t="shared" si="38"/>
        <v>0</v>
      </c>
      <c r="BJ143" s="3" t="s">
        <v>82</v>
      </c>
      <c r="BK143" s="102">
        <f t="shared" si="39"/>
        <v>0</v>
      </c>
      <c r="BL143" s="3" t="s">
        <v>89</v>
      </c>
      <c r="BM143" s="101" t="s">
        <v>236</v>
      </c>
    </row>
    <row r="144" spans="2:65" s="12" customFormat="1" ht="16.5" customHeight="1" x14ac:dyDescent="0.3">
      <c r="B144" s="89"/>
      <c r="C144" s="90" t="s">
        <v>233</v>
      </c>
      <c r="D144" s="90" t="s">
        <v>85</v>
      </c>
      <c r="E144" s="91" t="s">
        <v>658</v>
      </c>
      <c r="F144" s="92" t="s">
        <v>659</v>
      </c>
      <c r="G144" s="93" t="s">
        <v>133</v>
      </c>
      <c r="H144" s="94">
        <v>150</v>
      </c>
      <c r="I144" s="95"/>
      <c r="J144" s="96">
        <f t="shared" si="30"/>
        <v>0</v>
      </c>
      <c r="K144" s="92" t="s">
        <v>12</v>
      </c>
      <c r="L144" s="11"/>
      <c r="M144" s="97" t="s">
        <v>12</v>
      </c>
      <c r="N144" s="98" t="s">
        <v>32</v>
      </c>
      <c r="P144" s="99">
        <f t="shared" si="31"/>
        <v>0</v>
      </c>
      <c r="Q144" s="99">
        <v>0</v>
      </c>
      <c r="R144" s="99">
        <f t="shared" si="32"/>
        <v>0</v>
      </c>
      <c r="S144" s="99">
        <v>0</v>
      </c>
      <c r="T144" s="100">
        <f t="shared" si="33"/>
        <v>0</v>
      </c>
      <c r="AR144" s="101" t="s">
        <v>89</v>
      </c>
      <c r="AT144" s="101" t="s">
        <v>85</v>
      </c>
      <c r="AU144" s="101" t="s">
        <v>90</v>
      </c>
      <c r="AY144" s="3" t="s">
        <v>79</v>
      </c>
      <c r="BE144" s="102">
        <f t="shared" si="34"/>
        <v>0</v>
      </c>
      <c r="BF144" s="102">
        <f t="shared" si="35"/>
        <v>0</v>
      </c>
      <c r="BG144" s="102">
        <f t="shared" si="36"/>
        <v>0</v>
      </c>
      <c r="BH144" s="102">
        <f t="shared" si="37"/>
        <v>0</v>
      </c>
      <c r="BI144" s="102">
        <f t="shared" si="38"/>
        <v>0</v>
      </c>
      <c r="BJ144" s="3" t="s">
        <v>82</v>
      </c>
      <c r="BK144" s="102">
        <f t="shared" si="39"/>
        <v>0</v>
      </c>
      <c r="BL144" s="3" t="s">
        <v>89</v>
      </c>
      <c r="BM144" s="101" t="s">
        <v>239</v>
      </c>
    </row>
    <row r="145" spans="2:65" s="12" customFormat="1" ht="16.5" customHeight="1" x14ac:dyDescent="0.3">
      <c r="B145" s="89"/>
      <c r="C145" s="90" t="s">
        <v>160</v>
      </c>
      <c r="D145" s="90" t="s">
        <v>85</v>
      </c>
      <c r="E145" s="91" t="s">
        <v>660</v>
      </c>
      <c r="F145" s="92" t="s">
        <v>661</v>
      </c>
      <c r="G145" s="93" t="s">
        <v>133</v>
      </c>
      <c r="H145" s="94">
        <v>150</v>
      </c>
      <c r="I145" s="95"/>
      <c r="J145" s="96">
        <f t="shared" si="30"/>
        <v>0</v>
      </c>
      <c r="K145" s="92" t="s">
        <v>12</v>
      </c>
      <c r="L145" s="11"/>
      <c r="M145" s="97" t="s">
        <v>12</v>
      </c>
      <c r="N145" s="98" t="s">
        <v>32</v>
      </c>
      <c r="P145" s="99">
        <f t="shared" si="31"/>
        <v>0</v>
      </c>
      <c r="Q145" s="99">
        <v>0</v>
      </c>
      <c r="R145" s="99">
        <f t="shared" si="32"/>
        <v>0</v>
      </c>
      <c r="S145" s="99">
        <v>0</v>
      </c>
      <c r="T145" s="100">
        <f t="shared" si="33"/>
        <v>0</v>
      </c>
      <c r="AR145" s="101" t="s">
        <v>89</v>
      </c>
      <c r="AT145" s="101" t="s">
        <v>85</v>
      </c>
      <c r="AU145" s="101" t="s">
        <v>90</v>
      </c>
      <c r="AY145" s="3" t="s">
        <v>79</v>
      </c>
      <c r="BE145" s="102">
        <f t="shared" si="34"/>
        <v>0</v>
      </c>
      <c r="BF145" s="102">
        <f t="shared" si="35"/>
        <v>0</v>
      </c>
      <c r="BG145" s="102">
        <f t="shared" si="36"/>
        <v>0</v>
      </c>
      <c r="BH145" s="102">
        <f t="shared" si="37"/>
        <v>0</v>
      </c>
      <c r="BI145" s="102">
        <f t="shared" si="38"/>
        <v>0</v>
      </c>
      <c r="BJ145" s="3" t="s">
        <v>82</v>
      </c>
      <c r="BK145" s="102">
        <f t="shared" si="39"/>
        <v>0</v>
      </c>
      <c r="BL145" s="3" t="s">
        <v>89</v>
      </c>
      <c r="BM145" s="101" t="s">
        <v>243</v>
      </c>
    </row>
    <row r="146" spans="2:65" s="12" customFormat="1" ht="16.5" customHeight="1" x14ac:dyDescent="0.3">
      <c r="B146" s="89"/>
      <c r="C146" s="90" t="s">
        <v>240</v>
      </c>
      <c r="D146" s="90" t="s">
        <v>85</v>
      </c>
      <c r="E146" s="91" t="s">
        <v>662</v>
      </c>
      <c r="F146" s="92" t="s">
        <v>663</v>
      </c>
      <c r="G146" s="93" t="s">
        <v>133</v>
      </c>
      <c r="H146" s="94">
        <v>50</v>
      </c>
      <c r="I146" s="95"/>
      <c r="J146" s="96">
        <f t="shared" si="30"/>
        <v>0</v>
      </c>
      <c r="K146" s="92" t="s">
        <v>12</v>
      </c>
      <c r="L146" s="11"/>
      <c r="M146" s="97" t="s">
        <v>12</v>
      </c>
      <c r="N146" s="98" t="s">
        <v>32</v>
      </c>
      <c r="P146" s="99">
        <f t="shared" si="31"/>
        <v>0</v>
      </c>
      <c r="Q146" s="99">
        <v>0</v>
      </c>
      <c r="R146" s="99">
        <f t="shared" si="32"/>
        <v>0</v>
      </c>
      <c r="S146" s="99">
        <v>0</v>
      </c>
      <c r="T146" s="100">
        <f t="shared" si="33"/>
        <v>0</v>
      </c>
      <c r="AR146" s="101" t="s">
        <v>89</v>
      </c>
      <c r="AT146" s="101" t="s">
        <v>85</v>
      </c>
      <c r="AU146" s="101" t="s">
        <v>90</v>
      </c>
      <c r="AY146" s="3" t="s">
        <v>79</v>
      </c>
      <c r="BE146" s="102">
        <f t="shared" si="34"/>
        <v>0</v>
      </c>
      <c r="BF146" s="102">
        <f t="shared" si="35"/>
        <v>0</v>
      </c>
      <c r="BG146" s="102">
        <f t="shared" si="36"/>
        <v>0</v>
      </c>
      <c r="BH146" s="102">
        <f t="shared" si="37"/>
        <v>0</v>
      </c>
      <c r="BI146" s="102">
        <f t="shared" si="38"/>
        <v>0</v>
      </c>
      <c r="BJ146" s="3" t="s">
        <v>82</v>
      </c>
      <c r="BK146" s="102">
        <f t="shared" si="39"/>
        <v>0</v>
      </c>
      <c r="BL146" s="3" t="s">
        <v>89</v>
      </c>
      <c r="BM146" s="101" t="s">
        <v>246</v>
      </c>
    </row>
    <row r="147" spans="2:65" s="12" customFormat="1" ht="16.5" customHeight="1" x14ac:dyDescent="0.3">
      <c r="B147" s="89"/>
      <c r="C147" s="90" t="s">
        <v>164</v>
      </c>
      <c r="D147" s="90" t="s">
        <v>85</v>
      </c>
      <c r="E147" s="91" t="s">
        <v>664</v>
      </c>
      <c r="F147" s="92" t="s">
        <v>540</v>
      </c>
      <c r="G147" s="93" t="s">
        <v>133</v>
      </c>
      <c r="H147" s="94">
        <v>55</v>
      </c>
      <c r="I147" s="95"/>
      <c r="J147" s="96">
        <f t="shared" si="30"/>
        <v>0</v>
      </c>
      <c r="K147" s="92" t="s">
        <v>12</v>
      </c>
      <c r="L147" s="11"/>
      <c r="M147" s="97" t="s">
        <v>12</v>
      </c>
      <c r="N147" s="98" t="s">
        <v>32</v>
      </c>
      <c r="P147" s="99">
        <f t="shared" si="31"/>
        <v>0</v>
      </c>
      <c r="Q147" s="99">
        <v>0</v>
      </c>
      <c r="R147" s="99">
        <f t="shared" si="32"/>
        <v>0</v>
      </c>
      <c r="S147" s="99">
        <v>0</v>
      </c>
      <c r="T147" s="100">
        <f t="shared" si="33"/>
        <v>0</v>
      </c>
      <c r="AR147" s="101" t="s">
        <v>89</v>
      </c>
      <c r="AT147" s="101" t="s">
        <v>85</v>
      </c>
      <c r="AU147" s="101" t="s">
        <v>90</v>
      </c>
      <c r="AY147" s="3" t="s">
        <v>79</v>
      </c>
      <c r="BE147" s="102">
        <f t="shared" si="34"/>
        <v>0</v>
      </c>
      <c r="BF147" s="102">
        <f t="shared" si="35"/>
        <v>0</v>
      </c>
      <c r="BG147" s="102">
        <f t="shared" si="36"/>
        <v>0</v>
      </c>
      <c r="BH147" s="102">
        <f t="shared" si="37"/>
        <v>0</v>
      </c>
      <c r="BI147" s="102">
        <f t="shared" si="38"/>
        <v>0</v>
      </c>
      <c r="BJ147" s="3" t="s">
        <v>82</v>
      </c>
      <c r="BK147" s="102">
        <f t="shared" si="39"/>
        <v>0</v>
      </c>
      <c r="BL147" s="3" t="s">
        <v>89</v>
      </c>
      <c r="BM147" s="101" t="s">
        <v>250</v>
      </c>
    </row>
    <row r="148" spans="2:65" s="12" customFormat="1" ht="16.5" customHeight="1" x14ac:dyDescent="0.3">
      <c r="B148" s="89"/>
      <c r="C148" s="90" t="s">
        <v>247</v>
      </c>
      <c r="D148" s="90" t="s">
        <v>85</v>
      </c>
      <c r="E148" s="91" t="s">
        <v>665</v>
      </c>
      <c r="F148" s="92" t="s">
        <v>666</v>
      </c>
      <c r="G148" s="93" t="s">
        <v>533</v>
      </c>
      <c r="H148" s="94">
        <v>1</v>
      </c>
      <c r="I148" s="95"/>
      <c r="J148" s="96">
        <f t="shared" si="30"/>
        <v>0</v>
      </c>
      <c r="K148" s="92" t="s">
        <v>12</v>
      </c>
      <c r="L148" s="11"/>
      <c r="M148" s="97" t="s">
        <v>12</v>
      </c>
      <c r="N148" s="98" t="s">
        <v>32</v>
      </c>
      <c r="P148" s="99">
        <f t="shared" si="31"/>
        <v>0</v>
      </c>
      <c r="Q148" s="99">
        <v>0</v>
      </c>
      <c r="R148" s="99">
        <f t="shared" si="32"/>
        <v>0</v>
      </c>
      <c r="S148" s="99">
        <v>0</v>
      </c>
      <c r="T148" s="100">
        <f t="shared" si="33"/>
        <v>0</v>
      </c>
      <c r="AR148" s="101" t="s">
        <v>89</v>
      </c>
      <c r="AT148" s="101" t="s">
        <v>85</v>
      </c>
      <c r="AU148" s="101" t="s">
        <v>90</v>
      </c>
      <c r="AY148" s="3" t="s">
        <v>79</v>
      </c>
      <c r="BE148" s="102">
        <f t="shared" si="34"/>
        <v>0</v>
      </c>
      <c r="BF148" s="102">
        <f t="shared" si="35"/>
        <v>0</v>
      </c>
      <c r="BG148" s="102">
        <f t="shared" si="36"/>
        <v>0</v>
      </c>
      <c r="BH148" s="102">
        <f t="shared" si="37"/>
        <v>0</v>
      </c>
      <c r="BI148" s="102">
        <f t="shared" si="38"/>
        <v>0</v>
      </c>
      <c r="BJ148" s="3" t="s">
        <v>82</v>
      </c>
      <c r="BK148" s="102">
        <f t="shared" si="39"/>
        <v>0</v>
      </c>
      <c r="BL148" s="3" t="s">
        <v>89</v>
      </c>
      <c r="BM148" s="101" t="s">
        <v>257</v>
      </c>
    </row>
    <row r="149" spans="2:65" s="76" customFormat="1" ht="20.85" customHeight="1" x14ac:dyDescent="0.25">
      <c r="B149" s="77"/>
      <c r="D149" s="78" t="s">
        <v>75</v>
      </c>
      <c r="E149" s="87" t="s">
        <v>530</v>
      </c>
      <c r="F149" s="87" t="s">
        <v>667</v>
      </c>
      <c r="I149" s="80"/>
      <c r="J149" s="88">
        <f>BK149</f>
        <v>0</v>
      </c>
      <c r="L149" s="77"/>
      <c r="M149" s="82"/>
      <c r="P149" s="83">
        <f>SUM(P150:P152)</f>
        <v>0</v>
      </c>
      <c r="R149" s="83">
        <f>SUM(R150:R152)</f>
        <v>0</v>
      </c>
      <c r="T149" s="84">
        <f>SUM(T150:T152)</f>
        <v>0</v>
      </c>
      <c r="AR149" s="78" t="s">
        <v>82</v>
      </c>
      <c r="AT149" s="85" t="s">
        <v>75</v>
      </c>
      <c r="AU149" s="85" t="s">
        <v>2</v>
      </c>
      <c r="AY149" s="78" t="s">
        <v>79</v>
      </c>
      <c r="BK149" s="86">
        <f>SUM(BK150:BK152)</f>
        <v>0</v>
      </c>
    </row>
    <row r="150" spans="2:65" s="12" customFormat="1" ht="16.5" customHeight="1" x14ac:dyDescent="0.3">
      <c r="B150" s="89"/>
      <c r="C150" s="90" t="s">
        <v>167</v>
      </c>
      <c r="D150" s="90" t="s">
        <v>85</v>
      </c>
      <c r="E150" s="91" t="s">
        <v>668</v>
      </c>
      <c r="F150" s="92" t="s">
        <v>669</v>
      </c>
      <c r="G150" s="93" t="s">
        <v>133</v>
      </c>
      <c r="H150" s="94">
        <v>50</v>
      </c>
      <c r="I150" s="95"/>
      <c r="J150" s="96">
        <f>ROUND(I150*H150,2)</f>
        <v>0</v>
      </c>
      <c r="K150" s="92" t="s">
        <v>12</v>
      </c>
      <c r="L150" s="11"/>
      <c r="M150" s="97" t="s">
        <v>12</v>
      </c>
      <c r="N150" s="98" t="s">
        <v>32</v>
      </c>
      <c r="P150" s="99">
        <f>O150*H150</f>
        <v>0</v>
      </c>
      <c r="Q150" s="99">
        <v>0</v>
      </c>
      <c r="R150" s="99">
        <f>Q150*H150</f>
        <v>0</v>
      </c>
      <c r="S150" s="99">
        <v>0</v>
      </c>
      <c r="T150" s="100">
        <f>S150*H150</f>
        <v>0</v>
      </c>
      <c r="AR150" s="101" t="s">
        <v>89</v>
      </c>
      <c r="AT150" s="101" t="s">
        <v>85</v>
      </c>
      <c r="AU150" s="101" t="s">
        <v>90</v>
      </c>
      <c r="AY150" s="3" t="s">
        <v>79</v>
      </c>
      <c r="BE150" s="102">
        <f>IF(N150="základní",J150,0)</f>
        <v>0</v>
      </c>
      <c r="BF150" s="102">
        <f>IF(N150="snížená",J150,0)</f>
        <v>0</v>
      </c>
      <c r="BG150" s="102">
        <f>IF(N150="zákl. přenesená",J150,0)</f>
        <v>0</v>
      </c>
      <c r="BH150" s="102">
        <f>IF(N150="sníž. přenesená",J150,0)</f>
        <v>0</v>
      </c>
      <c r="BI150" s="102">
        <f>IF(N150="nulová",J150,0)</f>
        <v>0</v>
      </c>
      <c r="BJ150" s="3" t="s">
        <v>82</v>
      </c>
      <c r="BK150" s="102">
        <f>ROUND(I150*H150,2)</f>
        <v>0</v>
      </c>
      <c r="BL150" s="3" t="s">
        <v>89</v>
      </c>
      <c r="BM150" s="101" t="s">
        <v>260</v>
      </c>
    </row>
    <row r="151" spans="2:65" s="12" customFormat="1" ht="21.75" customHeight="1" x14ac:dyDescent="0.3">
      <c r="B151" s="89"/>
      <c r="C151" s="90" t="s">
        <v>254</v>
      </c>
      <c r="D151" s="90" t="s">
        <v>85</v>
      </c>
      <c r="E151" s="91" t="s">
        <v>670</v>
      </c>
      <c r="F151" s="92" t="s">
        <v>671</v>
      </c>
      <c r="G151" s="93" t="s">
        <v>88</v>
      </c>
      <c r="H151" s="94">
        <v>25</v>
      </c>
      <c r="I151" s="95"/>
      <c r="J151" s="96">
        <f>ROUND(I151*H151,2)</f>
        <v>0</v>
      </c>
      <c r="K151" s="92" t="s">
        <v>12</v>
      </c>
      <c r="L151" s="11"/>
      <c r="M151" s="97" t="s">
        <v>12</v>
      </c>
      <c r="N151" s="98" t="s">
        <v>32</v>
      </c>
      <c r="P151" s="99">
        <f>O151*H151</f>
        <v>0</v>
      </c>
      <c r="Q151" s="99">
        <v>0</v>
      </c>
      <c r="R151" s="99">
        <f>Q151*H151</f>
        <v>0</v>
      </c>
      <c r="S151" s="99">
        <v>0</v>
      </c>
      <c r="T151" s="100">
        <f>S151*H151</f>
        <v>0</v>
      </c>
      <c r="AR151" s="101" t="s">
        <v>89</v>
      </c>
      <c r="AT151" s="101" t="s">
        <v>85</v>
      </c>
      <c r="AU151" s="101" t="s">
        <v>90</v>
      </c>
      <c r="AY151" s="3" t="s">
        <v>79</v>
      </c>
      <c r="BE151" s="102">
        <f>IF(N151="základní",J151,0)</f>
        <v>0</v>
      </c>
      <c r="BF151" s="102">
        <f>IF(N151="snížená",J151,0)</f>
        <v>0</v>
      </c>
      <c r="BG151" s="102">
        <f>IF(N151="zákl. přenesená",J151,0)</f>
        <v>0</v>
      </c>
      <c r="BH151" s="102">
        <f>IF(N151="sníž. přenesená",J151,0)</f>
        <v>0</v>
      </c>
      <c r="BI151" s="102">
        <f>IF(N151="nulová",J151,0)</f>
        <v>0</v>
      </c>
      <c r="BJ151" s="3" t="s">
        <v>82</v>
      </c>
      <c r="BK151" s="102">
        <f>ROUND(I151*H151,2)</f>
        <v>0</v>
      </c>
      <c r="BL151" s="3" t="s">
        <v>89</v>
      </c>
      <c r="BM151" s="101" t="s">
        <v>265</v>
      </c>
    </row>
    <row r="152" spans="2:65" s="12" customFormat="1" ht="16.5" customHeight="1" x14ac:dyDescent="0.3">
      <c r="B152" s="89"/>
      <c r="C152" s="90" t="s">
        <v>171</v>
      </c>
      <c r="D152" s="90" t="s">
        <v>85</v>
      </c>
      <c r="E152" s="91" t="s">
        <v>672</v>
      </c>
      <c r="F152" s="92" t="s">
        <v>673</v>
      </c>
      <c r="G152" s="93" t="s">
        <v>533</v>
      </c>
      <c r="H152" s="94">
        <v>1</v>
      </c>
      <c r="I152" s="95"/>
      <c r="J152" s="96">
        <f>ROUND(I152*H152,2)</f>
        <v>0</v>
      </c>
      <c r="K152" s="92" t="s">
        <v>12</v>
      </c>
      <c r="L152" s="11"/>
      <c r="M152" s="97" t="s">
        <v>12</v>
      </c>
      <c r="N152" s="98" t="s">
        <v>32</v>
      </c>
      <c r="P152" s="99">
        <f>O152*H152</f>
        <v>0</v>
      </c>
      <c r="Q152" s="99">
        <v>0</v>
      </c>
      <c r="R152" s="99">
        <f>Q152*H152</f>
        <v>0</v>
      </c>
      <c r="S152" s="99">
        <v>0</v>
      </c>
      <c r="T152" s="100">
        <f>S152*H152</f>
        <v>0</v>
      </c>
      <c r="AR152" s="101" t="s">
        <v>89</v>
      </c>
      <c r="AT152" s="101" t="s">
        <v>85</v>
      </c>
      <c r="AU152" s="101" t="s">
        <v>90</v>
      </c>
      <c r="AY152" s="3" t="s">
        <v>79</v>
      </c>
      <c r="BE152" s="102">
        <f>IF(N152="základní",J152,0)</f>
        <v>0</v>
      </c>
      <c r="BF152" s="102">
        <f>IF(N152="snížená",J152,0)</f>
        <v>0</v>
      </c>
      <c r="BG152" s="102">
        <f>IF(N152="zákl. přenesená",J152,0)</f>
        <v>0</v>
      </c>
      <c r="BH152" s="102">
        <f>IF(N152="sníž. přenesená",J152,0)</f>
        <v>0</v>
      </c>
      <c r="BI152" s="102">
        <f>IF(N152="nulová",J152,0)</f>
        <v>0</v>
      </c>
      <c r="BJ152" s="3" t="s">
        <v>82</v>
      </c>
      <c r="BK152" s="102">
        <f>ROUND(I152*H152,2)</f>
        <v>0</v>
      </c>
      <c r="BL152" s="3" t="s">
        <v>89</v>
      </c>
      <c r="BM152" s="101" t="s">
        <v>271</v>
      </c>
    </row>
    <row r="153" spans="2:65" s="76" customFormat="1" ht="20.85" customHeight="1" x14ac:dyDescent="0.25">
      <c r="B153" s="77"/>
      <c r="D153" s="78" t="s">
        <v>75</v>
      </c>
      <c r="E153" s="87" t="s">
        <v>674</v>
      </c>
      <c r="F153" s="87" t="s">
        <v>503</v>
      </c>
      <c r="I153" s="80"/>
      <c r="J153" s="88">
        <f>BK153</f>
        <v>0</v>
      </c>
      <c r="L153" s="77"/>
      <c r="M153" s="82"/>
      <c r="P153" s="83">
        <f>P154</f>
        <v>0</v>
      </c>
      <c r="R153" s="83">
        <f>R154</f>
        <v>0</v>
      </c>
      <c r="T153" s="84">
        <f>T154</f>
        <v>0</v>
      </c>
      <c r="AR153" s="78" t="s">
        <v>89</v>
      </c>
      <c r="AT153" s="85" t="s">
        <v>75</v>
      </c>
      <c r="AU153" s="85" t="s">
        <v>2</v>
      </c>
      <c r="AY153" s="78" t="s">
        <v>79</v>
      </c>
      <c r="BK153" s="86">
        <f>BK154</f>
        <v>0</v>
      </c>
    </row>
    <row r="154" spans="2:65" s="12" customFormat="1" ht="16.5" customHeight="1" x14ac:dyDescent="0.3">
      <c r="B154" s="89"/>
      <c r="C154" s="90" t="s">
        <v>262</v>
      </c>
      <c r="D154" s="90" t="s">
        <v>85</v>
      </c>
      <c r="E154" s="91" t="s">
        <v>675</v>
      </c>
      <c r="F154" s="92" t="s">
        <v>561</v>
      </c>
      <c r="G154" s="93" t="s">
        <v>88</v>
      </c>
      <c r="H154" s="94">
        <v>1</v>
      </c>
      <c r="I154" s="95"/>
      <c r="J154" s="96">
        <f>ROUND(I154*H154,2)</f>
        <v>0</v>
      </c>
      <c r="K154" s="92" t="s">
        <v>12</v>
      </c>
      <c r="L154" s="11"/>
      <c r="M154" s="117" t="s">
        <v>12</v>
      </c>
      <c r="N154" s="118" t="s">
        <v>32</v>
      </c>
      <c r="O154" s="119"/>
      <c r="P154" s="120">
        <f>O154*H154</f>
        <v>0</v>
      </c>
      <c r="Q154" s="120">
        <v>0</v>
      </c>
      <c r="R154" s="120">
        <f>Q154*H154</f>
        <v>0</v>
      </c>
      <c r="S154" s="120">
        <v>0</v>
      </c>
      <c r="T154" s="121">
        <f>S154*H154</f>
        <v>0</v>
      </c>
      <c r="AR154" s="101" t="s">
        <v>676</v>
      </c>
      <c r="AT154" s="101" t="s">
        <v>85</v>
      </c>
      <c r="AU154" s="101" t="s">
        <v>90</v>
      </c>
      <c r="AY154" s="3" t="s">
        <v>79</v>
      </c>
      <c r="BE154" s="102">
        <f>IF(N154="základní",J154,0)</f>
        <v>0</v>
      </c>
      <c r="BF154" s="102">
        <f>IF(N154="snížená",J154,0)</f>
        <v>0</v>
      </c>
      <c r="BG154" s="102">
        <f>IF(N154="zákl. přenesená",J154,0)</f>
        <v>0</v>
      </c>
      <c r="BH154" s="102">
        <f>IF(N154="sníž. přenesená",J154,0)</f>
        <v>0</v>
      </c>
      <c r="BI154" s="102">
        <f>IF(N154="nulová",J154,0)</f>
        <v>0</v>
      </c>
      <c r="BJ154" s="3" t="s">
        <v>82</v>
      </c>
      <c r="BK154" s="102">
        <f>ROUND(I154*H154,2)</f>
        <v>0</v>
      </c>
      <c r="BL154" s="3" t="s">
        <v>676</v>
      </c>
      <c r="BM154" s="101" t="s">
        <v>274</v>
      </c>
    </row>
    <row r="155" spans="2:65" s="12" customFormat="1" ht="6.9" customHeight="1" x14ac:dyDescent="0.3">
      <c r="B155" s="38"/>
      <c r="C155" s="39"/>
      <c r="D155" s="39"/>
      <c r="E155" s="39"/>
      <c r="F155" s="39"/>
      <c r="G155" s="39"/>
      <c r="H155" s="39"/>
      <c r="I155" s="40"/>
      <c r="J155" s="39"/>
      <c r="K155" s="39"/>
      <c r="L155" s="11"/>
    </row>
  </sheetData>
  <mergeCells count="12">
    <mergeCell ref="E87:H87"/>
    <mergeCell ref="L2:V2"/>
    <mergeCell ref="E7:H7"/>
    <mergeCell ref="E9:H9"/>
    <mergeCell ref="E11:H11"/>
    <mergeCell ref="E20:H20"/>
    <mergeCell ref="E29:H29"/>
    <mergeCell ref="E50:H50"/>
    <mergeCell ref="E52:H52"/>
    <mergeCell ref="E54:H54"/>
    <mergeCell ref="E83:H83"/>
    <mergeCell ref="E85:H8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02 - elektro - silnoproud</vt:lpstr>
      <vt:lpstr>03 - elektro - slaboproud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Miramid miramid</dc:creator>
  <cp:lastModifiedBy>Miramid miramid</cp:lastModifiedBy>
  <dcterms:created xsi:type="dcterms:W3CDTF">2015-06-05T18:19:34Z</dcterms:created>
  <dcterms:modified xsi:type="dcterms:W3CDTF">2020-07-09T14:25:59Z</dcterms:modified>
</cp:coreProperties>
</file>